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drich.skrabal\Downloads\"/>
    </mc:Choice>
  </mc:AlternateContent>
  <xr:revisionPtr revIDLastSave="0" documentId="13_ncr:1_{006A15ED-5907-4AFF-9B45-9D3688B9BB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1'!$A$4:$O$894</definedName>
  </definedNames>
  <calcPr calcId="191029"/>
</workbook>
</file>

<file path=xl/calcChain.xml><?xml version="1.0" encoding="utf-8"?>
<calcChain xmlns="http://schemas.openxmlformats.org/spreadsheetml/2006/main">
  <c r="O231" i="1" l="1"/>
  <c r="J231" i="1"/>
  <c r="O306" i="1"/>
  <c r="O307" i="1"/>
  <c r="O305" i="1"/>
  <c r="N308" i="1"/>
  <c r="M308" i="1"/>
  <c r="L308" i="1"/>
  <c r="K308" i="1"/>
  <c r="I308" i="1"/>
  <c r="H308" i="1"/>
  <c r="G308" i="1"/>
  <c r="F308" i="1"/>
  <c r="J307" i="1"/>
  <c r="J305" i="1"/>
  <c r="J308" i="1" s="1"/>
  <c r="N92" i="1"/>
  <c r="O91" i="1"/>
  <c r="M92" i="1"/>
  <c r="L92" i="1"/>
  <c r="K92" i="1"/>
  <c r="J91" i="1"/>
  <c r="I92" i="1"/>
  <c r="H92" i="1"/>
  <c r="G92" i="1"/>
  <c r="F92" i="1"/>
  <c r="J580" i="1"/>
  <c r="F318" i="1"/>
  <c r="G318" i="1"/>
  <c r="H318" i="1"/>
  <c r="I318" i="1"/>
  <c r="K318" i="1"/>
  <c r="L318" i="1"/>
  <c r="M318" i="1"/>
  <c r="N318" i="1"/>
  <c r="O317" i="1"/>
  <c r="O318" i="1" s="1"/>
  <c r="J317" i="1"/>
  <c r="J318" i="1" s="1"/>
  <c r="N316" i="1"/>
  <c r="M316" i="1"/>
  <c r="L316" i="1"/>
  <c r="K316" i="1"/>
  <c r="I316" i="1"/>
  <c r="H316" i="1"/>
  <c r="G316" i="1"/>
  <c r="F316" i="1"/>
  <c r="O315" i="1"/>
  <c r="O316" i="1" s="1"/>
  <c r="J315" i="1"/>
  <c r="J316" i="1" s="1"/>
  <c r="F314" i="1"/>
  <c r="G314" i="1"/>
  <c r="H314" i="1"/>
  <c r="I314" i="1"/>
  <c r="K314" i="1"/>
  <c r="L314" i="1"/>
  <c r="M314" i="1"/>
  <c r="N314" i="1"/>
  <c r="O313" i="1"/>
  <c r="O314" i="1" s="1"/>
  <c r="J313" i="1"/>
  <c r="J314" i="1" s="1"/>
  <c r="N429" i="1"/>
  <c r="M429" i="1"/>
  <c r="L429" i="1"/>
  <c r="K429" i="1"/>
  <c r="J429" i="1"/>
  <c r="I429" i="1"/>
  <c r="H429" i="1"/>
  <c r="G429" i="1"/>
  <c r="F429" i="1"/>
  <c r="O428" i="1"/>
  <c r="O429" i="1" s="1"/>
  <c r="O398" i="1"/>
  <c r="O482" i="1"/>
  <c r="J482" i="1"/>
  <c r="O308" i="1" l="1"/>
  <c r="O716" i="1"/>
  <c r="J716" i="1"/>
  <c r="O541" i="1"/>
  <c r="J541" i="1"/>
  <c r="O539" i="1"/>
  <c r="J539" i="1"/>
  <c r="O280" i="1"/>
  <c r="J280" i="1"/>
  <c r="M233" i="1"/>
  <c r="O228" i="1"/>
  <c r="J228" i="1"/>
  <c r="N644" i="1" l="1"/>
  <c r="M644" i="1"/>
  <c r="L644" i="1"/>
  <c r="K644" i="1"/>
  <c r="G644" i="1"/>
  <c r="F644" i="1"/>
  <c r="I644" i="1"/>
  <c r="H644" i="1"/>
  <c r="O636" i="1"/>
  <c r="J636" i="1"/>
  <c r="O604" i="1"/>
  <c r="J604" i="1"/>
  <c r="O217" i="1"/>
  <c r="J217" i="1"/>
  <c r="O171" i="1"/>
  <c r="J171" i="1"/>
  <c r="H27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799" i="1"/>
  <c r="J798" i="1"/>
  <c r="J799" i="1" s="1"/>
  <c r="I799" i="1"/>
  <c r="H799" i="1"/>
  <c r="G799" i="1"/>
  <c r="N799" i="1"/>
  <c r="M799" i="1"/>
  <c r="L799" i="1"/>
  <c r="K799" i="1"/>
  <c r="O798" i="1"/>
  <c r="O799" i="1" s="1"/>
  <c r="F773" i="1"/>
  <c r="G773" i="1"/>
  <c r="H773" i="1"/>
  <c r="I773" i="1"/>
  <c r="J772" i="1"/>
  <c r="J773" i="1" s="1"/>
  <c r="K773" i="1"/>
  <c r="L773" i="1"/>
  <c r="M773" i="1"/>
  <c r="N773" i="1"/>
  <c r="O772" i="1"/>
  <c r="O773" i="1" s="1"/>
  <c r="N545" i="1"/>
  <c r="M545" i="1"/>
  <c r="L545" i="1"/>
  <c r="K545" i="1"/>
  <c r="O543" i="1"/>
  <c r="O542" i="1"/>
  <c r="O540" i="1"/>
  <c r="O538" i="1"/>
  <c r="O537" i="1"/>
  <c r="I545" i="1"/>
  <c r="H545" i="1"/>
  <c r="G545" i="1"/>
  <c r="F545" i="1"/>
  <c r="J537" i="1"/>
  <c r="J544" i="1"/>
  <c r="O544" i="1"/>
  <c r="J427" i="1"/>
  <c r="I427" i="1"/>
  <c r="H427" i="1"/>
  <c r="G427" i="1"/>
  <c r="F427" i="1"/>
  <c r="N427" i="1"/>
  <c r="M427" i="1"/>
  <c r="L427" i="1"/>
  <c r="K427" i="1"/>
  <c r="O426" i="1"/>
  <c r="O427" i="1" s="1"/>
  <c r="N425" i="1"/>
  <c r="M425" i="1"/>
  <c r="L425" i="1"/>
  <c r="K425" i="1"/>
  <c r="O424" i="1"/>
  <c r="O425" i="1" s="1"/>
  <c r="I425" i="1"/>
  <c r="H425" i="1"/>
  <c r="G425" i="1"/>
  <c r="F425" i="1"/>
  <c r="J424" i="1"/>
  <c r="J425" i="1" s="1"/>
  <c r="O422" i="1"/>
  <c r="I423" i="1"/>
  <c r="H423" i="1"/>
  <c r="G423" i="1"/>
  <c r="F423" i="1"/>
  <c r="N423" i="1"/>
  <c r="M423" i="1"/>
  <c r="L423" i="1"/>
  <c r="K423" i="1"/>
  <c r="O420" i="1"/>
  <c r="J420" i="1"/>
  <c r="O416" i="1"/>
  <c r="O418" i="1"/>
  <c r="F419" i="1"/>
  <c r="G419" i="1"/>
  <c r="H419" i="1"/>
  <c r="I419" i="1"/>
  <c r="K419" i="1"/>
  <c r="L419" i="1"/>
  <c r="M419" i="1"/>
  <c r="N419" i="1"/>
  <c r="J416" i="1"/>
  <c r="O222" i="1"/>
  <c r="N213" i="1"/>
  <c r="O212" i="1"/>
  <c r="M213" i="1"/>
  <c r="L213" i="1"/>
  <c r="K213" i="1"/>
  <c r="I213" i="1"/>
  <c r="J212" i="1"/>
  <c r="H213" i="1"/>
  <c r="G213" i="1"/>
  <c r="F213" i="1"/>
  <c r="J205" i="1"/>
  <c r="N188" i="1"/>
  <c r="O187" i="1"/>
  <c r="M188" i="1"/>
  <c r="L188" i="1"/>
  <c r="K188" i="1"/>
  <c r="I188" i="1"/>
  <c r="J187" i="1"/>
  <c r="H188" i="1"/>
  <c r="G188" i="1"/>
  <c r="F188" i="1"/>
  <c r="O182" i="1"/>
  <c r="O545" i="1" l="1"/>
  <c r="J545" i="1"/>
  <c r="O705" i="1"/>
  <c r="O597" i="1"/>
  <c r="J597" i="1"/>
  <c r="N415" i="1"/>
  <c r="M415" i="1"/>
  <c r="L415" i="1"/>
  <c r="K415" i="1"/>
  <c r="J415" i="1"/>
  <c r="I415" i="1"/>
  <c r="H415" i="1"/>
  <c r="G415" i="1"/>
  <c r="F415" i="1"/>
  <c r="O412" i="1"/>
  <c r="O413" i="1"/>
  <c r="O298" i="1"/>
  <c r="I287" i="1"/>
  <c r="H287" i="1"/>
  <c r="G287" i="1"/>
  <c r="F287" i="1"/>
  <c r="N287" i="1"/>
  <c r="M287" i="1"/>
  <c r="L287" i="1"/>
  <c r="K287" i="1"/>
  <c r="O283" i="1"/>
  <c r="N151" i="1"/>
  <c r="O150" i="1"/>
  <c r="M151" i="1"/>
  <c r="L151" i="1"/>
  <c r="K151" i="1"/>
  <c r="J150" i="1"/>
  <c r="I151" i="1"/>
  <c r="H151" i="1"/>
  <c r="G151" i="1"/>
  <c r="F151" i="1"/>
  <c r="N129" i="1"/>
  <c r="M129" i="1"/>
  <c r="L129" i="1"/>
  <c r="K129" i="1"/>
  <c r="I129" i="1"/>
  <c r="H129" i="1"/>
  <c r="G129" i="1"/>
  <c r="F129" i="1"/>
  <c r="O73" i="1"/>
  <c r="J757" i="1"/>
  <c r="J258" i="1"/>
  <c r="O891" i="1"/>
  <c r="J214" i="1"/>
  <c r="O421" i="1" l="1"/>
  <c r="O423" i="1" s="1"/>
  <c r="J421" i="1"/>
  <c r="J423" i="1" s="1"/>
  <c r="O417" i="1"/>
  <c r="O419" i="1" s="1"/>
  <c r="J417" i="1"/>
  <c r="J419" i="1" s="1"/>
  <c r="O125" i="1"/>
  <c r="J549" i="1" l="1"/>
  <c r="J521" i="1"/>
  <c r="J508" i="1"/>
  <c r="I23" i="1"/>
  <c r="M864" i="1"/>
  <c r="O863" i="1"/>
  <c r="N864" i="1"/>
  <c r="L864" i="1"/>
  <c r="K864" i="1"/>
  <c r="I864" i="1"/>
  <c r="H864" i="1"/>
  <c r="G864" i="1"/>
  <c r="F864" i="1"/>
  <c r="O861" i="1"/>
  <c r="O568" i="1"/>
  <c r="J568" i="1"/>
  <c r="O399" i="1"/>
  <c r="F301" i="1"/>
  <c r="G301" i="1"/>
  <c r="H301" i="1"/>
  <c r="I301" i="1"/>
  <c r="K301" i="1"/>
  <c r="L301" i="1"/>
  <c r="N301" i="1"/>
  <c r="M301" i="1"/>
  <c r="O302" i="1"/>
  <c r="O297" i="1"/>
  <c r="O18" i="1"/>
  <c r="N556" i="1"/>
  <c r="M556" i="1"/>
  <c r="L556" i="1"/>
  <c r="K556" i="1"/>
  <c r="I556" i="1"/>
  <c r="H556" i="1"/>
  <c r="G556" i="1"/>
  <c r="F556" i="1"/>
  <c r="N530" i="1"/>
  <c r="M530" i="1"/>
  <c r="L530" i="1"/>
  <c r="K530" i="1"/>
  <c r="I530" i="1"/>
  <c r="H530" i="1"/>
  <c r="G530" i="1"/>
  <c r="F530" i="1"/>
  <c r="J235" i="1"/>
  <c r="N233" i="1"/>
  <c r="L233" i="1"/>
  <c r="K233" i="1"/>
  <c r="G233" i="1"/>
  <c r="F233" i="1"/>
  <c r="I233" i="1"/>
  <c r="H233" i="1"/>
  <c r="H21" i="1"/>
  <c r="N762" i="1"/>
  <c r="M762" i="1"/>
  <c r="L762" i="1"/>
  <c r="K762" i="1"/>
  <c r="I762" i="1"/>
  <c r="H762" i="1"/>
  <c r="G762" i="1"/>
  <c r="F762" i="1"/>
  <c r="O757" i="1"/>
  <c r="O756" i="1"/>
  <c r="O755" i="1"/>
  <c r="O397" i="1"/>
  <c r="J397" i="1"/>
  <c r="O94" i="1" l="1"/>
  <c r="O95" i="1"/>
  <c r="N97" i="1"/>
  <c r="M97" i="1"/>
  <c r="L97" i="1"/>
  <c r="K97" i="1"/>
  <c r="I97" i="1"/>
  <c r="H97" i="1"/>
  <c r="G97" i="1"/>
  <c r="F97" i="1"/>
  <c r="F304" i="1"/>
  <c r="G304" i="1"/>
  <c r="H304" i="1"/>
  <c r="I304" i="1"/>
  <c r="O682" i="1"/>
  <c r="J682" i="1"/>
  <c r="L403" i="1"/>
  <c r="M403" i="1"/>
  <c r="N403" i="1"/>
  <c r="K403" i="1"/>
  <c r="G403" i="1"/>
  <c r="H403" i="1"/>
  <c r="I403" i="1"/>
  <c r="F403" i="1"/>
  <c r="J398" i="1"/>
  <c r="O402" i="1"/>
  <c r="J402" i="1"/>
  <c r="O553" i="1" l="1"/>
  <c r="J553" i="1"/>
  <c r="L892" i="1" l="1"/>
  <c r="M892" i="1"/>
  <c r="N892" i="1"/>
  <c r="K892" i="1"/>
  <c r="G892" i="1"/>
  <c r="H892" i="1"/>
  <c r="I892" i="1"/>
  <c r="F892" i="1"/>
  <c r="J889" i="1"/>
  <c r="L564" i="1"/>
  <c r="M564" i="1"/>
  <c r="N564" i="1"/>
  <c r="K564" i="1"/>
  <c r="G564" i="1"/>
  <c r="H564" i="1"/>
  <c r="I564" i="1"/>
  <c r="F564" i="1"/>
  <c r="J442" i="1"/>
  <c r="O557" i="1"/>
  <c r="J557" i="1"/>
  <c r="J302" i="1"/>
  <c r="J304" i="1" s="1"/>
  <c r="J408" i="1" l="1"/>
  <c r="J300" i="1" l="1"/>
  <c r="J299" i="1"/>
  <c r="O299" i="1"/>
  <c r="G386" i="1"/>
  <c r="H386" i="1"/>
  <c r="I386" i="1"/>
  <c r="K386" i="1"/>
  <c r="L386" i="1"/>
  <c r="M386" i="1"/>
  <c r="N386" i="1"/>
  <c r="F386" i="1"/>
  <c r="J381" i="1"/>
  <c r="G857" i="1"/>
  <c r="H857" i="1"/>
  <c r="I857" i="1"/>
  <c r="K857" i="1"/>
  <c r="L857" i="1"/>
  <c r="M857" i="1"/>
  <c r="N857" i="1"/>
  <c r="O857" i="1"/>
  <c r="F857" i="1"/>
  <c r="L855" i="1"/>
  <c r="M855" i="1"/>
  <c r="N855" i="1"/>
  <c r="O855" i="1"/>
  <c r="K855" i="1"/>
  <c r="G855" i="1"/>
  <c r="H855" i="1"/>
  <c r="I855" i="1"/>
  <c r="F855" i="1"/>
  <c r="J856" i="1"/>
  <c r="J857" i="1" s="1"/>
  <c r="O311" i="1"/>
  <c r="O309" i="1"/>
  <c r="O303" i="1"/>
  <c r="O300" i="1"/>
  <c r="J301" i="1" l="1"/>
  <c r="O301" i="1"/>
  <c r="H813" i="1"/>
  <c r="I813" i="1"/>
  <c r="H805" i="1"/>
  <c r="I805" i="1"/>
  <c r="H797" i="1"/>
  <c r="I797" i="1"/>
  <c r="G797" i="1"/>
  <c r="G813" i="1"/>
  <c r="G805" i="1"/>
  <c r="H814" i="1" l="1"/>
  <c r="I814" i="1"/>
  <c r="G814" i="1"/>
  <c r="O312" i="1"/>
  <c r="N312" i="1"/>
  <c r="M312" i="1"/>
  <c r="L312" i="1"/>
  <c r="K312" i="1"/>
  <c r="J312" i="1"/>
  <c r="I312" i="1"/>
  <c r="H312" i="1"/>
  <c r="G312" i="1"/>
  <c r="F312" i="1"/>
  <c r="O310" i="1"/>
  <c r="N310" i="1"/>
  <c r="M310" i="1"/>
  <c r="L310" i="1"/>
  <c r="K310" i="1"/>
  <c r="J310" i="1"/>
  <c r="I310" i="1"/>
  <c r="H310" i="1"/>
  <c r="G310" i="1"/>
  <c r="F310" i="1"/>
  <c r="O304" i="1"/>
  <c r="N304" i="1"/>
  <c r="M304" i="1"/>
  <c r="L304" i="1"/>
  <c r="K304" i="1"/>
  <c r="J806" i="1"/>
  <c r="J800" i="1"/>
  <c r="J795" i="1" l="1"/>
  <c r="N282" i="1"/>
  <c r="L282" i="1"/>
  <c r="M282" i="1"/>
  <c r="K282" i="1"/>
  <c r="I282" i="1"/>
  <c r="H282" i="1"/>
  <c r="G282" i="1"/>
  <c r="F282" i="1"/>
  <c r="O281" i="1"/>
  <c r="J281" i="1"/>
  <c r="N380" i="1"/>
  <c r="M380" i="1"/>
  <c r="L380" i="1"/>
  <c r="K380" i="1"/>
  <c r="I380" i="1"/>
  <c r="H380" i="1"/>
  <c r="G380" i="1"/>
  <c r="F380" i="1"/>
  <c r="O379" i="1"/>
  <c r="J379" i="1"/>
  <c r="O559" i="1" l="1"/>
  <c r="O560" i="1"/>
  <c r="O561" i="1"/>
  <c r="O562" i="1"/>
  <c r="O563" i="1"/>
  <c r="O510" i="1"/>
  <c r="O511" i="1"/>
  <c r="O512" i="1"/>
  <c r="O513" i="1"/>
  <c r="O514" i="1"/>
  <c r="O515" i="1"/>
  <c r="O516" i="1"/>
  <c r="O517" i="1"/>
  <c r="O479" i="1"/>
  <c r="O480" i="1"/>
  <c r="O481" i="1"/>
  <c r="O483" i="1"/>
  <c r="J193" i="1"/>
  <c r="J192" i="1"/>
  <c r="J191" i="1"/>
  <c r="J170" i="1"/>
  <c r="J169" i="1"/>
  <c r="J152" i="1"/>
  <c r="J143" i="1"/>
  <c r="J139" i="1"/>
  <c r="J138" i="1"/>
  <c r="J105" i="1"/>
  <c r="J104" i="1"/>
  <c r="J72" i="1"/>
  <c r="J71" i="1"/>
  <c r="J62" i="1"/>
  <c r="J54" i="1"/>
  <c r="J53" i="1"/>
  <c r="J50" i="1"/>
  <c r="J47" i="1"/>
  <c r="J45" i="1"/>
  <c r="J43" i="1"/>
  <c r="J41" i="1"/>
  <c r="J39" i="1"/>
  <c r="J37" i="1"/>
  <c r="J35" i="1"/>
  <c r="J33" i="1"/>
  <c r="J31" i="1"/>
  <c r="J29" i="1"/>
  <c r="J27" i="1"/>
  <c r="J25" i="1"/>
  <c r="J896" i="1"/>
  <c r="O414" i="1" l="1"/>
  <c r="O415" i="1" s="1"/>
  <c r="N577" i="1"/>
  <c r="O576" i="1"/>
  <c r="M577" i="1"/>
  <c r="L577" i="1"/>
  <c r="K577" i="1"/>
  <c r="I577" i="1"/>
  <c r="J576" i="1"/>
  <c r="H577" i="1"/>
  <c r="G577" i="1"/>
  <c r="F577" i="1"/>
  <c r="K534" i="1"/>
  <c r="J396" i="1"/>
  <c r="O211" i="1"/>
  <c r="O210" i="1"/>
  <c r="O209" i="1"/>
  <c r="O208" i="1"/>
  <c r="O207" i="1"/>
  <c r="G274" i="1"/>
  <c r="J211" i="1"/>
  <c r="J210" i="1"/>
  <c r="J209" i="1"/>
  <c r="J208" i="1"/>
  <c r="J207" i="1"/>
  <c r="J215" i="1"/>
  <c r="J234" i="1"/>
  <c r="J236" i="1"/>
  <c r="J237" i="1"/>
  <c r="F21" i="1"/>
  <c r="J755" i="1"/>
  <c r="J756" i="1"/>
  <c r="O213" i="1" l="1"/>
  <c r="J213" i="1"/>
  <c r="N726" i="1"/>
  <c r="O725" i="1"/>
  <c r="M726" i="1"/>
  <c r="L726" i="1"/>
  <c r="K726" i="1"/>
  <c r="N518" i="1"/>
  <c r="M518" i="1"/>
  <c r="L518" i="1"/>
  <c r="K518" i="1"/>
  <c r="I518" i="1"/>
  <c r="J517" i="1"/>
  <c r="H518" i="1"/>
  <c r="G518" i="1"/>
  <c r="F518" i="1"/>
  <c r="M122" i="1"/>
  <c r="N122" i="1"/>
  <c r="L122" i="1"/>
  <c r="K122" i="1"/>
  <c r="I122" i="1"/>
  <c r="H122" i="1"/>
  <c r="G122" i="1"/>
  <c r="F122" i="1"/>
  <c r="I726" i="1"/>
  <c r="J725" i="1"/>
  <c r="H726" i="1"/>
  <c r="G726" i="1"/>
  <c r="F726" i="1"/>
  <c r="O825" i="1"/>
  <c r="J825" i="1"/>
  <c r="O823" i="1"/>
  <c r="J823" i="1"/>
  <c r="O567" i="1" l="1"/>
  <c r="J567" i="1"/>
  <c r="O264" i="1"/>
  <c r="J264" i="1"/>
  <c r="N813" i="1" l="1"/>
  <c r="M813" i="1"/>
  <c r="L813" i="1"/>
  <c r="K813" i="1"/>
  <c r="F813" i="1"/>
  <c r="O812" i="1"/>
  <c r="J812" i="1"/>
  <c r="O809" i="1"/>
  <c r="J809" i="1"/>
  <c r="O653" i="1"/>
  <c r="J653" i="1"/>
  <c r="N360" i="1" l="1"/>
  <c r="M360" i="1"/>
  <c r="L360" i="1"/>
  <c r="K360" i="1"/>
  <c r="O355" i="1"/>
  <c r="J355" i="1"/>
  <c r="N255" i="1"/>
  <c r="M255" i="1"/>
  <c r="L255" i="1"/>
  <c r="K255" i="1"/>
  <c r="I255" i="1"/>
  <c r="H255" i="1"/>
  <c r="G255" i="1"/>
  <c r="F255" i="1"/>
  <c r="J249" i="1"/>
  <c r="N168" i="1"/>
  <c r="M168" i="1"/>
  <c r="L168" i="1"/>
  <c r="K168" i="1"/>
  <c r="I168" i="1"/>
  <c r="H168" i="1"/>
  <c r="G168" i="1"/>
  <c r="F168" i="1"/>
  <c r="O167" i="1"/>
  <c r="J167" i="1"/>
  <c r="O496" i="1"/>
  <c r="J496" i="1"/>
  <c r="N204" i="1" l="1"/>
  <c r="M204" i="1"/>
  <c r="L204" i="1"/>
  <c r="K204" i="1"/>
  <c r="I204" i="1"/>
  <c r="H204" i="1"/>
  <c r="G204" i="1"/>
  <c r="F204" i="1"/>
  <c r="O203" i="1"/>
  <c r="J203" i="1"/>
  <c r="I360" i="1"/>
  <c r="H360" i="1"/>
  <c r="G360" i="1"/>
  <c r="F360" i="1"/>
  <c r="J349" i="1" l="1"/>
  <c r="J807" i="1" l="1"/>
  <c r="O614" i="1" l="1"/>
  <c r="J614" i="1"/>
  <c r="O592" i="1"/>
  <c r="J592" i="1"/>
  <c r="J559" i="1"/>
  <c r="J350" i="1"/>
  <c r="K893" i="1" l="1"/>
  <c r="K887" i="1"/>
  <c r="K882" i="1"/>
  <c r="K880" i="1"/>
  <c r="K878" i="1"/>
  <c r="K874" i="1"/>
  <c r="K872" i="1"/>
  <c r="K869" i="1"/>
  <c r="K866" i="1"/>
  <c r="K853" i="1"/>
  <c r="K847" i="1"/>
  <c r="K845" i="1"/>
  <c r="K831" i="1"/>
  <c r="K829" i="1"/>
  <c r="K827" i="1"/>
  <c r="K819" i="1"/>
  <c r="K817" i="1"/>
  <c r="K805" i="1"/>
  <c r="K797" i="1"/>
  <c r="K814" i="1" s="1"/>
  <c r="K793" i="1"/>
  <c r="K791" i="1"/>
  <c r="K784" i="1"/>
  <c r="K779" i="1"/>
  <c r="K777" i="1"/>
  <c r="K775" i="1"/>
  <c r="K771" i="1"/>
  <c r="K769" i="1"/>
  <c r="K767" i="1"/>
  <c r="K765" i="1"/>
  <c r="K754" i="1"/>
  <c r="K750" i="1"/>
  <c r="K745" i="1"/>
  <c r="K741" i="1"/>
  <c r="K736" i="1"/>
  <c r="K734" i="1"/>
  <c r="K730" i="1"/>
  <c r="K728" i="1"/>
  <c r="K684" i="1"/>
  <c r="K675" i="1"/>
  <c r="K665" i="1"/>
  <c r="K651" i="1"/>
  <c r="K635" i="1"/>
  <c r="K625" i="1"/>
  <c r="K621" i="1"/>
  <c r="K616" i="1"/>
  <c r="K601" i="1"/>
  <c r="K598" i="1"/>
  <c r="K548" i="1"/>
  <c r="K536" i="1"/>
  <c r="K520" i="1"/>
  <c r="K505" i="1"/>
  <c r="K501" i="1"/>
  <c r="K498" i="1"/>
  <c r="K494" i="1"/>
  <c r="K491" i="1"/>
  <c r="K484" i="1"/>
  <c r="K460" i="1"/>
  <c r="K456" i="1"/>
  <c r="K454" i="1"/>
  <c r="K451" i="1"/>
  <c r="K447" i="1"/>
  <c r="K439" i="1"/>
  <c r="K437" i="1"/>
  <c r="K435" i="1"/>
  <c r="K411" i="1"/>
  <c r="K406" i="1"/>
  <c r="K395" i="1"/>
  <c r="K390" i="1"/>
  <c r="K376" i="1"/>
  <c r="K366" i="1"/>
  <c r="K362" i="1"/>
  <c r="K348" i="1"/>
  <c r="K346" i="1"/>
  <c r="K344" i="1"/>
  <c r="K342" i="1"/>
  <c r="K340" i="1"/>
  <c r="K338" i="1"/>
  <c r="K331" i="1"/>
  <c r="K324" i="1"/>
  <c r="K322" i="1"/>
  <c r="K320" i="1"/>
  <c r="K296" i="1"/>
  <c r="K292" i="1"/>
  <c r="K290" i="1"/>
  <c r="K277" i="1"/>
  <c r="K274" i="1"/>
  <c r="K248" i="1"/>
  <c r="K244" i="1"/>
  <c r="K206" i="1"/>
  <c r="K190" i="1"/>
  <c r="K142" i="1"/>
  <c r="K137" i="1"/>
  <c r="K102" i="1"/>
  <c r="K70" i="1"/>
  <c r="K68" i="1"/>
  <c r="K66" i="1"/>
  <c r="K61" i="1"/>
  <c r="K59" i="1"/>
  <c r="K57" i="1"/>
  <c r="K51" i="1"/>
  <c r="K52" i="1" s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F893" i="1"/>
  <c r="F887" i="1"/>
  <c r="F882" i="1"/>
  <c r="F880" i="1"/>
  <c r="F878" i="1"/>
  <c r="F874" i="1"/>
  <c r="F872" i="1"/>
  <c r="F869" i="1"/>
  <c r="F866" i="1"/>
  <c r="F853" i="1"/>
  <c r="F847" i="1"/>
  <c r="F845" i="1"/>
  <c r="F831" i="1"/>
  <c r="F829" i="1"/>
  <c r="F827" i="1"/>
  <c r="F819" i="1"/>
  <c r="F817" i="1"/>
  <c r="F805" i="1"/>
  <c r="F797" i="1"/>
  <c r="F793" i="1"/>
  <c r="F791" i="1"/>
  <c r="F784" i="1"/>
  <c r="F779" i="1"/>
  <c r="F777" i="1"/>
  <c r="F775" i="1"/>
  <c r="F771" i="1"/>
  <c r="F769" i="1"/>
  <c r="F767" i="1"/>
  <c r="F765" i="1"/>
  <c r="F754" i="1"/>
  <c r="F750" i="1"/>
  <c r="F745" i="1"/>
  <c r="F741" i="1"/>
  <c r="F736" i="1"/>
  <c r="F734" i="1"/>
  <c r="F730" i="1"/>
  <c r="F728" i="1"/>
  <c r="F684" i="1"/>
  <c r="F675" i="1"/>
  <c r="F665" i="1"/>
  <c r="F651" i="1"/>
  <c r="F635" i="1"/>
  <c r="F625" i="1"/>
  <c r="F621" i="1"/>
  <c r="F616" i="1"/>
  <c r="F601" i="1"/>
  <c r="F598" i="1"/>
  <c r="F548" i="1"/>
  <c r="F536" i="1"/>
  <c r="F534" i="1"/>
  <c r="F520" i="1"/>
  <c r="F505" i="1"/>
  <c r="F501" i="1"/>
  <c r="F498" i="1"/>
  <c r="F494" i="1"/>
  <c r="F491" i="1"/>
  <c r="F484" i="1"/>
  <c r="F460" i="1"/>
  <c r="F458" i="1"/>
  <c r="F456" i="1"/>
  <c r="F454" i="1"/>
  <c r="F451" i="1"/>
  <c r="F447" i="1"/>
  <c r="F439" i="1"/>
  <c r="F437" i="1"/>
  <c r="F435" i="1"/>
  <c r="F411" i="1"/>
  <c r="F406" i="1"/>
  <c r="F395" i="1"/>
  <c r="F390" i="1"/>
  <c r="F376" i="1"/>
  <c r="F366" i="1"/>
  <c r="F362" i="1"/>
  <c r="F348" i="1"/>
  <c r="F346" i="1"/>
  <c r="F344" i="1"/>
  <c r="F342" i="1"/>
  <c r="F340" i="1"/>
  <c r="F338" i="1"/>
  <c r="F331" i="1"/>
  <c r="F324" i="1"/>
  <c r="F322" i="1"/>
  <c r="F320" i="1"/>
  <c r="F296" i="1"/>
  <c r="F292" i="1"/>
  <c r="F290" i="1"/>
  <c r="F277" i="1"/>
  <c r="F274" i="1"/>
  <c r="F248" i="1"/>
  <c r="F244" i="1"/>
  <c r="F206" i="1"/>
  <c r="F190" i="1"/>
  <c r="F142" i="1"/>
  <c r="F137" i="1"/>
  <c r="F102" i="1"/>
  <c r="F70" i="1"/>
  <c r="F68" i="1"/>
  <c r="F66" i="1"/>
  <c r="F61" i="1"/>
  <c r="F59" i="1"/>
  <c r="F57" i="1"/>
  <c r="F51" i="1"/>
  <c r="F52" i="1" s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O433" i="1"/>
  <c r="J433" i="1"/>
  <c r="J431" i="1"/>
  <c r="N411" i="1"/>
  <c r="M411" i="1"/>
  <c r="L411" i="1"/>
  <c r="I411" i="1"/>
  <c r="H411" i="1"/>
  <c r="G411" i="1"/>
  <c r="O410" i="1"/>
  <c r="J410" i="1"/>
  <c r="O409" i="1"/>
  <c r="J409" i="1"/>
  <c r="J407" i="1"/>
  <c r="M494" i="1"/>
  <c r="N494" i="1"/>
  <c r="L494" i="1"/>
  <c r="H494" i="1"/>
  <c r="I494" i="1"/>
  <c r="G494" i="1"/>
  <c r="O492" i="1"/>
  <c r="J492" i="1"/>
  <c r="J512" i="1"/>
  <c r="O392" i="1"/>
  <c r="J392" i="1"/>
  <c r="M406" i="1"/>
  <c r="N406" i="1"/>
  <c r="L406" i="1"/>
  <c r="H406" i="1"/>
  <c r="I406" i="1"/>
  <c r="G406" i="1"/>
  <c r="O404" i="1"/>
  <c r="J404" i="1"/>
  <c r="O405" i="1"/>
  <c r="J405" i="1"/>
  <c r="J333" i="1"/>
  <c r="J327" i="1"/>
  <c r="O681" i="1"/>
  <c r="J681" i="1"/>
  <c r="O679" i="1"/>
  <c r="J679" i="1"/>
  <c r="O678" i="1"/>
  <c r="J678" i="1"/>
  <c r="K440" i="1" l="1"/>
  <c r="F440" i="1"/>
  <c r="F814" i="1"/>
  <c r="K785" i="1"/>
  <c r="F785" i="1"/>
  <c r="F617" i="1"/>
  <c r="K617" i="1"/>
  <c r="F546" i="1"/>
  <c r="K546" i="1"/>
  <c r="K888" i="1"/>
  <c r="F888" i="1"/>
  <c r="K275" i="1"/>
  <c r="F275" i="1"/>
  <c r="K103" i="1"/>
  <c r="K832" i="1"/>
  <c r="K763" i="1"/>
  <c r="F832" i="1"/>
  <c r="F103" i="1"/>
  <c r="F48" i="1"/>
  <c r="F794" i="1"/>
  <c r="K48" i="1"/>
  <c r="K93" i="1"/>
  <c r="K794" i="1"/>
  <c r="K461" i="1"/>
  <c r="J411" i="1"/>
  <c r="F461" i="1"/>
  <c r="F763" i="1"/>
  <c r="F93" i="1"/>
  <c r="O411" i="1"/>
  <c r="J406" i="1"/>
  <c r="O406" i="1"/>
  <c r="M665" i="1"/>
  <c r="N665" i="1"/>
  <c r="L665" i="1"/>
  <c r="H665" i="1"/>
  <c r="I665" i="1"/>
  <c r="G665" i="1"/>
  <c r="O652" i="1"/>
  <c r="J652" i="1"/>
  <c r="F894" i="1" l="1"/>
  <c r="F900" i="1" s="1"/>
  <c r="K894" i="1"/>
  <c r="K900" i="1" s="1"/>
  <c r="O656" i="1" l="1"/>
  <c r="J656" i="1"/>
  <c r="J515" i="1"/>
  <c r="O278" i="1"/>
  <c r="J278" i="1"/>
  <c r="O890" i="1"/>
  <c r="O883" i="1"/>
  <c r="O884" i="1"/>
  <c r="O885" i="1"/>
  <c r="O886" i="1"/>
  <c r="O881" i="1"/>
  <c r="O882" i="1" s="1"/>
  <c r="O879" i="1"/>
  <c r="O880" i="1" s="1"/>
  <c r="O876" i="1"/>
  <c r="O877" i="1"/>
  <c r="O873" i="1"/>
  <c r="O874" i="1" s="1"/>
  <c r="O870" i="1"/>
  <c r="O871" i="1"/>
  <c r="O868" i="1"/>
  <c r="O867" i="1"/>
  <c r="O865" i="1"/>
  <c r="O866" i="1" s="1"/>
  <c r="O860" i="1"/>
  <c r="O862" i="1"/>
  <c r="O849" i="1"/>
  <c r="O850" i="1"/>
  <c r="O851" i="1"/>
  <c r="O852" i="1"/>
  <c r="O848" i="1"/>
  <c r="O846" i="1"/>
  <c r="O847" i="1" s="1"/>
  <c r="O839" i="1"/>
  <c r="O840" i="1"/>
  <c r="O841" i="1"/>
  <c r="O842" i="1"/>
  <c r="O843" i="1"/>
  <c r="O844" i="1"/>
  <c r="O838" i="1"/>
  <c r="O834" i="1"/>
  <c r="O830" i="1"/>
  <c r="O831" i="1" s="1"/>
  <c r="O828" i="1"/>
  <c r="O829" i="1" s="1"/>
  <c r="O826" i="1"/>
  <c r="O824" i="1"/>
  <c r="O818" i="1"/>
  <c r="O819" i="1" s="1"/>
  <c r="O816" i="1"/>
  <c r="O815" i="1"/>
  <c r="O811" i="1"/>
  <c r="O810" i="1"/>
  <c r="O804" i="1"/>
  <c r="O803" i="1"/>
  <c r="O796" i="1"/>
  <c r="O797" i="1" s="1"/>
  <c r="O787" i="1"/>
  <c r="O788" i="1"/>
  <c r="O789" i="1"/>
  <c r="O790" i="1"/>
  <c r="O786" i="1"/>
  <c r="O782" i="1"/>
  <c r="O783" i="1"/>
  <c r="O781" i="1"/>
  <c r="O778" i="1"/>
  <c r="O779" i="1" s="1"/>
  <c r="O776" i="1"/>
  <c r="O777" i="1" s="1"/>
  <c r="O774" i="1"/>
  <c r="O775" i="1" s="1"/>
  <c r="O770" i="1"/>
  <c r="O771" i="1" s="1"/>
  <c r="O768" i="1"/>
  <c r="O769" i="1" s="1"/>
  <c r="O766" i="1"/>
  <c r="O767" i="1" s="1"/>
  <c r="O759" i="1"/>
  <c r="O760" i="1"/>
  <c r="O761" i="1"/>
  <c r="O758" i="1"/>
  <c r="O752" i="1"/>
  <c r="O753" i="1"/>
  <c r="O751" i="1"/>
  <c r="O747" i="1"/>
  <c r="O748" i="1"/>
  <c r="O749" i="1"/>
  <c r="O746" i="1"/>
  <c r="O743" i="1"/>
  <c r="O744" i="1"/>
  <c r="O742" i="1"/>
  <c r="O738" i="1"/>
  <c r="O739" i="1"/>
  <c r="O740" i="1"/>
  <c r="O737" i="1"/>
  <c r="O735" i="1"/>
  <c r="O736" i="1" s="1"/>
  <c r="O732" i="1"/>
  <c r="O733" i="1"/>
  <c r="O731" i="1"/>
  <c r="O729" i="1"/>
  <c r="O730" i="1" s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6" i="1"/>
  <c r="O707" i="1"/>
  <c r="O708" i="1"/>
  <c r="O709" i="1"/>
  <c r="O710" i="1"/>
  <c r="O711" i="1"/>
  <c r="O712" i="1"/>
  <c r="O713" i="1"/>
  <c r="O714" i="1"/>
  <c r="O715" i="1"/>
  <c r="O717" i="1"/>
  <c r="O718" i="1"/>
  <c r="O719" i="1"/>
  <c r="O720" i="1"/>
  <c r="O721" i="1"/>
  <c r="O722" i="1"/>
  <c r="O723" i="1"/>
  <c r="O724" i="1"/>
  <c r="O689" i="1"/>
  <c r="O680" i="1"/>
  <c r="O683" i="1"/>
  <c r="O677" i="1"/>
  <c r="O667" i="1"/>
  <c r="O668" i="1"/>
  <c r="O669" i="1"/>
  <c r="O670" i="1"/>
  <c r="O671" i="1"/>
  <c r="O672" i="1"/>
  <c r="O673" i="1"/>
  <c r="O674" i="1"/>
  <c r="O666" i="1"/>
  <c r="O655" i="1"/>
  <c r="O657" i="1"/>
  <c r="O658" i="1"/>
  <c r="O659" i="1"/>
  <c r="O660" i="1"/>
  <c r="O661" i="1"/>
  <c r="O662" i="1"/>
  <c r="O663" i="1"/>
  <c r="O664" i="1"/>
  <c r="O654" i="1"/>
  <c r="O646" i="1"/>
  <c r="O647" i="1"/>
  <c r="O648" i="1"/>
  <c r="O649" i="1"/>
  <c r="O650" i="1"/>
  <c r="O645" i="1"/>
  <c r="O638" i="1"/>
  <c r="O639" i="1"/>
  <c r="O640" i="1"/>
  <c r="O641" i="1"/>
  <c r="O642" i="1"/>
  <c r="O643" i="1"/>
  <c r="O637" i="1"/>
  <c r="O627" i="1"/>
  <c r="O628" i="1"/>
  <c r="O629" i="1"/>
  <c r="O630" i="1"/>
  <c r="O631" i="1"/>
  <c r="O632" i="1"/>
  <c r="O633" i="1"/>
  <c r="O634" i="1"/>
  <c r="O626" i="1"/>
  <c r="O623" i="1"/>
  <c r="O624" i="1"/>
  <c r="O622" i="1"/>
  <c r="O619" i="1"/>
  <c r="O620" i="1"/>
  <c r="O618" i="1"/>
  <c r="O607" i="1"/>
  <c r="O608" i="1"/>
  <c r="O609" i="1"/>
  <c r="O610" i="1"/>
  <c r="O611" i="1"/>
  <c r="O612" i="1"/>
  <c r="O613" i="1"/>
  <c r="O615" i="1"/>
  <c r="O606" i="1"/>
  <c r="O582" i="1"/>
  <c r="O583" i="1"/>
  <c r="O584" i="1"/>
  <c r="O585" i="1"/>
  <c r="O586" i="1"/>
  <c r="O587" i="1"/>
  <c r="O588" i="1"/>
  <c r="O589" i="1"/>
  <c r="O590" i="1"/>
  <c r="O591" i="1"/>
  <c r="O593" i="1"/>
  <c r="O594" i="1"/>
  <c r="O595" i="1"/>
  <c r="O596" i="1"/>
  <c r="O581" i="1"/>
  <c r="O569" i="1"/>
  <c r="O570" i="1"/>
  <c r="O571" i="1"/>
  <c r="O572" i="1"/>
  <c r="O573" i="1"/>
  <c r="O574" i="1"/>
  <c r="O575" i="1"/>
  <c r="O566" i="1"/>
  <c r="O558" i="1"/>
  <c r="O564" i="1" s="1"/>
  <c r="O550" i="1"/>
  <c r="O551" i="1"/>
  <c r="O552" i="1"/>
  <c r="O554" i="1"/>
  <c r="O555" i="1"/>
  <c r="O535" i="1"/>
  <c r="O536" i="1" s="1"/>
  <c r="O532" i="1"/>
  <c r="O533" i="1"/>
  <c r="O531" i="1"/>
  <c r="O522" i="1"/>
  <c r="O523" i="1"/>
  <c r="O524" i="1"/>
  <c r="O525" i="1"/>
  <c r="O526" i="1"/>
  <c r="O527" i="1"/>
  <c r="O528" i="1"/>
  <c r="O529" i="1"/>
  <c r="O519" i="1"/>
  <c r="O520" i="1" s="1"/>
  <c r="O509" i="1"/>
  <c r="O503" i="1"/>
  <c r="O504" i="1"/>
  <c r="O502" i="1"/>
  <c r="O500" i="1"/>
  <c r="O499" i="1"/>
  <c r="O497" i="1"/>
  <c r="O495" i="1"/>
  <c r="O493" i="1"/>
  <c r="O494" i="1" s="1"/>
  <c r="O486" i="1"/>
  <c r="O487" i="1"/>
  <c r="O488" i="1"/>
  <c r="O489" i="1"/>
  <c r="O490" i="1"/>
  <c r="O485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66" i="1"/>
  <c r="O459" i="1"/>
  <c r="O460" i="1" s="1"/>
  <c r="O455" i="1"/>
  <c r="O456" i="1" s="1"/>
  <c r="O453" i="1"/>
  <c r="O454" i="1" s="1"/>
  <c r="O450" i="1"/>
  <c r="O449" i="1"/>
  <c r="O444" i="1"/>
  <c r="O445" i="1"/>
  <c r="O446" i="1"/>
  <c r="O443" i="1"/>
  <c r="O438" i="1"/>
  <c r="O439" i="1" s="1"/>
  <c r="O436" i="1"/>
  <c r="O437" i="1" s="1"/>
  <c r="O434" i="1"/>
  <c r="O432" i="1"/>
  <c r="O401" i="1"/>
  <c r="O400" i="1"/>
  <c r="O394" i="1"/>
  <c r="O393" i="1"/>
  <c r="O389" i="1"/>
  <c r="O388" i="1"/>
  <c r="O384" i="1"/>
  <c r="O385" i="1"/>
  <c r="O383" i="1"/>
  <c r="O378" i="1"/>
  <c r="O380" i="1" s="1"/>
  <c r="O370" i="1"/>
  <c r="O371" i="1"/>
  <c r="O372" i="1"/>
  <c r="O373" i="1"/>
  <c r="O374" i="1"/>
  <c r="O375" i="1"/>
  <c r="O369" i="1"/>
  <c r="O365" i="1"/>
  <c r="O364" i="1"/>
  <c r="O361" i="1"/>
  <c r="O362" i="1" s="1"/>
  <c r="O354" i="1"/>
  <c r="O356" i="1"/>
  <c r="O357" i="1"/>
  <c r="O358" i="1"/>
  <c r="O359" i="1"/>
  <c r="O353" i="1"/>
  <c r="O347" i="1"/>
  <c r="O348" i="1" s="1"/>
  <c r="O345" i="1"/>
  <c r="O346" i="1" s="1"/>
  <c r="O343" i="1"/>
  <c r="O344" i="1" s="1"/>
  <c r="O341" i="1"/>
  <c r="O342" i="1" s="1"/>
  <c r="O339" i="1"/>
  <c r="O340" i="1" s="1"/>
  <c r="O336" i="1"/>
  <c r="O337" i="1"/>
  <c r="O335" i="1"/>
  <c r="O329" i="1"/>
  <c r="O330" i="1"/>
  <c r="O328" i="1"/>
  <c r="O323" i="1"/>
  <c r="O324" i="1" s="1"/>
  <c r="O321" i="1"/>
  <c r="O322" i="1" s="1"/>
  <c r="O319" i="1"/>
  <c r="O320" i="1" s="1"/>
  <c r="O294" i="1"/>
  <c r="O295" i="1"/>
  <c r="O293" i="1"/>
  <c r="O291" i="1"/>
  <c r="O292" i="1" s="1"/>
  <c r="O289" i="1"/>
  <c r="O288" i="1"/>
  <c r="O285" i="1"/>
  <c r="O286" i="1"/>
  <c r="O284" i="1"/>
  <c r="O279" i="1"/>
  <c r="O276" i="1"/>
  <c r="O277" i="1" s="1"/>
  <c r="O261" i="1"/>
  <c r="O262" i="1"/>
  <c r="O263" i="1"/>
  <c r="O265" i="1"/>
  <c r="O266" i="1"/>
  <c r="O267" i="1"/>
  <c r="O268" i="1"/>
  <c r="O269" i="1"/>
  <c r="O270" i="1"/>
  <c r="O271" i="1"/>
  <c r="O272" i="1"/>
  <c r="O273" i="1"/>
  <c r="O260" i="1"/>
  <c r="O251" i="1"/>
  <c r="O252" i="1"/>
  <c r="O253" i="1"/>
  <c r="O254" i="1"/>
  <c r="O250" i="1"/>
  <c r="O246" i="1"/>
  <c r="O247" i="1"/>
  <c r="O245" i="1"/>
  <c r="O237" i="1"/>
  <c r="O238" i="1"/>
  <c r="O239" i="1"/>
  <c r="O240" i="1"/>
  <c r="O241" i="1"/>
  <c r="O242" i="1"/>
  <c r="O243" i="1"/>
  <c r="O236" i="1"/>
  <c r="O219" i="1"/>
  <c r="O220" i="1"/>
  <c r="O221" i="1"/>
  <c r="O223" i="1"/>
  <c r="O224" i="1"/>
  <c r="O225" i="1"/>
  <c r="O226" i="1"/>
  <c r="O227" i="1"/>
  <c r="O229" i="1"/>
  <c r="O230" i="1"/>
  <c r="O232" i="1"/>
  <c r="O218" i="1"/>
  <c r="O195" i="1"/>
  <c r="O196" i="1"/>
  <c r="O197" i="1"/>
  <c r="O198" i="1"/>
  <c r="O199" i="1"/>
  <c r="O200" i="1"/>
  <c r="O201" i="1"/>
  <c r="O202" i="1"/>
  <c r="O194" i="1"/>
  <c r="O173" i="1"/>
  <c r="O174" i="1"/>
  <c r="O175" i="1"/>
  <c r="O176" i="1"/>
  <c r="O177" i="1"/>
  <c r="O178" i="1"/>
  <c r="O179" i="1"/>
  <c r="O180" i="1"/>
  <c r="O181" i="1"/>
  <c r="O183" i="1"/>
  <c r="O184" i="1"/>
  <c r="O185" i="1"/>
  <c r="O186" i="1"/>
  <c r="O172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53" i="1"/>
  <c r="O145" i="1"/>
  <c r="O146" i="1"/>
  <c r="O147" i="1"/>
  <c r="O148" i="1"/>
  <c r="O149" i="1"/>
  <c r="O144" i="1"/>
  <c r="O141" i="1"/>
  <c r="O140" i="1"/>
  <c r="O131" i="1"/>
  <c r="O132" i="1"/>
  <c r="O133" i="1"/>
  <c r="O134" i="1"/>
  <c r="O135" i="1"/>
  <c r="O136" i="1"/>
  <c r="O130" i="1"/>
  <c r="O126" i="1"/>
  <c r="O127" i="1"/>
  <c r="O124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06" i="1"/>
  <c r="O99" i="1"/>
  <c r="O100" i="1"/>
  <c r="O101" i="1"/>
  <c r="O98" i="1"/>
  <c r="O96" i="1"/>
  <c r="O97" i="1" s="1"/>
  <c r="O75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4" i="1"/>
  <c r="O69" i="1"/>
  <c r="O70" i="1" s="1"/>
  <c r="O67" i="1"/>
  <c r="O68" i="1" s="1"/>
  <c r="O64" i="1"/>
  <c r="O65" i="1"/>
  <c r="O63" i="1"/>
  <c r="O60" i="1"/>
  <c r="O61" i="1" s="1"/>
  <c r="O58" i="1"/>
  <c r="O59" i="1" s="1"/>
  <c r="O56" i="1"/>
  <c r="O55" i="1"/>
  <c r="O54" i="1"/>
  <c r="O53" i="1"/>
  <c r="O50" i="1"/>
  <c r="O49" i="1"/>
  <c r="O46" i="1"/>
  <c r="O47" i="1" s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6" i="1"/>
  <c r="O7" i="1"/>
  <c r="O8" i="1"/>
  <c r="O9" i="1"/>
  <c r="O10" i="1"/>
  <c r="O11" i="1"/>
  <c r="O12" i="1"/>
  <c r="O13" i="1"/>
  <c r="O14" i="1"/>
  <c r="O15" i="1"/>
  <c r="O16" i="1"/>
  <c r="O17" i="1"/>
  <c r="O20" i="1"/>
  <c r="O5" i="1"/>
  <c r="N893" i="1"/>
  <c r="M887" i="1"/>
  <c r="N887" i="1"/>
  <c r="M882" i="1"/>
  <c r="N882" i="1"/>
  <c r="M880" i="1"/>
  <c r="N880" i="1"/>
  <c r="M878" i="1"/>
  <c r="N878" i="1"/>
  <c r="M874" i="1"/>
  <c r="N874" i="1"/>
  <c r="M872" i="1"/>
  <c r="N872" i="1"/>
  <c r="M869" i="1"/>
  <c r="N869" i="1"/>
  <c r="M866" i="1"/>
  <c r="N866" i="1"/>
  <c r="M853" i="1"/>
  <c r="N853" i="1"/>
  <c r="M847" i="1"/>
  <c r="N847" i="1"/>
  <c r="M845" i="1"/>
  <c r="N845" i="1"/>
  <c r="M831" i="1"/>
  <c r="N831" i="1"/>
  <c r="M829" i="1"/>
  <c r="N829" i="1"/>
  <c r="M827" i="1"/>
  <c r="N827" i="1"/>
  <c r="M819" i="1"/>
  <c r="N819" i="1"/>
  <c r="M817" i="1"/>
  <c r="N817" i="1"/>
  <c r="M805" i="1"/>
  <c r="N805" i="1"/>
  <c r="M797" i="1"/>
  <c r="N797" i="1"/>
  <c r="M793" i="1"/>
  <c r="N793" i="1"/>
  <c r="O793" i="1"/>
  <c r="L793" i="1"/>
  <c r="M791" i="1"/>
  <c r="N791" i="1"/>
  <c r="M784" i="1"/>
  <c r="N784" i="1"/>
  <c r="M779" i="1"/>
  <c r="N779" i="1"/>
  <c r="M777" i="1"/>
  <c r="N777" i="1"/>
  <c r="M775" i="1"/>
  <c r="N775" i="1"/>
  <c r="M771" i="1"/>
  <c r="N771" i="1"/>
  <c r="M769" i="1"/>
  <c r="N769" i="1"/>
  <c r="M767" i="1"/>
  <c r="N767" i="1"/>
  <c r="M765" i="1"/>
  <c r="N765" i="1"/>
  <c r="O765" i="1"/>
  <c r="M754" i="1"/>
  <c r="N754" i="1"/>
  <c r="M750" i="1"/>
  <c r="N750" i="1"/>
  <c r="M745" i="1"/>
  <c r="N745" i="1"/>
  <c r="M741" i="1"/>
  <c r="N741" i="1"/>
  <c r="M736" i="1"/>
  <c r="N736" i="1"/>
  <c r="M734" i="1"/>
  <c r="N734" i="1"/>
  <c r="M730" i="1"/>
  <c r="N730" i="1"/>
  <c r="M728" i="1"/>
  <c r="N728" i="1"/>
  <c r="O728" i="1"/>
  <c r="M684" i="1"/>
  <c r="N684" i="1"/>
  <c r="M675" i="1"/>
  <c r="N675" i="1"/>
  <c r="M651" i="1"/>
  <c r="N651" i="1"/>
  <c r="M635" i="1"/>
  <c r="N635" i="1"/>
  <c r="M625" i="1"/>
  <c r="N625" i="1"/>
  <c r="M621" i="1"/>
  <c r="N621" i="1"/>
  <c r="M616" i="1"/>
  <c r="N616" i="1"/>
  <c r="M601" i="1"/>
  <c r="N601" i="1"/>
  <c r="O601" i="1"/>
  <c r="M598" i="1"/>
  <c r="N598" i="1"/>
  <c r="M548" i="1"/>
  <c r="N548" i="1"/>
  <c r="O548" i="1"/>
  <c r="M536" i="1"/>
  <c r="N536" i="1"/>
  <c r="M534" i="1"/>
  <c r="N534" i="1"/>
  <c r="M520" i="1"/>
  <c r="N520" i="1"/>
  <c r="M505" i="1"/>
  <c r="N505" i="1"/>
  <c r="M501" i="1"/>
  <c r="N501" i="1"/>
  <c r="M498" i="1"/>
  <c r="N498" i="1"/>
  <c r="M491" i="1"/>
  <c r="N491" i="1"/>
  <c r="M484" i="1"/>
  <c r="N484" i="1"/>
  <c r="M460" i="1"/>
  <c r="N460" i="1"/>
  <c r="M456" i="1"/>
  <c r="N456" i="1"/>
  <c r="M454" i="1"/>
  <c r="N454" i="1"/>
  <c r="M451" i="1"/>
  <c r="N451" i="1"/>
  <c r="M447" i="1"/>
  <c r="N447" i="1"/>
  <c r="M439" i="1"/>
  <c r="N439" i="1"/>
  <c r="M437" i="1"/>
  <c r="N437" i="1"/>
  <c r="M435" i="1"/>
  <c r="N435" i="1"/>
  <c r="M395" i="1"/>
  <c r="N395" i="1"/>
  <c r="M390" i="1"/>
  <c r="N390" i="1"/>
  <c r="M376" i="1"/>
  <c r="N376" i="1"/>
  <c r="M366" i="1"/>
  <c r="N366" i="1"/>
  <c r="M362" i="1"/>
  <c r="N362" i="1"/>
  <c r="M348" i="1"/>
  <c r="N348" i="1"/>
  <c r="M346" i="1"/>
  <c r="N346" i="1"/>
  <c r="M344" i="1"/>
  <c r="N344" i="1"/>
  <c r="M342" i="1"/>
  <c r="N342" i="1"/>
  <c r="M340" i="1"/>
  <c r="N340" i="1"/>
  <c r="M338" i="1"/>
  <c r="N338" i="1"/>
  <c r="M331" i="1"/>
  <c r="N331" i="1"/>
  <c r="M324" i="1"/>
  <c r="N324" i="1"/>
  <c r="M322" i="1"/>
  <c r="N322" i="1"/>
  <c r="M320" i="1"/>
  <c r="N320" i="1"/>
  <c r="M296" i="1"/>
  <c r="N296" i="1"/>
  <c r="M292" i="1"/>
  <c r="N292" i="1"/>
  <c r="M290" i="1"/>
  <c r="N290" i="1"/>
  <c r="M277" i="1"/>
  <c r="N277" i="1"/>
  <c r="M274" i="1"/>
  <c r="N274" i="1"/>
  <c r="M248" i="1"/>
  <c r="N248" i="1"/>
  <c r="M244" i="1"/>
  <c r="N244" i="1"/>
  <c r="M206" i="1"/>
  <c r="N206" i="1"/>
  <c r="O206" i="1"/>
  <c r="M190" i="1"/>
  <c r="N190" i="1"/>
  <c r="O190" i="1"/>
  <c r="M142" i="1"/>
  <c r="N142" i="1"/>
  <c r="M137" i="1"/>
  <c r="N137" i="1"/>
  <c r="M102" i="1"/>
  <c r="N102" i="1"/>
  <c r="M70" i="1"/>
  <c r="N70" i="1"/>
  <c r="M68" i="1"/>
  <c r="N68" i="1"/>
  <c r="M66" i="1"/>
  <c r="N66" i="1"/>
  <c r="M61" i="1"/>
  <c r="N61" i="1"/>
  <c r="M59" i="1"/>
  <c r="N59" i="1"/>
  <c r="M57" i="1"/>
  <c r="N57" i="1"/>
  <c r="M51" i="1"/>
  <c r="M52" i="1" s="1"/>
  <c r="N51" i="1"/>
  <c r="N52" i="1" s="1"/>
  <c r="M47" i="1"/>
  <c r="N47" i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L390" i="1"/>
  <c r="J890" i="1"/>
  <c r="J883" i="1"/>
  <c r="J884" i="1"/>
  <c r="J885" i="1"/>
  <c r="J886" i="1"/>
  <c r="J881" i="1"/>
  <c r="J882" i="1" s="1"/>
  <c r="J879" i="1"/>
  <c r="J880" i="1" s="1"/>
  <c r="J876" i="1"/>
  <c r="J877" i="1"/>
  <c r="J875" i="1"/>
  <c r="J873" i="1"/>
  <c r="J874" i="1" s="1"/>
  <c r="J870" i="1"/>
  <c r="J871" i="1"/>
  <c r="J868" i="1"/>
  <c r="J867" i="1"/>
  <c r="J865" i="1"/>
  <c r="J866" i="1" s="1"/>
  <c r="J860" i="1"/>
  <c r="J862" i="1"/>
  <c r="J859" i="1"/>
  <c r="J858" i="1"/>
  <c r="J854" i="1"/>
  <c r="J855" i="1" s="1"/>
  <c r="J849" i="1"/>
  <c r="J850" i="1"/>
  <c r="J851" i="1"/>
  <c r="J852" i="1"/>
  <c r="J848" i="1"/>
  <c r="J846" i="1"/>
  <c r="J847" i="1" s="1"/>
  <c r="J839" i="1"/>
  <c r="J840" i="1"/>
  <c r="J841" i="1"/>
  <c r="J842" i="1"/>
  <c r="J843" i="1"/>
  <c r="J844" i="1"/>
  <c r="J838" i="1"/>
  <c r="J834" i="1"/>
  <c r="J835" i="1"/>
  <c r="J836" i="1"/>
  <c r="J837" i="1"/>
  <c r="J833" i="1"/>
  <c r="J830" i="1"/>
  <c r="J831" i="1" s="1"/>
  <c r="J828" i="1"/>
  <c r="J829" i="1" s="1"/>
  <c r="J826" i="1"/>
  <c r="J824" i="1"/>
  <c r="J821" i="1"/>
  <c r="J822" i="1"/>
  <c r="J820" i="1"/>
  <c r="J818" i="1"/>
  <c r="J819" i="1" s="1"/>
  <c r="J816" i="1"/>
  <c r="J815" i="1"/>
  <c r="J811" i="1"/>
  <c r="J810" i="1"/>
  <c r="J808" i="1"/>
  <c r="J804" i="1"/>
  <c r="J803" i="1"/>
  <c r="J802" i="1"/>
  <c r="J801" i="1"/>
  <c r="J796" i="1"/>
  <c r="J797" i="1" s="1"/>
  <c r="J792" i="1"/>
  <c r="J793" i="1" s="1"/>
  <c r="J787" i="1"/>
  <c r="J788" i="1"/>
  <c r="J789" i="1"/>
  <c r="J790" i="1"/>
  <c r="J786" i="1"/>
  <c r="J782" i="1"/>
  <c r="J783" i="1"/>
  <c r="J781" i="1"/>
  <c r="J780" i="1"/>
  <c r="J778" i="1"/>
  <c r="J779" i="1" s="1"/>
  <c r="J776" i="1"/>
  <c r="J777" i="1" s="1"/>
  <c r="J774" i="1"/>
  <c r="J775" i="1" s="1"/>
  <c r="J770" i="1"/>
  <c r="J771" i="1" s="1"/>
  <c r="J768" i="1"/>
  <c r="J769" i="1" s="1"/>
  <c r="J766" i="1"/>
  <c r="J767" i="1" s="1"/>
  <c r="J764" i="1"/>
  <c r="J765" i="1" s="1"/>
  <c r="J759" i="1"/>
  <c r="J760" i="1"/>
  <c r="J761" i="1"/>
  <c r="J758" i="1"/>
  <c r="J752" i="1"/>
  <c r="J753" i="1"/>
  <c r="J751" i="1"/>
  <c r="J747" i="1"/>
  <c r="J748" i="1"/>
  <c r="J749" i="1"/>
  <c r="J746" i="1"/>
  <c r="J743" i="1"/>
  <c r="J744" i="1"/>
  <c r="J742" i="1"/>
  <c r="J738" i="1"/>
  <c r="J739" i="1"/>
  <c r="J740" i="1"/>
  <c r="J737" i="1"/>
  <c r="J735" i="1"/>
  <c r="J736" i="1" s="1"/>
  <c r="J732" i="1"/>
  <c r="J733" i="1"/>
  <c r="J731" i="1"/>
  <c r="J729" i="1"/>
  <c r="J730" i="1" s="1"/>
  <c r="J727" i="1"/>
  <c r="J728" i="1" s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7" i="1"/>
  <c r="J718" i="1"/>
  <c r="J719" i="1"/>
  <c r="J720" i="1"/>
  <c r="J721" i="1"/>
  <c r="J722" i="1"/>
  <c r="J723" i="1"/>
  <c r="J724" i="1"/>
  <c r="J689" i="1"/>
  <c r="J686" i="1"/>
  <c r="J687" i="1"/>
  <c r="J688" i="1"/>
  <c r="J685" i="1"/>
  <c r="J680" i="1"/>
  <c r="J683" i="1"/>
  <c r="J677" i="1"/>
  <c r="J676" i="1"/>
  <c r="H893" i="1"/>
  <c r="I893" i="1"/>
  <c r="H887" i="1"/>
  <c r="I887" i="1"/>
  <c r="H882" i="1"/>
  <c r="I882" i="1"/>
  <c r="H880" i="1"/>
  <c r="I880" i="1"/>
  <c r="H878" i="1"/>
  <c r="I878" i="1"/>
  <c r="H874" i="1"/>
  <c r="I874" i="1"/>
  <c r="H872" i="1"/>
  <c r="I872" i="1"/>
  <c r="H869" i="1"/>
  <c r="I869" i="1"/>
  <c r="H866" i="1"/>
  <c r="I866" i="1"/>
  <c r="H853" i="1"/>
  <c r="I853" i="1"/>
  <c r="H847" i="1"/>
  <c r="I847" i="1"/>
  <c r="H845" i="1"/>
  <c r="I845" i="1"/>
  <c r="H831" i="1"/>
  <c r="I831" i="1"/>
  <c r="H829" i="1"/>
  <c r="I829" i="1"/>
  <c r="H827" i="1"/>
  <c r="I827" i="1"/>
  <c r="H819" i="1"/>
  <c r="I819" i="1"/>
  <c r="H817" i="1"/>
  <c r="I817" i="1"/>
  <c r="H793" i="1"/>
  <c r="I793" i="1"/>
  <c r="H791" i="1"/>
  <c r="I791" i="1"/>
  <c r="H784" i="1"/>
  <c r="I784" i="1"/>
  <c r="H779" i="1"/>
  <c r="I779" i="1"/>
  <c r="H777" i="1"/>
  <c r="I777" i="1"/>
  <c r="H775" i="1"/>
  <c r="I775" i="1"/>
  <c r="H771" i="1"/>
  <c r="I771" i="1"/>
  <c r="H769" i="1"/>
  <c r="I769" i="1"/>
  <c r="H767" i="1"/>
  <c r="I767" i="1"/>
  <c r="H765" i="1"/>
  <c r="I765" i="1"/>
  <c r="H754" i="1"/>
  <c r="I754" i="1"/>
  <c r="H750" i="1"/>
  <c r="I750" i="1"/>
  <c r="H745" i="1"/>
  <c r="I745" i="1"/>
  <c r="H741" i="1"/>
  <c r="I741" i="1"/>
  <c r="H736" i="1"/>
  <c r="I736" i="1"/>
  <c r="H734" i="1"/>
  <c r="I734" i="1"/>
  <c r="H730" i="1"/>
  <c r="I730" i="1"/>
  <c r="H728" i="1"/>
  <c r="I728" i="1"/>
  <c r="H684" i="1"/>
  <c r="I684" i="1"/>
  <c r="H675" i="1"/>
  <c r="I675" i="1"/>
  <c r="H651" i="1"/>
  <c r="I651" i="1"/>
  <c r="H635" i="1"/>
  <c r="I635" i="1"/>
  <c r="H625" i="1"/>
  <c r="I625" i="1"/>
  <c r="H621" i="1"/>
  <c r="I621" i="1"/>
  <c r="H616" i="1"/>
  <c r="I616" i="1"/>
  <c r="H601" i="1"/>
  <c r="I601" i="1"/>
  <c r="H598" i="1"/>
  <c r="I598" i="1"/>
  <c r="H548" i="1"/>
  <c r="I548" i="1"/>
  <c r="H536" i="1"/>
  <c r="I536" i="1"/>
  <c r="H534" i="1"/>
  <c r="I534" i="1"/>
  <c r="G534" i="1"/>
  <c r="H520" i="1"/>
  <c r="I520" i="1"/>
  <c r="G520" i="1"/>
  <c r="H505" i="1"/>
  <c r="I505" i="1"/>
  <c r="H501" i="1"/>
  <c r="I501" i="1"/>
  <c r="H498" i="1"/>
  <c r="I498" i="1"/>
  <c r="H491" i="1"/>
  <c r="I491" i="1"/>
  <c r="H484" i="1"/>
  <c r="I484" i="1"/>
  <c r="H460" i="1"/>
  <c r="I460" i="1"/>
  <c r="H458" i="1"/>
  <c r="I458" i="1"/>
  <c r="H456" i="1"/>
  <c r="I456" i="1"/>
  <c r="H454" i="1"/>
  <c r="I454" i="1"/>
  <c r="H451" i="1"/>
  <c r="I451" i="1"/>
  <c r="J441" i="1"/>
  <c r="H447" i="1"/>
  <c r="I447" i="1"/>
  <c r="H439" i="1"/>
  <c r="I439" i="1"/>
  <c r="H437" i="1"/>
  <c r="I437" i="1"/>
  <c r="H435" i="1"/>
  <c r="I435" i="1"/>
  <c r="H395" i="1"/>
  <c r="I395" i="1"/>
  <c r="H390" i="1"/>
  <c r="I390" i="1"/>
  <c r="H376" i="1"/>
  <c r="I376" i="1"/>
  <c r="H366" i="1"/>
  <c r="I366" i="1"/>
  <c r="H362" i="1"/>
  <c r="I362" i="1"/>
  <c r="H348" i="1"/>
  <c r="I348" i="1"/>
  <c r="H346" i="1"/>
  <c r="I346" i="1"/>
  <c r="H344" i="1"/>
  <c r="I344" i="1"/>
  <c r="H342" i="1"/>
  <c r="I342" i="1"/>
  <c r="H340" i="1"/>
  <c r="I340" i="1"/>
  <c r="H338" i="1"/>
  <c r="I338" i="1"/>
  <c r="H331" i="1"/>
  <c r="I331" i="1"/>
  <c r="H324" i="1"/>
  <c r="I324" i="1"/>
  <c r="H322" i="1"/>
  <c r="I322" i="1"/>
  <c r="H320" i="1"/>
  <c r="I320" i="1"/>
  <c r="H296" i="1"/>
  <c r="I296" i="1"/>
  <c r="H292" i="1"/>
  <c r="I292" i="1"/>
  <c r="H290" i="1"/>
  <c r="I290" i="1"/>
  <c r="H277" i="1"/>
  <c r="I277" i="1"/>
  <c r="H274" i="1"/>
  <c r="I274" i="1"/>
  <c r="H248" i="1"/>
  <c r="I248" i="1"/>
  <c r="H244" i="1"/>
  <c r="I244" i="1"/>
  <c r="H206" i="1"/>
  <c r="I206" i="1"/>
  <c r="H190" i="1"/>
  <c r="I190" i="1"/>
  <c r="H142" i="1"/>
  <c r="I142" i="1"/>
  <c r="H137" i="1"/>
  <c r="I137" i="1"/>
  <c r="H102" i="1"/>
  <c r="I102" i="1"/>
  <c r="H70" i="1"/>
  <c r="I70" i="1"/>
  <c r="H68" i="1"/>
  <c r="I68" i="1"/>
  <c r="H66" i="1"/>
  <c r="I66" i="1"/>
  <c r="H61" i="1"/>
  <c r="I61" i="1"/>
  <c r="H59" i="1"/>
  <c r="I59" i="1"/>
  <c r="H57" i="1"/>
  <c r="I57" i="1"/>
  <c r="H51" i="1"/>
  <c r="I51" i="1"/>
  <c r="I52" i="1" s="1"/>
  <c r="H47" i="1"/>
  <c r="I47" i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5" i="1"/>
  <c r="I25" i="1"/>
  <c r="J667" i="1"/>
  <c r="J668" i="1"/>
  <c r="J669" i="1"/>
  <c r="J670" i="1"/>
  <c r="J671" i="1"/>
  <c r="J672" i="1"/>
  <c r="J673" i="1"/>
  <c r="J674" i="1"/>
  <c r="J666" i="1"/>
  <c r="J655" i="1"/>
  <c r="J657" i="1"/>
  <c r="J658" i="1"/>
  <c r="J659" i="1"/>
  <c r="J660" i="1"/>
  <c r="J661" i="1"/>
  <c r="J662" i="1"/>
  <c r="J663" i="1"/>
  <c r="J664" i="1"/>
  <c r="J654" i="1"/>
  <c r="J646" i="1"/>
  <c r="J647" i="1"/>
  <c r="J648" i="1"/>
  <c r="J649" i="1"/>
  <c r="J650" i="1"/>
  <c r="J645" i="1"/>
  <c r="J638" i="1"/>
  <c r="J639" i="1"/>
  <c r="J640" i="1"/>
  <c r="J641" i="1"/>
  <c r="J642" i="1"/>
  <c r="J643" i="1"/>
  <c r="J637" i="1"/>
  <c r="J627" i="1"/>
  <c r="J628" i="1"/>
  <c r="J629" i="1"/>
  <c r="J630" i="1"/>
  <c r="J631" i="1"/>
  <c r="J632" i="1"/>
  <c r="J633" i="1"/>
  <c r="J634" i="1"/>
  <c r="J626" i="1"/>
  <c r="J623" i="1"/>
  <c r="J624" i="1"/>
  <c r="J622" i="1"/>
  <c r="J619" i="1"/>
  <c r="J620" i="1"/>
  <c r="J618" i="1"/>
  <c r="J607" i="1"/>
  <c r="J608" i="1"/>
  <c r="J609" i="1"/>
  <c r="J610" i="1"/>
  <c r="J611" i="1"/>
  <c r="J612" i="1"/>
  <c r="J613" i="1"/>
  <c r="J615" i="1"/>
  <c r="J606" i="1"/>
  <c r="J603" i="1"/>
  <c r="J605" i="1"/>
  <c r="J602" i="1"/>
  <c r="J600" i="1"/>
  <c r="J599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81" i="1"/>
  <c r="J579" i="1"/>
  <c r="J578" i="1"/>
  <c r="J569" i="1"/>
  <c r="J570" i="1"/>
  <c r="J571" i="1"/>
  <c r="J572" i="1"/>
  <c r="J573" i="1"/>
  <c r="J574" i="1"/>
  <c r="J575" i="1"/>
  <c r="J566" i="1"/>
  <c r="J565" i="1"/>
  <c r="J550" i="1"/>
  <c r="J551" i="1"/>
  <c r="J552" i="1"/>
  <c r="J554" i="1"/>
  <c r="J555" i="1"/>
  <c r="J558" i="1"/>
  <c r="J560" i="1"/>
  <c r="J561" i="1"/>
  <c r="J562" i="1"/>
  <c r="J563" i="1"/>
  <c r="J547" i="1"/>
  <c r="J548" i="1" s="1"/>
  <c r="G536" i="1"/>
  <c r="J531" i="1"/>
  <c r="J532" i="1"/>
  <c r="J533" i="1"/>
  <c r="J535" i="1"/>
  <c r="J536" i="1" s="1"/>
  <c r="J522" i="1"/>
  <c r="J523" i="1"/>
  <c r="J524" i="1"/>
  <c r="J525" i="1"/>
  <c r="J526" i="1"/>
  <c r="J527" i="1"/>
  <c r="J528" i="1"/>
  <c r="J529" i="1"/>
  <c r="J519" i="1"/>
  <c r="J520" i="1" s="1"/>
  <c r="J507" i="1"/>
  <c r="J509" i="1"/>
  <c r="J511" i="1"/>
  <c r="J513" i="1"/>
  <c r="J514" i="1"/>
  <c r="J516" i="1"/>
  <c r="J506" i="1"/>
  <c r="J493" i="1"/>
  <c r="J494" i="1" s="1"/>
  <c r="J495" i="1"/>
  <c r="J497" i="1"/>
  <c r="J499" i="1"/>
  <c r="J500" i="1"/>
  <c r="J502" i="1"/>
  <c r="J503" i="1"/>
  <c r="J504" i="1"/>
  <c r="J486" i="1"/>
  <c r="J487" i="1"/>
  <c r="J488" i="1"/>
  <c r="J489" i="1"/>
  <c r="J490" i="1"/>
  <c r="J485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66" i="1"/>
  <c r="J463" i="1"/>
  <c r="J464" i="1"/>
  <c r="J465" i="1"/>
  <c r="J462" i="1"/>
  <c r="J459" i="1"/>
  <c r="J460" i="1" s="1"/>
  <c r="J457" i="1"/>
  <c r="J458" i="1" s="1"/>
  <c r="J455" i="1"/>
  <c r="J456" i="1" s="1"/>
  <c r="J453" i="1"/>
  <c r="J452" i="1"/>
  <c r="J450" i="1"/>
  <c r="J449" i="1"/>
  <c r="J448" i="1"/>
  <c r="J444" i="1"/>
  <c r="J445" i="1"/>
  <c r="J446" i="1"/>
  <c r="J443" i="1"/>
  <c r="J377" i="1"/>
  <c r="J378" i="1"/>
  <c r="J382" i="1"/>
  <c r="J383" i="1"/>
  <c r="J384" i="1"/>
  <c r="J385" i="1"/>
  <c r="J387" i="1"/>
  <c r="J388" i="1"/>
  <c r="J389" i="1"/>
  <c r="J391" i="1"/>
  <c r="J393" i="1"/>
  <c r="J394" i="1"/>
  <c r="J400" i="1"/>
  <c r="J401" i="1"/>
  <c r="J430" i="1"/>
  <c r="J432" i="1"/>
  <c r="J434" i="1"/>
  <c r="J436" i="1"/>
  <c r="J437" i="1" s="1"/>
  <c r="J438" i="1"/>
  <c r="J439" i="1" s="1"/>
  <c r="J368" i="1"/>
  <c r="J369" i="1"/>
  <c r="J370" i="1"/>
  <c r="J371" i="1"/>
  <c r="J372" i="1"/>
  <c r="J373" i="1"/>
  <c r="J374" i="1"/>
  <c r="J375" i="1"/>
  <c r="J361" i="1"/>
  <c r="J362" i="1" s="1"/>
  <c r="J363" i="1"/>
  <c r="J364" i="1"/>
  <c r="J365" i="1"/>
  <c r="J367" i="1"/>
  <c r="J354" i="1"/>
  <c r="J356" i="1"/>
  <c r="J357" i="1"/>
  <c r="J358" i="1"/>
  <c r="J359" i="1"/>
  <c r="J351" i="1"/>
  <c r="J352" i="1"/>
  <c r="J353" i="1"/>
  <c r="J335" i="1"/>
  <c r="J332" i="1"/>
  <c r="J334" i="1"/>
  <c r="J336" i="1"/>
  <c r="J337" i="1"/>
  <c r="J339" i="1"/>
  <c r="J340" i="1" s="1"/>
  <c r="J341" i="1"/>
  <c r="J342" i="1" s="1"/>
  <c r="J343" i="1"/>
  <c r="J344" i="1" s="1"/>
  <c r="J345" i="1"/>
  <c r="J346" i="1" s="1"/>
  <c r="J347" i="1"/>
  <c r="J348" i="1" s="1"/>
  <c r="J326" i="1"/>
  <c r="J328" i="1"/>
  <c r="J329" i="1"/>
  <c r="J330" i="1"/>
  <c r="J325" i="1"/>
  <c r="J279" i="1"/>
  <c r="J284" i="1"/>
  <c r="J285" i="1"/>
  <c r="J286" i="1"/>
  <c r="J288" i="1"/>
  <c r="J289" i="1"/>
  <c r="J291" i="1"/>
  <c r="J292" i="1" s="1"/>
  <c r="J293" i="1"/>
  <c r="J294" i="1"/>
  <c r="J295" i="1"/>
  <c r="J320" i="1"/>
  <c r="J321" i="1"/>
  <c r="J322" i="1" s="1"/>
  <c r="J323" i="1"/>
  <c r="J324" i="1" s="1"/>
  <c r="J276" i="1"/>
  <c r="J277" i="1" s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60" i="1"/>
  <c r="J257" i="1"/>
  <c r="J259" i="1"/>
  <c r="J256" i="1"/>
  <c r="J251" i="1"/>
  <c r="J252" i="1"/>
  <c r="J253" i="1"/>
  <c r="J254" i="1"/>
  <c r="J250" i="1"/>
  <c r="J246" i="1"/>
  <c r="J247" i="1"/>
  <c r="J245" i="1"/>
  <c r="J238" i="1"/>
  <c r="J239" i="1"/>
  <c r="J240" i="1"/>
  <c r="J241" i="1"/>
  <c r="J242" i="1"/>
  <c r="J243" i="1"/>
  <c r="J219" i="1"/>
  <c r="J220" i="1"/>
  <c r="J221" i="1"/>
  <c r="J223" i="1"/>
  <c r="J224" i="1"/>
  <c r="J225" i="1"/>
  <c r="J226" i="1"/>
  <c r="J227" i="1"/>
  <c r="J229" i="1"/>
  <c r="J230" i="1"/>
  <c r="J232" i="1"/>
  <c r="J218" i="1"/>
  <c r="J216" i="1"/>
  <c r="J206" i="1"/>
  <c r="J195" i="1"/>
  <c r="J196" i="1"/>
  <c r="J197" i="1"/>
  <c r="J198" i="1"/>
  <c r="J199" i="1"/>
  <c r="J200" i="1"/>
  <c r="J201" i="1"/>
  <c r="J202" i="1"/>
  <c r="J194" i="1"/>
  <c r="J189" i="1"/>
  <c r="J190" i="1" s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172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53" i="1"/>
  <c r="J145" i="1"/>
  <c r="J146" i="1"/>
  <c r="J147" i="1"/>
  <c r="J148" i="1"/>
  <c r="J149" i="1"/>
  <c r="J144" i="1"/>
  <c r="J141" i="1"/>
  <c r="J140" i="1"/>
  <c r="J131" i="1"/>
  <c r="J132" i="1"/>
  <c r="J133" i="1"/>
  <c r="J134" i="1"/>
  <c r="J135" i="1"/>
  <c r="J136" i="1"/>
  <c r="J130" i="1"/>
  <c r="J126" i="1"/>
  <c r="J127" i="1"/>
  <c r="J124" i="1"/>
  <c r="J123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06" i="1"/>
  <c r="J99" i="1"/>
  <c r="J100" i="1"/>
  <c r="J101" i="1"/>
  <c r="J98" i="1"/>
  <c r="J96" i="1"/>
  <c r="J95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58" i="1"/>
  <c r="J59" i="1" s="1"/>
  <c r="J60" i="1"/>
  <c r="J61" i="1" s="1"/>
  <c r="J63" i="1"/>
  <c r="J64" i="1"/>
  <c r="J65" i="1"/>
  <c r="J67" i="1"/>
  <c r="J68" i="1" s="1"/>
  <c r="J69" i="1"/>
  <c r="J70" i="1" s="1"/>
  <c r="J56" i="1"/>
  <c r="J49" i="1"/>
  <c r="I27" i="1"/>
  <c r="I21" i="1"/>
  <c r="L395" i="1"/>
  <c r="G395" i="1"/>
  <c r="O92" i="1" l="1"/>
  <c r="I440" i="1"/>
  <c r="H440" i="1"/>
  <c r="N440" i="1"/>
  <c r="M440" i="1"/>
  <c r="J644" i="1"/>
  <c r="O644" i="1"/>
  <c r="M814" i="1"/>
  <c r="N814" i="1"/>
  <c r="M785" i="1"/>
  <c r="I785" i="1"/>
  <c r="H785" i="1"/>
  <c r="N785" i="1"/>
  <c r="H617" i="1"/>
  <c r="I617" i="1"/>
  <c r="N617" i="1"/>
  <c r="M617" i="1"/>
  <c r="I546" i="1"/>
  <c r="H546" i="1"/>
  <c r="N546" i="1"/>
  <c r="M546" i="1"/>
  <c r="O188" i="1"/>
  <c r="O287" i="1"/>
  <c r="J287" i="1"/>
  <c r="O762" i="1"/>
  <c r="O864" i="1"/>
  <c r="J864" i="1"/>
  <c r="J556" i="1"/>
  <c r="O556" i="1"/>
  <c r="J530" i="1"/>
  <c r="O530" i="1"/>
  <c r="J233" i="1"/>
  <c r="O233" i="1"/>
  <c r="J97" i="1"/>
  <c r="O403" i="1"/>
  <c r="J403" i="1"/>
  <c r="J564" i="1"/>
  <c r="J892" i="1"/>
  <c r="J893" i="1" s="1"/>
  <c r="O892" i="1"/>
  <c r="O893" i="1" s="1"/>
  <c r="O386" i="1"/>
  <c r="J386" i="1"/>
  <c r="J813" i="1"/>
  <c r="H888" i="1"/>
  <c r="J805" i="1"/>
  <c r="I888" i="1"/>
  <c r="N888" i="1"/>
  <c r="M888" i="1"/>
  <c r="O282" i="1"/>
  <c r="J282" i="1"/>
  <c r="O577" i="1"/>
  <c r="J380" i="1"/>
  <c r="M275" i="1"/>
  <c r="H275" i="1"/>
  <c r="I275" i="1"/>
  <c r="N275" i="1"/>
  <c r="O518" i="1"/>
  <c r="O813" i="1"/>
  <c r="O360" i="1"/>
  <c r="J255" i="1"/>
  <c r="O255" i="1"/>
  <c r="O168" i="1"/>
  <c r="J168" i="1"/>
  <c r="J204" i="1"/>
  <c r="O204" i="1"/>
  <c r="J360" i="1"/>
  <c r="H52" i="1"/>
  <c r="M893" i="1"/>
  <c r="O451" i="1"/>
  <c r="O51" i="1"/>
  <c r="O52" i="1" s="1"/>
  <c r="O390" i="1"/>
  <c r="O665" i="1"/>
  <c r="J665" i="1"/>
  <c r="N794" i="1"/>
  <c r="M103" i="1"/>
  <c r="N103" i="1"/>
  <c r="O505" i="1"/>
  <c r="O869" i="1"/>
  <c r="O129" i="1"/>
  <c r="O338" i="1"/>
  <c r="O805" i="1"/>
  <c r="H794" i="1"/>
  <c r="M48" i="1"/>
  <c r="O331" i="1"/>
  <c r="O395" i="1"/>
  <c r="O817" i="1"/>
  <c r="O878" i="1"/>
  <c r="N763" i="1"/>
  <c r="H103" i="1"/>
  <c r="O102" i="1"/>
  <c r="O784" i="1"/>
  <c r="O785" i="1" s="1"/>
  <c r="O137" i="1"/>
  <c r="O151" i="1"/>
  <c r="O684" i="1"/>
  <c r="O726" i="1"/>
  <c r="O827" i="1"/>
  <c r="J784" i="1"/>
  <c r="J785" i="1" s="1"/>
  <c r="J869" i="1"/>
  <c r="I794" i="1"/>
  <c r="O435" i="1"/>
  <c r="O290" i="1"/>
  <c r="M461" i="1"/>
  <c r="J290" i="1"/>
  <c r="J366" i="1"/>
  <c r="J505" i="1"/>
  <c r="J66" i="1"/>
  <c r="J577" i="1"/>
  <c r="J872" i="1"/>
  <c r="N461" i="1"/>
  <c r="N832" i="1"/>
  <c r="O142" i="1"/>
  <c r="O501" i="1"/>
  <c r="O534" i="1"/>
  <c r="O791" i="1"/>
  <c r="O794" i="1" s="1"/>
  <c r="O872" i="1"/>
  <c r="N48" i="1"/>
  <c r="M832" i="1"/>
  <c r="H93" i="1"/>
  <c r="I763" i="1"/>
  <c r="J817" i="1"/>
  <c r="N93" i="1"/>
  <c r="M763" i="1"/>
  <c r="M794" i="1"/>
  <c r="O66" i="1"/>
  <c r="J296" i="1"/>
  <c r="J454" i="1"/>
  <c r="J534" i="1"/>
  <c r="J51" i="1"/>
  <c r="J52" i="1" s="1"/>
  <c r="J601" i="1"/>
  <c r="M93" i="1"/>
  <c r="H461" i="1"/>
  <c r="J102" i="1"/>
  <c r="J244" i="1"/>
  <c r="J451" i="1"/>
  <c r="J484" i="1"/>
  <c r="J501" i="1"/>
  <c r="J598" i="1"/>
  <c r="H832" i="1"/>
  <c r="O274" i="1"/>
  <c r="O598" i="1"/>
  <c r="O675" i="1"/>
  <c r="J142" i="1"/>
  <c r="J188" i="1"/>
  <c r="J338" i="1"/>
  <c r="J395" i="1"/>
  <c r="I103" i="1"/>
  <c r="O616" i="1"/>
  <c r="O651" i="1"/>
  <c r="O745" i="1"/>
  <c r="J21" i="1"/>
  <c r="J92" i="1"/>
  <c r="J137" i="1"/>
  <c r="J151" i="1"/>
  <c r="J248" i="1"/>
  <c r="J274" i="1"/>
  <c r="J498" i="1"/>
  <c r="O21" i="1"/>
  <c r="O48" i="1" s="1"/>
  <c r="O376" i="1"/>
  <c r="O621" i="1"/>
  <c r="J376" i="1"/>
  <c r="J447" i="1"/>
  <c r="J621" i="1"/>
  <c r="I93" i="1"/>
  <c r="I832" i="1"/>
  <c r="O244" i="1"/>
  <c r="O366" i="1"/>
  <c r="O734" i="1"/>
  <c r="J331" i="1"/>
  <c r="J435" i="1"/>
  <c r="J390" i="1"/>
  <c r="J518" i="1"/>
  <c r="J625" i="1"/>
  <c r="J741" i="1"/>
  <c r="O484" i="1"/>
  <c r="J635" i="1"/>
  <c r="J651" i="1"/>
  <c r="J675" i="1"/>
  <c r="I461" i="1"/>
  <c r="O491" i="1"/>
  <c r="O498" i="1"/>
  <c r="O625" i="1"/>
  <c r="O853" i="1"/>
  <c r="I48" i="1"/>
  <c r="J57" i="1"/>
  <c r="J129" i="1"/>
  <c r="J491" i="1"/>
  <c r="J616" i="1"/>
  <c r="O754" i="1"/>
  <c r="O887" i="1"/>
  <c r="J122" i="1"/>
  <c r="O845" i="1"/>
  <c r="O750" i="1"/>
  <c r="O741" i="1"/>
  <c r="O635" i="1"/>
  <c r="O447" i="1"/>
  <c r="O296" i="1"/>
  <c r="O248" i="1"/>
  <c r="O122" i="1"/>
  <c r="O57" i="1"/>
  <c r="J853" i="1"/>
  <c r="J734" i="1"/>
  <c r="J762" i="1"/>
  <c r="J887" i="1"/>
  <c r="J750" i="1"/>
  <c r="J878" i="1"/>
  <c r="J845" i="1"/>
  <c r="J827" i="1"/>
  <c r="J791" i="1"/>
  <c r="J794" i="1" s="1"/>
  <c r="J754" i="1"/>
  <c r="J745" i="1"/>
  <c r="J726" i="1"/>
  <c r="J684" i="1"/>
  <c r="O440" i="1" l="1"/>
  <c r="J440" i="1"/>
  <c r="J814" i="1"/>
  <c r="O814" i="1"/>
  <c r="J617" i="1"/>
  <c r="O617" i="1"/>
  <c r="O546" i="1"/>
  <c r="J546" i="1"/>
  <c r="J888" i="1"/>
  <c r="O888" i="1"/>
  <c r="O275" i="1"/>
  <c r="J275" i="1"/>
  <c r="O461" i="1"/>
  <c r="O832" i="1"/>
  <c r="J832" i="1"/>
  <c r="J103" i="1"/>
  <c r="O103" i="1"/>
  <c r="O93" i="1"/>
  <c r="J93" i="1"/>
  <c r="J461" i="1"/>
  <c r="N894" i="1"/>
  <c r="N900" i="1" s="1"/>
  <c r="O763" i="1"/>
  <c r="M894" i="1"/>
  <c r="M900" i="1" s="1"/>
  <c r="I894" i="1"/>
  <c r="I900" i="1" s="1"/>
  <c r="J763" i="1"/>
  <c r="L878" i="1"/>
  <c r="L845" i="1"/>
  <c r="L829" i="1"/>
  <c r="L827" i="1"/>
  <c r="L805" i="1"/>
  <c r="L784" i="1"/>
  <c r="L765" i="1"/>
  <c r="L730" i="1"/>
  <c r="L728" i="1"/>
  <c r="L684" i="1"/>
  <c r="O894" i="1" l="1"/>
  <c r="L616" i="1"/>
  <c r="L601" i="1"/>
  <c r="L598" i="1"/>
  <c r="L548" i="1"/>
  <c r="L536" i="1"/>
  <c r="L484" i="1"/>
  <c r="L454" i="1"/>
  <c r="L451" i="1"/>
  <c r="L447" i="1"/>
  <c r="L435" i="1"/>
  <c r="L376" i="1"/>
  <c r="L366" i="1"/>
  <c r="L338" i="1"/>
  <c r="G248" i="1"/>
  <c r="L331" i="1"/>
  <c r="L274" i="1"/>
  <c r="L248" i="1"/>
  <c r="L244" i="1"/>
  <c r="L206" i="1"/>
  <c r="L190" i="1"/>
  <c r="L142" i="1"/>
  <c r="L66" i="1"/>
  <c r="L59" i="1"/>
  <c r="L57" i="1"/>
  <c r="L617" i="1" l="1"/>
  <c r="O900" i="1"/>
  <c r="L51" i="1"/>
  <c r="L52" i="1" s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G887" i="1"/>
  <c r="G882" i="1"/>
  <c r="G880" i="1"/>
  <c r="G878" i="1"/>
  <c r="G874" i="1"/>
  <c r="G872" i="1"/>
  <c r="G869" i="1"/>
  <c r="G866" i="1"/>
  <c r="G853" i="1"/>
  <c r="G847" i="1"/>
  <c r="G845" i="1"/>
  <c r="G831" i="1"/>
  <c r="G829" i="1"/>
  <c r="G827" i="1"/>
  <c r="G888" i="1" l="1"/>
  <c r="L48" i="1"/>
  <c r="G819" i="1"/>
  <c r="G817" i="1"/>
  <c r="G793" i="1"/>
  <c r="G791" i="1"/>
  <c r="G784" i="1"/>
  <c r="G779" i="1"/>
  <c r="G777" i="1"/>
  <c r="G775" i="1"/>
  <c r="G771" i="1"/>
  <c r="G769" i="1"/>
  <c r="G767" i="1"/>
  <c r="G765" i="1"/>
  <c r="G754" i="1"/>
  <c r="G750" i="1"/>
  <c r="G745" i="1"/>
  <c r="G741" i="1"/>
  <c r="G736" i="1"/>
  <c r="G734" i="1"/>
  <c r="G730" i="1"/>
  <c r="G728" i="1"/>
  <c r="G684" i="1"/>
  <c r="G675" i="1"/>
  <c r="G651" i="1"/>
  <c r="G635" i="1"/>
  <c r="G625" i="1"/>
  <c r="G621" i="1"/>
  <c r="G616" i="1"/>
  <c r="G601" i="1"/>
  <c r="G598" i="1"/>
  <c r="G548" i="1"/>
  <c r="G505" i="1"/>
  <c r="G501" i="1"/>
  <c r="G498" i="1"/>
  <c r="G491" i="1"/>
  <c r="G484" i="1"/>
  <c r="G460" i="1"/>
  <c r="G458" i="1"/>
  <c r="G456" i="1"/>
  <c r="G454" i="1"/>
  <c r="G451" i="1"/>
  <c r="G447" i="1"/>
  <c r="G439" i="1"/>
  <c r="G437" i="1"/>
  <c r="G435" i="1"/>
  <c r="G390" i="1"/>
  <c r="G376" i="1"/>
  <c r="G366" i="1"/>
  <c r="G362" i="1"/>
  <c r="G348" i="1"/>
  <c r="G346" i="1"/>
  <c r="G344" i="1"/>
  <c r="G342" i="1"/>
  <c r="G340" i="1"/>
  <c r="G338" i="1"/>
  <c r="G331" i="1"/>
  <c r="G324" i="1"/>
  <c r="G322" i="1"/>
  <c r="G320" i="1"/>
  <c r="G296" i="1"/>
  <c r="G292" i="1"/>
  <c r="G290" i="1"/>
  <c r="G277" i="1"/>
  <c r="G244" i="1"/>
  <c r="G206" i="1"/>
  <c r="G440" i="1" l="1"/>
  <c r="G785" i="1"/>
  <c r="G617" i="1"/>
  <c r="G546" i="1"/>
  <c r="G190" i="1"/>
  <c r="G142" i="1"/>
  <c r="G137" i="1"/>
  <c r="G102" i="1"/>
  <c r="G70" i="1"/>
  <c r="G68" i="1"/>
  <c r="G66" i="1"/>
  <c r="G61" i="1"/>
  <c r="G59" i="1"/>
  <c r="G51" i="1"/>
  <c r="G57" i="1"/>
  <c r="H23" i="1"/>
  <c r="H48" i="1" s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J23" i="1" l="1"/>
  <c r="J48" i="1" s="1"/>
  <c r="J894" i="1" s="1"/>
  <c r="J900" i="1" s="1"/>
  <c r="G275" i="1"/>
  <c r="L887" i="1" l="1"/>
  <c r="L882" i="1"/>
  <c r="L880" i="1"/>
  <c r="L874" i="1"/>
  <c r="L872" i="1"/>
  <c r="L869" i="1"/>
  <c r="L866" i="1"/>
  <c r="L853" i="1"/>
  <c r="L847" i="1"/>
  <c r="L831" i="1"/>
  <c r="L819" i="1"/>
  <c r="L817" i="1"/>
  <c r="L797" i="1"/>
  <c r="L814" i="1" s="1"/>
  <c r="L791" i="1"/>
  <c r="L779" i="1"/>
  <c r="L777" i="1"/>
  <c r="L775" i="1"/>
  <c r="L771" i="1"/>
  <c r="L769" i="1"/>
  <c r="L767" i="1"/>
  <c r="L754" i="1"/>
  <c r="L750" i="1"/>
  <c r="L745" i="1"/>
  <c r="L741" i="1"/>
  <c r="L736" i="1"/>
  <c r="L734" i="1"/>
  <c r="L675" i="1"/>
  <c r="L651" i="1"/>
  <c r="L635" i="1"/>
  <c r="L625" i="1"/>
  <c r="L621" i="1"/>
  <c r="L534" i="1"/>
  <c r="L520" i="1"/>
  <c r="L505" i="1"/>
  <c r="L501" i="1"/>
  <c r="L498" i="1"/>
  <c r="L491" i="1"/>
  <c r="L460" i="1"/>
  <c r="L456" i="1"/>
  <c r="L439" i="1"/>
  <c r="L437" i="1"/>
  <c r="L362" i="1"/>
  <c r="L348" i="1"/>
  <c r="L346" i="1"/>
  <c r="L344" i="1"/>
  <c r="L342" i="1"/>
  <c r="L340" i="1"/>
  <c r="L324" i="1"/>
  <c r="L322" i="1"/>
  <c r="L320" i="1"/>
  <c r="L296" i="1"/>
  <c r="L292" i="1"/>
  <c r="L290" i="1"/>
  <c r="L277" i="1"/>
  <c r="L137" i="1"/>
  <c r="L102" i="1"/>
  <c r="L70" i="1"/>
  <c r="L68" i="1"/>
  <c r="L61" i="1"/>
  <c r="L440" i="1" l="1"/>
  <c r="L785" i="1"/>
  <c r="L546" i="1"/>
  <c r="L888" i="1"/>
  <c r="L275" i="1"/>
  <c r="L794" i="1"/>
  <c r="L893" i="1"/>
  <c r="L832" i="1"/>
  <c r="L93" i="1"/>
  <c r="L103" i="1"/>
  <c r="L461" i="1"/>
  <c r="L763" i="1"/>
  <c r="G893" i="1"/>
  <c r="G832" i="1"/>
  <c r="G794" i="1"/>
  <c r="G763" i="1"/>
  <c r="G461" i="1"/>
  <c r="G103" i="1"/>
  <c r="G93" i="1"/>
  <c r="G52" i="1"/>
  <c r="G48" i="1"/>
  <c r="G894" i="1" l="1"/>
  <c r="G900" i="1" s="1"/>
  <c r="L894" i="1" l="1"/>
  <c r="L900" i="1" s="1"/>
  <c r="H763" i="1" l="1"/>
  <c r="H894" i="1" l="1"/>
  <c r="H9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  <author>Škrabal Oldřich</author>
  </authors>
  <commentList>
    <comment ref="N79" authorId="0" shapeId="0" xr:uid="{D57B7BF9-8ECE-4538-AECB-9124F379768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vybavení Hasičů - v rámci finančního daru od Gas Storage (dar obržen v roce 2024)</t>
        </r>
      </text>
    </comment>
    <comment ref="N91" authorId="0" shapeId="0" xr:uid="{8AE96D46-8AA3-4545-8578-4565692A1FC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Vybavení SDH - Kalové čerpadlo -v rámci finančního daru od Gas Storage (dar obdržen v roce 2024)</t>
        </r>
      </text>
    </comment>
    <comment ref="J123" authorId="1" shapeId="0" xr:uid="{2FDBE6CD-7AD2-4178-BE0C-9FCC0058FF3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Podaná žádost o dotaci na projekt - Propagace a informační činnost TIC Štramberk</t>
        </r>
      </text>
    </comment>
    <comment ref="O127" authorId="1" shapeId="0" xr:uid="{DBEB4666-CB98-4C74-A414-BB1199C0123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Podaná žádost o dotaci na projekt - Propagace a informační činnost TIC Štramberk</t>
        </r>
      </text>
    </comment>
    <comment ref="N132" authorId="1" shapeId="0" xr:uid="{F355EE2D-7EE9-40C5-8643-B39A445BCDB8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Zajištění propagačních materiálů pro VIP hosty v rámci pro gramu Prezentace zlaté mince ČNB.</t>
        </r>
      </text>
    </comment>
    <comment ref="N203" authorId="0" shapeId="0" xr:uid="{AC662328-1645-4FD0-910A-20C4E88D2BB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software pro stánkový prodej (přesun z roku 2024- fakturace letos)</t>
        </r>
      </text>
    </comment>
    <comment ref="N224" authorId="0" shapeId="0" xr:uid="{8B42B67B-BEEA-4371-8971-44F896945F6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darů v rámci Obecního plesu</t>
        </r>
      </text>
    </comment>
    <comment ref="O313" authorId="0" shapeId="0" xr:uid="{2F5183A0-7B37-4CCE-B32E-7F4A21316F7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pozemku p.č. 537</t>
        </r>
      </text>
    </comment>
    <comment ref="O315" authorId="0" shapeId="0" xr:uid="{BFFF8FF4-FB44-4A84-8120-1D8A344717B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oprava propustek Libotín</t>
        </r>
      </text>
    </comment>
    <comment ref="O317" authorId="0" shapeId="0" xr:uid="{5387F9DD-70D0-4223-87D0-3C7D86A7E89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Osvětlení hradu Trúba</t>
        </r>
      </text>
    </comment>
    <comment ref="J326" authorId="1" shapeId="0" xr:uid="{0162C853-6605-477D-918D-EF1D8FF093C9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Koncesní smlouva SmVaK - nájemné</t>
        </r>
      </text>
    </comment>
    <comment ref="J333" authorId="1" shapeId="0" xr:uid="{E3758F4B-20F9-47C7-9ED8-6DC37A977197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Koncesní smlouva SmVaK - nájemné</t>
        </r>
      </text>
    </comment>
    <comment ref="N336" authorId="1" shapeId="0" xr:uid="{67B96BB9-24F9-49F7-B27E-7F4B4EA214D7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Koncesní smlouva SmVaK - vyrovnávací platba za složku kanalizace</t>
        </r>
      </text>
    </comment>
    <comment ref="J350" authorId="1" shapeId="0" xr:uid="{31CD7D06-2A5D-4863-8C17-87DB5AE86A4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Vyúčtování dotace SZIF - Úprava okolí Staré školy ve Štramberku - plocha č. 2 </t>
        </r>
      </text>
    </comment>
    <comment ref="O400" authorId="1" shapeId="0" xr:uid="{251B2643-29BA-4E92-B1A2-3570EC6A3CA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 pro povolení záměru a obstaravatelská činnost na akci Úpravy zahrady mateřské školy Bařiny č. p. 571</t>
        </r>
      </text>
    </comment>
    <comment ref="O405" authorId="1" shapeId="0" xr:uid="{8E82769D-3A8A-4366-A1C0-D74D329E18DA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Zprávy o udržitelnosti projektu za rok 2024</t>
        </r>
      </text>
    </comment>
    <comment ref="N414" authorId="0" shapeId="0" xr:uid="{A3E5129C-049C-43BF-BEDF-202842185D23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převod na ORG 003560</t>
        </r>
      </text>
    </comment>
    <comment ref="O426" authorId="1" shapeId="0" xr:uid="{DB3C9ECD-326D-40EA-A6CC-B8A8156B056A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Nákup osobního referenčního vozidla na základě průzkumu trhu.</t>
        </r>
      </text>
    </comment>
    <comment ref="O428" authorId="1" shapeId="0" xr:uid="{FBCE35A1-B095-47E4-8F23-A91848681F1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Žádost o dotaci MSK - Obnova Národního sadu ve Štramberku - Dětské hřiště</t>
        </r>
      </text>
    </comment>
    <comment ref="O438" authorId="1" shapeId="0" xr:uid="{CCB88734-98F0-42DD-906E-95AD048C6AB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Źádost o dotaci - výzva IROP - Standardizace Územního plánu Štramberka</t>
        </r>
      </text>
    </comment>
    <comment ref="N483" authorId="0" shapeId="0" xr:uid="{BF79527D-5054-4243-AAE1-9B708638BFD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vibrační deska
kompresor - 75 tisíc</t>
        </r>
      </text>
    </comment>
    <comment ref="N488" authorId="0" shapeId="0" xr:uid="{1C5DA85E-F4C0-46AC-9EA9-89EF565AC64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Posudek + projekt lávka</t>
        </r>
      </text>
    </comment>
    <comment ref="N489" authorId="0" shapeId="0" xr:uid="{ECF6A2D0-71CD-4A03-8CF9-5B20CD9FE71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zídka Nádražní - 300 tisíc</t>
        </r>
      </text>
    </comment>
    <comment ref="N492" authorId="0" shapeId="0" xr:uid="{935CD958-7B01-4EDC-98B7-F4713072F83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odpadkové koše, označník - zastávka u MÚ</t>
        </r>
      </text>
    </comment>
    <comment ref="N502" authorId="0" shapeId="0" xr:uid="{0E762D44-C277-4AA9-B689-EA87CB8DF70D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materiálu na nová kontejnerová stání</t>
        </r>
      </text>
    </comment>
    <comment ref="N513" authorId="0" shapeId="0" xr:uid="{36B9A8CE-44CB-4929-9CAA-8A6FD397226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revize + výzdoba</t>
        </r>
      </text>
    </comment>
    <comment ref="N533" authorId="0" shapeId="0" xr:uid="{C5F0B0AC-5566-4840-B57C-FAD2ACE0BE5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plotová síta</t>
        </r>
      </text>
    </comment>
    <comment ref="N539" authorId="0" shapeId="0" xr:uid="{8C6A7769-FD59-41C9-8767-20AFBD52235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automat</t>
        </r>
      </text>
    </comment>
    <comment ref="N541" authorId="0" shapeId="0" xr:uid="{D978FFB7-2FC3-4744-8E24-9C07FB240BA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internet</t>
        </r>
      </text>
    </comment>
    <comment ref="N543" authorId="0" shapeId="0" xr:uid="{DE1771D5-D16C-4CF6-BCC7-B5980AA8DC1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čtečka</t>
        </r>
      </text>
    </comment>
    <comment ref="O576" authorId="0" shapeId="0" xr:uid="{68BE0172-E7DD-4373-91B2-75C554B365F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vybudování skluzavky (přesun z ORG 003239)</t>
        </r>
      </text>
    </comment>
    <comment ref="N675" authorId="1" shapeId="0" xr:uid="{E1513BA0-AA81-4E5D-89EA-D07DA8854109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Mimořádná odměna schválená na ZM dne 10.03.2025</t>
        </r>
      </text>
    </comment>
    <comment ref="O722" authorId="0" shapeId="0" xr:uid="{415EF557-4471-438C-9638-87851959098A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Příjem z daně z příjmů právnických osob v případech, kdy poplatníkem je obec</t>
        </r>
      </text>
    </comment>
    <comment ref="N745" authorId="1" shapeId="0" xr:uid="{ED1D8F9E-0CEF-4B38-8CAC-5DE35AEB93E2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Náklady na zaměstnance - 1/2 úvazek od 01.10.2025 - návrat po MD - kvalifikace - odchod matrikářky na starobní důchod k 28.02.2026</t>
        </r>
      </text>
    </comment>
    <comment ref="N838" authorId="0" shapeId="0" xr:uid="{C9FDC746-91D4-48AD-B90E-9ACBA6CA276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6ks - koše na tříděný odpad</t>
        </r>
      </text>
    </comment>
    <comment ref="N848" authorId="0" shapeId="0" xr:uid="{67A7E251-4881-4B4B-982D-53B621B62D60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informační tabule (Kamenárka - obojživelníci), další místa města</t>
        </r>
      </text>
    </comment>
    <comment ref="N849" authorId="0" shapeId="0" xr:uid="{5A037619-1D88-4DC3-A9EA-210F4A23E64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materiálu v rámci Pohádkového lesa</t>
        </r>
      </text>
    </comment>
    <comment ref="N860" authorId="0" shapeId="0" xr:uid="{1F368A53-AD30-494C-8576-A3A8E2A21A6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spreje na značení</t>
        </r>
      </text>
    </comment>
    <comment ref="N862" authorId="0" shapeId="0" xr:uid="{448E264B-1ED2-4031-9C2F-F9B5DF85913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ořezy dřevin - Trúba (80.000,-), smlouva o dílo (200.000,-)= 300.000,- které v rozpočtu byly. Požadavek na 200.000,- další kácení v rámci suchých dřevin na územní města i mimo les</t>
        </r>
      </text>
    </comment>
    <comment ref="N867" authorId="0" shapeId="0" xr:uid="{D4FE079A-AE8B-481A-A6E3-0F4410EFE6A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pytlů a rukavic v rámci úklidů</t>
        </r>
      </text>
    </comment>
    <comment ref="N871" authorId="0" shapeId="0" xr:uid="{28441A6B-793E-4148-B360-1B8BECB3671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platby za umístěné psy v útulku po odchytu na území města Štramberk</t>
        </r>
      </text>
    </comment>
    <comment ref="N876" authorId="0" shapeId="0" xr:uid="{6DDDD005-CA93-4249-B778-8DDF4D7C9C20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opravy zábradlí a další služby spojené s Šipkou</t>
        </r>
      </text>
    </comment>
    <comment ref="N881" authorId="0" shapeId="0" xr:uid="{8DCDF065-1E19-4402-835A-E4136C3F5EA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testy vodních zdrojů ve městě (studánek)</t>
        </r>
      </text>
    </comment>
    <comment ref="N884" authorId="0" shapeId="0" xr:uid="{A297E377-69E2-486A-9BE6-E0BF96BCEE6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sečení ve VKP</t>
        </r>
      </text>
    </comment>
    <comment ref="N885" authorId="0" shapeId="0" xr:uid="{B78E4AF4-513E-41F6-83BF-B9E117B57F9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opravy stojanů cedulí v přírodních památkách ve vlastnictví města (dřevěné konstrukce)</t>
        </r>
      </text>
    </comment>
  </commentList>
</comments>
</file>

<file path=xl/sharedStrings.xml><?xml version="1.0" encoding="utf-8"?>
<sst xmlns="http://schemas.openxmlformats.org/spreadsheetml/2006/main" count="3726" uniqueCount="705">
  <si>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</si>
  <si>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</si>
  <si>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</si>
  <si>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</si>
  <si>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</si>
  <si>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</si>
  <si>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</si>
  <si>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</si>
  <si>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</si>
  <si>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</si>
  <si>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</si>
  <si>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</si>
  <si>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</si>
  <si>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</si>
  <si>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</si>
  <si>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</si>
  <si>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</si>
  <si>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</si>
  <si>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</si>
  <si>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</si>
  <si>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</si>
  <si>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</si>
  <si>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</si>
  <si>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</si>
  <si>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</si>
  <si>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</si>
  <si>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</si>
  <si>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</si>
  <si>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</si>
  <si>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</si>
  <si>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</si>
  <si>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</si>
  <si>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</si>
  <si>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</si>
  <si>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</si>
  <si>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</si>
  <si>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</si>
  <si>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</si>
  <si>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</si>
  <si>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</si>
  <si>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</si>
  <si>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</si>
  <si>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</si>
  <si>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</si>
  <si>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</si>
  <si>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</si>
  <si>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</si>
  <si>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</si>
  <si>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</si>
  <si>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</si>
  <si>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</si>
  <si>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</si>
  <si>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</si>
  <si>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</si>
  <si>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</si>
  <si>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</si>
  <si>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</si>
  <si>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</si>
  <si>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</si>
  <si>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</si>
  <si>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</si>
  <si>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</si>
  <si>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</si>
  <si>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</si>
  <si>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</si>
  <si>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</si>
  <si>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</si>
  <si>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</si>
  <si>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</si>
  <si>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</si>
  <si>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</si>
  <si>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</si>
  <si>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</si>
  <si>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</si>
  <si>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</si>
  <si>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</si>
  <si>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</si>
  <si>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</si>
  <si>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</si>
  <si>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</si>
  <si>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</si>
  <si>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</si>
  <si>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</si>
  <si>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</si>
  <si>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</si>
  <si>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</si>
  <si>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</si>
  <si>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</si>
  <si>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</si>
  <si>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</si>
  <si>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</si>
  <si>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</si>
  <si>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</si>
  <si>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</si>
  <si>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</si>
  <si>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</si>
  <si>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</si>
  <si>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</si>
  <si>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</si>
  <si>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</si>
  <si>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</si>
  <si>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</si>
  <si>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</si>
  <si>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</si>
  <si>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</si>
  <si>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</si>
  <si>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</si>
  <si>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</si>
  <si>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</si>
  <si>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</si>
  <si>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</si>
  <si>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</si>
  <si>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</si>
  <si>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</si>
  <si>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</si>
  <si>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</si>
  <si>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</si>
  <si>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</si>
  <si>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</si>
  <si>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</si>
  <si>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</si>
  <si>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</si>
  <si>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</si>
  <si>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</si>
  <si>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</si>
  <si>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</si>
  <si>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</si>
  <si>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</si>
  <si>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</si>
  <si>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</si>
  <si>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</si>
  <si>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</si>
  <si>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</si>
  <si>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</si>
  <si>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</si>
  <si>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</si>
  <si>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</si>
  <si>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</si>
  <si>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</si>
  <si>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</si>
  <si>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</si>
  <si>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</si>
  <si>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</si>
  <si>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</si>
  <si>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</si>
  <si>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</si>
  <si>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</si>
  <si>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</si>
  <si>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</si>
  <si>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</si>
  <si>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</si>
  <si>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</si>
  <si>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</si>
  <si>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</si>
  <si>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</si>
  <si>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</si>
  <si>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</si>
  <si>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</si>
  <si>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</si>
  <si>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</si>
  <si>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</si>
  <si>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</si>
  <si>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</si>
  <si>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</si>
  <si>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</si>
  <si>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</si>
  <si>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</si>
  <si>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</si>
  <si>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</si>
  <si>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</si>
  <si>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</si>
  <si>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</si>
  <si>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</si>
  <si>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</si>
  <si>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</si>
  <si>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</si>
  <si>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</si>
  <si>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</si>
  <si>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</si>
  <si>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</si>
  <si>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</si>
  <si>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</si>
  <si>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</si>
  <si>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</si>
  <si>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</si>
  <si>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</si>
  <si>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</si>
  <si>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</si>
  <si>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</si>
  <si>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</si>
  <si>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</si>
  <si>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</si>
  <si>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</si>
  <si>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</si>
  <si>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</si>
  <si>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</si>
  <si>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</si>
  <si>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</si>
  <si>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</si>
  <si>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</si>
  <si>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</si>
  <si>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</si>
  <si>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</si>
  <si>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</si>
  <si>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</si>
  <si>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</si>
  <si>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</si>
  <si>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</si>
  <si>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</si>
  <si>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</si>
  <si>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</si>
  <si>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</si>
  <si>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</si>
  <si>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</si>
  <si>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</si>
  <si>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</si>
  <si>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</si>
  <si>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</si>
  <si>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</si>
  <si>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</si>
  <si>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</si>
  <si>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</si>
  <si>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</si>
  <si>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</si>
  <si>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</si>
  <si>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</si>
  <si>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</si>
  <si>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</si>
  <si>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</si>
  <si>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</si>
  <si>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</si>
  <si>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</si>
  <si>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</si>
  <si>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</si>
  <si>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</si>
  <si>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</si>
  <si>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</si>
  <si>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</si>
  <si>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</si>
  <si>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</si>
  <si>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</si>
  <si>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</si>
  <si>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</si>
  <si>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</si>
  <si>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</si>
  <si>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</si>
  <si>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</si>
  <si>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</si>
  <si>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</si>
  <si>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</si>
  <si>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</si>
  <si>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</si>
  <si>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</si>
  <si>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</si>
  <si>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</si>
  <si>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</si>
  <si>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</si>
  <si>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</si>
  <si>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</si>
  <si>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</si>
  <si>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</si>
  <si>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</si>
  <si>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</si>
  <si>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</si>
  <si>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</si>
  <si>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</si>
  <si>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</si>
  <si>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</si>
  <si>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</si>
  <si>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</si>
  <si>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</si>
  <si>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</si>
  <si>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</si>
  <si>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</si>
  <si>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</si>
  <si>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</si>
  <si>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</si>
  <si>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</si>
  <si>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</si>
  <si>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</si>
  <si>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</si>
  <si>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</si>
  <si>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</si>
  <si>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</si>
  <si>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</si>
  <si>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</si>
  <si>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</si>
  <si>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</si>
  <si>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</si>
  <si>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</si>
  <si>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</si>
  <si>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</si>
  <si>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</si>
  <si>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</si>
  <si>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</si>
  <si>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</si>
  <si>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</si>
  <si>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</si>
  <si>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</si>
  <si>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</si>
  <si>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</si>
  <si>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</si>
  <si>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</si>
  <si>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</si>
  <si>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</si>
  <si>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</si>
  <si>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</si>
  <si>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</si>
  <si>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</si>
  <si>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</si>
  <si>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</si>
  <si>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</si>
  <si>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</si>
  <si>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</si>
  <si>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</si>
  <si>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</si>
  <si>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</si>
  <si>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</si>
  <si>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</si>
  <si>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</si>
  <si>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</si>
  <si>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</si>
  <si>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</si>
  <si>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</si>
  <si>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</si>
  <si>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</si>
  <si>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</si>
  <si>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</si>
  <si>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</si>
  <si>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</si>
  <si>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</si>
  <si>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</si>
  <si>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</si>
  <si>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</si>
  <si>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</si>
  <si>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</si>
  <si>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</si>
  <si>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</si>
  <si>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</si>
  <si>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</si>
  <si>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</si>
  <si>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</si>
  <si>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</si>
  <si>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</si>
  <si>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</si>
  <si>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</si>
  <si>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</si>
  <si>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</si>
  <si>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</si>
  <si>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</si>
  <si>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</si>
  <si>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</si>
  <si>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</si>
  <si>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</si>
  <si>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</si>
  <si>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</si>
  <si>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</si>
  <si>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</si>
  <si>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</si>
  <si>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</si>
  <si>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</si>
  <si>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</si>
  <si>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</si>
  <si>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</si>
  <si>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</si>
  <si>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</si>
  <si>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</si>
  <si>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</si>
  <si>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</si>
  <si>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</si>
  <si>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</si>
  <si>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</si>
  <si>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</si>
  <si>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</si>
  <si>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</si>
  <si>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</si>
  <si>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</si>
  <si>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</si>
  <si>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</si>
  <si>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</si>
  <si>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</si>
  <si>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</si>
  <si>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</si>
  <si>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</si>
  <si>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</si>
  <si>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</si>
  <si>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</si>
  <si>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</si>
  <si>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</si>
  <si>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</si>
  <si>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</si>
  <si>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</si>
  <si>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</si>
  <si>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</si>
  <si>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</si>
  <si>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</si>
  <si>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</si>
  <si>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</si>
  <si>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</si>
  <si>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</si>
  <si>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</si>
  <si>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</si>
  <si>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</si>
  <si>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</si>
  <si>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</si>
  <si>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</si>
  <si>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</si>
  <si>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</si>
  <si>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</si>
  <si>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</si>
  <si>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</si>
  <si>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</si>
  <si>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</si>
  <si>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</si>
  <si>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</si>
  <si>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</si>
  <si>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</si>
  <si>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</si>
  <si>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</si>
  <si>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</si>
  <si>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</si>
  <si>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</si>
  <si>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</si>
  <si>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</si>
  <si>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</si>
  <si>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</si>
  <si>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</si>
  <si>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</si>
  <si>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</si>
  <si>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</si>
  <si>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</si>
  <si>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</si>
  <si>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</si>
  <si>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</si>
  <si>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</si>
  <si>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</si>
  <si>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</si>
  <si>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</si>
  <si>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</si>
  <si>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</si>
  <si>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</si>
  <si>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</si>
  <si>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</si>
  <si>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</si>
  <si>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</si>
  <si>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</si>
  <si>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</si>
  <si>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</si>
  <si>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</si>
  <si>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</si>
  <si>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</si>
  <si>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</si>
  <si>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</si>
  <si>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</si>
  <si>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</si>
  <si>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</si>
  <si>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</si>
  <si>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</si>
  <si>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</si>
  <si>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</si>
  <si>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</si>
  <si>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</si>
  <si>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</si>
  <si>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</si>
  <si>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</si>
  <si>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</si>
  <si>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</si>
  <si>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</si>
  <si>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</si>
  <si>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</si>
  <si>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</si>
  <si>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</si>
  <si>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</si>
  <si>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</si>
  <si>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</si>
  <si>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</si>
  <si>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</si>
  <si>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</si>
  <si>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</si>
  <si>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</si>
  <si>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</si>
  <si>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</si>
  <si>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</si>
  <si>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</si>
  <si>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</si>
  <si>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</si>
  <si>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</si>
  <si>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</si>
  <si>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</si>
  <si>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</si>
  <si>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</si>
  <si>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</si>
  <si>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</si>
  <si>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</si>
  <si>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</si>
  <si>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</si>
  <si>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</si>
  <si>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</si>
  <si>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</si>
  <si>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</si>
  <si>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</si>
  <si>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</si>
  <si>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</si>
  <si>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</si>
  <si>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</si>
  <si>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</si>
  <si>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</si>
  <si>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</si>
  <si>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</si>
  <si>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</si>
  <si>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</si>
  <si>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</si>
  <si>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</si>
  <si>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</si>
  <si>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</si>
  <si>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</si>
  <si>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</si>
  <si>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</si>
  <si>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</si>
  <si>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</si>
  <si>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</si>
  <si>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</si>
  <si>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</si>
  <si>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</si>
  <si>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</si>
  <si>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</si>
  <si>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</si>
  <si>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</si>
  <si>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</si>
  <si>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</si>
  <si>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</si>
  <si>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</si>
  <si>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</si>
  <si>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</si>
  <si>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</si>
  <si>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</si>
  <si>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</si>
  <si>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</si>
  <si>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</si>
  <si>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</si>
  <si>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</si>
  <si>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</si>
  <si>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</si>
  <si>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</si>
  <si>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</si>
  <si>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</si>
  <si>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</si>
  <si>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</si>
  <si>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</si>
  <si>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</si>
  <si>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</si>
  <si>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</si>
  <si>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</si>
  <si>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</si>
  <si>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</si>
  <si>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</si>
  <si>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</si>
  <si>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</si>
  <si>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</si>
  <si>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</si>
  <si>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</si>
  <si>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</si>
  <si>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</si>
  <si>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</si>
  <si>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</si>
  <si>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</si>
  <si>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</si>
  <si>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</si>
  <si>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</si>
  <si>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</si>
  <si>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</si>
  <si>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</si>
  <si>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</si>
  <si>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</si>
  <si>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</si>
  <si>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</si>
  <si>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</si>
  <si>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</si>
  <si>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</si>
  <si>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</si>
  <si>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</si>
  <si>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</si>
  <si>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</si>
  <si>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</si>
  <si>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</si>
  <si>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</si>
  <si>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</si>
  <si>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</si>
  <si>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</si>
  <si>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</si>
  <si>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</si>
  <si>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</si>
  <si>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</si>
  <si>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</si>
  <si>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</si>
  <si>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</si>
  <si>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</si>
  <si>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</si>
  <si>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</si>
  <si>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</si>
  <si>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</si>
  <si>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</si>
  <si>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</si>
  <si>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</si>
  <si>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</si>
  <si>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</si>
  <si>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</si>
  <si>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</si>
  <si>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</si>
  <si>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</si>
  <si>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</si>
  <si>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</si>
  <si>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</si>
  <si>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</si>
  <si>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</si>
  <si>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</si>
  <si>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</si>
  <si>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</si>
  <si>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</si>
  <si>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</si>
  <si>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</si>
  <si>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</si>
  <si>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</si>
  <si>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</si>
  <si>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</si>
  <si>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</si>
  <si>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</si>
  <si>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</si>
  <si>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</si>
  <si>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</si>
  <si>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</si>
  <si>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</si>
  <si>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</si>
  <si>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</si>
  <si>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</si>
  <si>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</si>
  <si>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</si>
  <si>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</si>
  <si>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</si>
  <si>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</si>
  <si>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</si>
  <si>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</si>
  <si>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</si>
  <si>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</si>
  <si>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</si>
  <si>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</si>
  <si>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</si>
  <si>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</si>
  <si>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</si>
  <si>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</si>
  <si>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</si>
  <si>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</si>
  <si>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</si>
  <si>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</si>
  <si>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002110</t>
  </si>
  <si>
    <t>003236</t>
  </si>
  <si>
    <t>Přijaté transféry na pořízení dlouhodobého majetku</t>
  </si>
  <si>
    <t>006701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</si>
  <si>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</si>
  <si>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</si>
  <si>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</si>
  <si>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</si>
  <si>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</si>
  <si>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</si>
  <si>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002600</t>
  </si>
  <si>
    <t>003555</t>
  </si>
  <si>
    <t>003530</t>
  </si>
  <si>
    <t>Prádlo, oděv a obuv s výjimkou ochranných pomůcek</t>
  </si>
  <si>
    <t>002312</t>
  </si>
  <si>
    <t>003523</t>
  </si>
  <si>
    <t>ORG 003240        Projekt - Křižovatka Palárna</t>
  </si>
  <si>
    <t xml:space="preserve">003240   </t>
  </si>
  <si>
    <t>ORG 003241        Projekt - Rekonstrukce veřejných WC v Národním sadu</t>
  </si>
  <si>
    <t xml:space="preserve">003241  </t>
  </si>
  <si>
    <t>6356</t>
  </si>
  <si>
    <t>Jiné investiční transfery zřízeným příspěvkovým organizacím</t>
  </si>
  <si>
    <t>002450</t>
  </si>
  <si>
    <t>003112</t>
  </si>
  <si>
    <t>002470</t>
  </si>
  <si>
    <t>003240</t>
  </si>
  <si>
    <t>003241</t>
  </si>
  <si>
    <t>ORG 003242        Pořízení komunální techniky pro město Štramberk</t>
  </si>
  <si>
    <t>003242</t>
  </si>
  <si>
    <t>ORG 003243        Nákup - osobní automobil</t>
  </si>
  <si>
    <t>003243</t>
  </si>
  <si>
    <t>6123</t>
  </si>
  <si>
    <t>Dopravní prostředky</t>
  </si>
  <si>
    <t>6114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</si>
  <si>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</si>
  <si>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</si>
  <si>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</si>
  <si>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</si>
  <si>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PLNĚNÍ ROZPOČTU K 31.1.2025 V KČ - Rozpočtové opatření č. 2/2025</t>
  </si>
  <si>
    <t>003730</t>
  </si>
  <si>
    <t>006003</t>
  </si>
  <si>
    <t>003110</t>
  </si>
  <si>
    <t>Platby daní krajům, obcím a státním fondům</t>
  </si>
  <si>
    <t>003244</t>
  </si>
  <si>
    <t>ORG 003244        Obnova Národního sadu ve Štramberku - Dětské hřiště</t>
  </si>
  <si>
    <t>ORG  003123      Nákup pozemku p.č. 537</t>
  </si>
  <si>
    <t>003123</t>
  </si>
  <si>
    <t>ORG  003124      Propustek Libotín (točna BUS)</t>
  </si>
  <si>
    <t>003124</t>
  </si>
  <si>
    <t>ORG  003125     Osvětlení hradu Trúba</t>
  </si>
  <si>
    <t>003125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</si>
</sst>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1" xfId="0" applyBorder="1"/>
    <xf numFmtId="0" fontId="7" fillId="0" borderId="0" xfId="0" applyFont="1"/>
    <xf numFmtId="4" fontId="4" fillId="2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0" xfId="0" applyFont="1" applyFill="1"/>
    <xf numFmtId="49" fontId="5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6" xfId="0" applyNumberFormat="1" applyFont="1" applyFill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top"/>
    </xf>
    <xf numFmtId="4" fontId="5" fillId="4" borderId="7" xfId="0" applyNumberFormat="1" applyFont="1" applyFill="1" applyBorder="1" applyAlignment="1">
      <alignment horizontal="right" vertical="top"/>
    </xf>
    <xf numFmtId="4" fontId="5" fillId="4" borderId="6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4" fontId="5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1" fillId="0" borderId="0" xfId="1" applyNumberFormat="1" applyFont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0" fillId="5" borderId="0" xfId="0" applyFill="1"/>
    <xf numFmtId="4" fontId="11" fillId="0" borderId="1" xfId="1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/>
    </xf>
    <xf numFmtId="49" fontId="14" fillId="5" borderId="1" xfId="0" applyNumberFormat="1" applyFont="1" applyFill="1" applyBorder="1" applyAlignment="1">
      <alignment horizontal="left" vertical="top" wrapText="1"/>
    </xf>
    <xf numFmtId="49" fontId="5" fillId="5" borderId="4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 wrapText="1"/>
    </xf>
    <xf numFmtId="4" fontId="5" fillId="10" borderId="1" xfId="0" applyNumberFormat="1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vertical="top" wrapText="1"/>
    </xf>
    <xf numFmtId="49" fontId="14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4" fontId="5" fillId="11" borderId="5" xfId="0" applyNumberFormat="1" applyFont="1" applyFill="1" applyBorder="1" applyAlignment="1">
      <alignment horizontal="right" vertical="top"/>
    </xf>
    <xf numFmtId="49" fontId="5" fillId="0" borderId="6" xfId="0" applyNumberFormat="1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3" borderId="6" xfId="0" applyNumberFormat="1" applyFont="1" applyFill="1" applyBorder="1" applyAlignment="1">
      <alignment horizontal="right" vertical="top"/>
    </xf>
    <xf numFmtId="4" fontId="5" fillId="6" borderId="6" xfId="0" applyNumberFormat="1" applyFont="1" applyFill="1" applyBorder="1" applyAlignment="1">
      <alignment horizontal="right" vertical="top"/>
    </xf>
    <xf numFmtId="4" fontId="11" fillId="0" borderId="6" xfId="0" applyNumberFormat="1" applyFont="1" applyBorder="1" applyAlignment="1">
      <alignment horizontal="right" vertical="center"/>
    </xf>
    <xf numFmtId="49" fontId="11" fillId="0" borderId="0" xfId="0" applyNumberFormat="1" applyFont="1"/>
    <xf numFmtId="0" fontId="11" fillId="0" borderId="1" xfId="0" applyFont="1" applyBorder="1"/>
    <xf numFmtId="4" fontId="11" fillId="0" borderId="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9" fontId="5" fillId="5" borderId="9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Border="1"/>
    <xf numFmtId="49" fontId="5" fillId="0" borderId="11" xfId="0" applyNumberFormat="1" applyFont="1" applyBorder="1" applyAlignment="1">
      <alignment horizontal="left" vertical="top"/>
    </xf>
    <xf numFmtId="2" fontId="5" fillId="5" borderId="5" xfId="0" applyNumberFormat="1" applyFont="1" applyFill="1" applyBorder="1" applyAlignment="1">
      <alignment horizontal="right" vertical="top"/>
    </xf>
    <xf numFmtId="2" fontId="5" fillId="5" borderId="0" xfId="0" applyNumberFormat="1" applyFont="1" applyFill="1" applyAlignment="1">
      <alignment horizontal="right" vertical="top"/>
    </xf>
    <xf numFmtId="4" fontId="5" fillId="5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5" fillId="8" borderId="5" xfId="0" applyNumberFormat="1" applyFont="1" applyFill="1" applyBorder="1" applyAlignment="1">
      <alignment horizontal="right" vertical="top"/>
    </xf>
    <xf numFmtId="4" fontId="5" fillId="5" borderId="0" xfId="0" applyNumberFormat="1" applyFont="1" applyFill="1" applyAlignment="1">
      <alignment horizontal="right" vertical="top"/>
    </xf>
    <xf numFmtId="49" fontId="5" fillId="5" borderId="0" xfId="0" applyNumberFormat="1" applyFont="1" applyFill="1"/>
    <xf numFmtId="4" fontId="5" fillId="2" borderId="5" xfId="0" applyNumberFormat="1" applyFont="1" applyFill="1" applyBorder="1" applyAlignment="1">
      <alignment horizontal="right" vertical="top"/>
    </xf>
    <xf numFmtId="49" fontId="11" fillId="5" borderId="6" xfId="0" applyNumberFormat="1" applyFont="1" applyFill="1" applyBorder="1" applyAlignment="1">
      <alignment horizontal="left" vertical="top" wrapText="1"/>
    </xf>
    <xf numFmtId="49" fontId="11" fillId="5" borderId="6" xfId="0" applyNumberFormat="1" applyFont="1" applyFill="1" applyBorder="1"/>
    <xf numFmtId="4" fontId="5" fillId="5" borderId="6" xfId="0" applyNumberFormat="1" applyFont="1" applyFill="1" applyBorder="1" applyAlignment="1">
      <alignment horizontal="right" vertical="top"/>
    </xf>
    <xf numFmtId="4" fontId="5" fillId="9" borderId="6" xfId="0" applyNumberFormat="1" applyFont="1" applyFill="1" applyBorder="1" applyAlignment="1">
      <alignment horizontal="right" vertical="top"/>
    </xf>
    <xf numFmtId="2" fontId="5" fillId="11" borderId="1" xfId="0" applyNumberFormat="1" applyFont="1" applyFill="1" applyBorder="1" applyAlignment="1">
      <alignment horizontal="right" vertical="top" wrapText="1"/>
    </xf>
    <xf numFmtId="4" fontId="5" fillId="11" borderId="1" xfId="0" applyNumberFormat="1" applyFont="1" applyFill="1" applyBorder="1" applyAlignment="1">
      <alignment horizontal="right" vertical="top" wrapText="1"/>
    </xf>
    <xf numFmtId="4" fontId="5" fillId="11" borderId="1" xfId="0" applyNumberFormat="1" applyFont="1" applyFill="1" applyBorder="1" applyAlignment="1">
      <alignment horizontal="right" vertical="top"/>
    </xf>
    <xf numFmtId="4" fontId="11" fillId="11" borderId="0" xfId="0" applyNumberFormat="1" applyFont="1" applyFill="1" applyAlignment="1">
      <alignment horizontal="right" vertical="center"/>
    </xf>
    <xf numFmtId="4" fontId="5" fillId="11" borderId="2" xfId="0" applyNumberFormat="1" applyFont="1" applyFill="1" applyBorder="1" applyAlignment="1">
      <alignment horizontal="right" vertical="top" wrapText="1"/>
    </xf>
    <xf numFmtId="49" fontId="5" fillId="5" borderId="0" xfId="0" applyNumberFormat="1" applyFont="1" applyFill="1" applyAlignment="1">
      <alignment horizontal="left" vertical="top" wrapText="1"/>
    </xf>
    <xf numFmtId="49" fontId="5" fillId="5" borderId="3" xfId="0" applyNumberFormat="1" applyFont="1" applyFill="1" applyBorder="1"/>
    <xf numFmtId="49" fontId="5" fillId="11" borderId="3" xfId="0" applyNumberFormat="1" applyFont="1" applyFill="1" applyBorder="1"/>
    <xf numFmtId="49" fontId="5" fillId="11" borderId="4" xfId="0" applyNumberFormat="1" applyFont="1" applyFill="1" applyBorder="1"/>
    <xf numFmtId="2" fontId="5" fillId="2" borderId="1" xfId="0" applyNumberFormat="1" applyFont="1" applyFill="1" applyBorder="1" applyAlignment="1">
      <alignment horizontal="right" vertical="top"/>
    </xf>
    <xf numFmtId="49" fontId="5" fillId="5" borderId="1" xfId="0" applyNumberFormat="1" applyFont="1" applyFill="1" applyBorder="1" applyAlignment="1">
      <alignment horizontal="left"/>
    </xf>
    <xf numFmtId="4" fontId="5" fillId="10" borderId="5" xfId="0" applyNumberFormat="1" applyFont="1" applyFill="1" applyBorder="1" applyAlignment="1">
      <alignment horizontal="right" vertical="top"/>
    </xf>
    <xf numFmtId="0" fontId="0" fillId="0" borderId="8" xfId="0" applyBorder="1"/>
    <xf numFmtId="0" fontId="5" fillId="5" borderId="8" xfId="0" applyFont="1" applyFill="1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11" borderId="9" xfId="0" applyNumberFormat="1" applyFont="1" applyFill="1" applyBorder="1" applyAlignment="1">
      <alignment horizontal="left" vertical="top" wrapText="1"/>
    </xf>
    <xf numFmtId="49" fontId="5" fillId="11" borderId="10" xfId="0" applyNumberFormat="1" applyFont="1" applyFill="1" applyBorder="1" applyAlignment="1">
      <alignment horizontal="left" vertical="top" wrapText="1"/>
    </xf>
    <xf numFmtId="49" fontId="5" fillId="11" borderId="11" xfId="0" applyNumberFormat="1" applyFont="1" applyFill="1" applyBorder="1" applyAlignment="1">
      <alignment horizontal="left" vertical="top" wrapText="1"/>
    </xf>
    <xf numFmtId="49" fontId="5" fillId="11" borderId="2" xfId="0" applyNumberFormat="1" applyFont="1" applyFill="1" applyBorder="1" applyAlignment="1">
      <alignment horizontal="left" vertical="top" wrapText="1"/>
    </xf>
    <xf numFmtId="49" fontId="5" fillId="11" borderId="3" xfId="0" applyNumberFormat="1" applyFont="1" applyFill="1" applyBorder="1" applyAlignment="1">
      <alignment horizontal="left" vertical="top" wrapText="1"/>
    </xf>
    <xf numFmtId="49" fontId="5" fillId="11" borderId="4" xfId="0" applyNumberFormat="1" applyFont="1" applyFill="1" applyBorder="1" applyAlignment="1">
      <alignment horizontal="left" vertical="top" wrapText="1"/>
    </xf>
    <xf numFmtId="0" fontId="5" fillId="11" borderId="3" xfId="0" applyFont="1" applyFill="1" applyBorder="1"/>
    <xf numFmtId="0" fontId="5" fillId="11" borderId="4" xfId="0" applyFont="1" applyFill="1" applyBorder="1"/>
    <xf numFmtId="49" fontId="5" fillId="11" borderId="3" xfId="0" applyNumberFormat="1" applyFont="1" applyFill="1" applyBorder="1" applyAlignment="1">
      <alignment horizontal="left"/>
    </xf>
    <xf numFmtId="49" fontId="5" fillId="11" borderId="4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</cellXfs>
  <cellStyles count="2">
    <cellStyle name="Normální" xfId="0" builtinId="0"/>
    <cellStyle name="Normální 2" xfId="1" xr:uid="{680D0F47-59BF-403A-AFC8-34F89FD52336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903"/>
  <sheetViews>
    <sheetView tabSelected="1" zoomScaleNormal="100" workbookViewId="0">
      <pane ySplit="4" topLeftCell="A647" activePane="bottomLeft" state="frozen"/>
      <selection pane="bottomLeft" activeCell="R667" sqref="R667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17.25" customHeight="1" x14ac:dyDescent="0.25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8.75" customHeight="1" x14ac:dyDescent="0.25">
      <c r="A3" s="110" t="s">
        <v>692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611</v>
      </c>
      <c r="G4" s="2" t="s">
        <v>7</v>
      </c>
      <c r="H4" s="2" t="s">
        <v>8</v>
      </c>
      <c r="I4" s="2" t="s">
        <v>599</v>
      </c>
      <c r="J4" s="2" t="s">
        <v>600</v>
      </c>
      <c r="K4" s="2" t="s">
        <v>612</v>
      </c>
      <c r="L4" s="2" t="s">
        <v>9</v>
      </c>
      <c r="M4" s="2" t="s">
        <v>10</v>
      </c>
      <c r="N4" s="2" t="s">
        <v>599</v>
      </c>
      <c r="O4" s="2" t="s">
        <v>600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25">
        <v>12300000</v>
      </c>
      <c r="G5" s="25">
        <v>12300000</v>
      </c>
      <c r="H5" s="33">
        <v>1121462.28</v>
      </c>
      <c r="I5" s="25">
        <v>0</v>
      </c>
      <c r="J5" s="27">
        <f t="shared" ref="J5:J20" si="0">SUM(G5+I5)</f>
        <v>12300000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25">
        <v>1000000</v>
      </c>
      <c r="G6" s="25">
        <v>1000000</v>
      </c>
      <c r="H6" s="33">
        <v>49904.36</v>
      </c>
      <c r="I6" s="25">
        <v>0</v>
      </c>
      <c r="J6" s="27">
        <f t="shared" si="0"/>
        <v>1000000</v>
      </c>
      <c r="K6" s="5">
        <v>0</v>
      </c>
      <c r="L6" s="5">
        <v>0</v>
      </c>
      <c r="M6" s="5">
        <v>0</v>
      </c>
      <c r="N6" s="5">
        <v>0</v>
      </c>
      <c r="O6" s="5">
        <f t="shared" ref="O6:O20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25">
        <v>2200000</v>
      </c>
      <c r="G7" s="25">
        <v>2200000</v>
      </c>
      <c r="H7" s="33">
        <v>179929.51</v>
      </c>
      <c r="I7" s="25">
        <v>0</v>
      </c>
      <c r="J7" s="27">
        <f t="shared" si="0"/>
        <v>2200000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25">
        <v>17500000</v>
      </c>
      <c r="G8" s="25">
        <v>17500000</v>
      </c>
      <c r="H8" s="33">
        <v>342411.02</v>
      </c>
      <c r="I8" s="25">
        <v>0</v>
      </c>
      <c r="J8" s="27">
        <f t="shared" si="0"/>
        <v>17500000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25">
        <v>1400000</v>
      </c>
      <c r="G9" s="25">
        <v>1400000</v>
      </c>
      <c r="H9" s="33">
        <v>0</v>
      </c>
      <c r="I9" s="25">
        <v>-150710</v>
      </c>
      <c r="J9" s="27">
        <f t="shared" si="0"/>
        <v>1249290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107"/>
      <c r="D10" s="3" t="s">
        <v>24</v>
      </c>
      <c r="E10" s="4" t="s">
        <v>25</v>
      </c>
      <c r="F10" s="25">
        <v>34400000</v>
      </c>
      <c r="G10" s="25">
        <v>34400000</v>
      </c>
      <c r="H10" s="33">
        <v>2815411.88</v>
      </c>
      <c r="I10" s="25">
        <v>0</v>
      </c>
      <c r="J10" s="27">
        <f t="shared" si="0"/>
        <v>34400000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107"/>
      <c r="D11" s="3" t="s">
        <v>26</v>
      </c>
      <c r="E11" s="4" t="s">
        <v>27</v>
      </c>
      <c r="F11" s="25">
        <v>16000</v>
      </c>
      <c r="G11" s="25">
        <v>16000</v>
      </c>
      <c r="H11" s="33">
        <v>0</v>
      </c>
      <c r="I11" s="25">
        <v>0</v>
      </c>
      <c r="J11" s="27">
        <f t="shared" si="0"/>
        <v>16000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25">
        <v>1000</v>
      </c>
      <c r="G12" s="25">
        <v>1000</v>
      </c>
      <c r="H12" s="33">
        <v>0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25">
        <v>74000</v>
      </c>
      <c r="G13" s="25">
        <v>74000</v>
      </c>
      <c r="H13" s="33">
        <v>11950</v>
      </c>
      <c r="I13" s="25">
        <v>0</v>
      </c>
      <c r="J13" s="27">
        <f t="shared" si="0"/>
        <v>74000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107"/>
      <c r="D14" s="3" t="s">
        <v>32</v>
      </c>
      <c r="E14" s="4" t="s">
        <v>33</v>
      </c>
      <c r="F14" s="25">
        <v>420000</v>
      </c>
      <c r="G14" s="25">
        <v>420000</v>
      </c>
      <c r="H14" s="33">
        <v>81440</v>
      </c>
      <c r="I14" s="25">
        <v>0</v>
      </c>
      <c r="J14" s="27">
        <f t="shared" si="0"/>
        <v>420000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107"/>
      <c r="D15" s="3" t="s">
        <v>34</v>
      </c>
      <c r="E15" s="4" t="s">
        <v>35</v>
      </c>
      <c r="F15" s="25">
        <v>341000</v>
      </c>
      <c r="G15" s="25">
        <v>341000</v>
      </c>
      <c r="H15" s="33">
        <v>16104</v>
      </c>
      <c r="I15" s="25">
        <v>0</v>
      </c>
      <c r="J15" s="27">
        <f t="shared" si="0"/>
        <v>341000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25">
        <v>2500000</v>
      </c>
      <c r="G16" s="25">
        <v>2500000</v>
      </c>
      <c r="H16" s="33">
        <v>498339.37</v>
      </c>
      <c r="I16" s="25">
        <v>0</v>
      </c>
      <c r="J16" s="27">
        <f t="shared" si="0"/>
        <v>2500000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25">
        <v>140000</v>
      </c>
      <c r="G17" s="25">
        <v>140000</v>
      </c>
      <c r="H17" s="33">
        <v>0</v>
      </c>
      <c r="I17" s="25">
        <v>0</v>
      </c>
      <c r="J17" s="27">
        <f t="shared" si="0"/>
        <v>140000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/>
      <c r="C18" s="8"/>
      <c r="D18" s="3" t="s">
        <v>658</v>
      </c>
      <c r="E18" s="41" t="s">
        <v>660</v>
      </c>
      <c r="F18" s="25">
        <v>280000</v>
      </c>
      <c r="G18" s="25">
        <v>280000</v>
      </c>
      <c r="H18" s="33">
        <v>1156.29</v>
      </c>
      <c r="I18" s="25">
        <v>0</v>
      </c>
      <c r="J18" s="27">
        <f t="shared" si="0"/>
        <v>280000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3" t="s">
        <v>11</v>
      </c>
      <c r="B19" s="3"/>
      <c r="C19" s="8"/>
      <c r="D19" s="3" t="s">
        <v>659</v>
      </c>
      <c r="E19" s="68" t="s">
        <v>661</v>
      </c>
      <c r="F19" s="25">
        <v>135000</v>
      </c>
      <c r="G19" s="25">
        <v>135000</v>
      </c>
      <c r="H19" s="33">
        <v>5432.11</v>
      </c>
      <c r="I19" s="25">
        <v>0</v>
      </c>
      <c r="J19" s="27">
        <f t="shared" si="0"/>
        <v>135000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3" t="s">
        <v>11</v>
      </c>
      <c r="B20" s="3" t="s">
        <v>12</v>
      </c>
      <c r="C20" s="8"/>
      <c r="D20" s="3" t="s">
        <v>40</v>
      </c>
      <c r="E20" s="4" t="s">
        <v>41</v>
      </c>
      <c r="F20" s="25">
        <v>6000000</v>
      </c>
      <c r="G20" s="25">
        <v>6000000</v>
      </c>
      <c r="H20" s="33">
        <v>46742.7</v>
      </c>
      <c r="I20" s="25">
        <v>0</v>
      </c>
      <c r="J20" s="27">
        <f t="shared" si="0"/>
        <v>6000000</v>
      </c>
      <c r="K20" s="5">
        <v>0</v>
      </c>
      <c r="L20" s="5">
        <v>0</v>
      </c>
      <c r="M20" s="5">
        <v>0</v>
      </c>
      <c r="N20" s="5">
        <v>0</v>
      </c>
      <c r="O20" s="5">
        <f t="shared" si="1"/>
        <v>0</v>
      </c>
    </row>
    <row r="21" spans="1:15" ht="12" customHeight="1" x14ac:dyDescent="0.25">
      <c r="A21" s="106" t="s">
        <v>3</v>
      </c>
      <c r="B21" s="107"/>
      <c r="C21" s="107"/>
      <c r="D21" s="107"/>
      <c r="E21" s="107"/>
      <c r="F21" s="6">
        <f t="shared" ref="F21" si="2">SUM(F5:F20)</f>
        <v>78707000</v>
      </c>
      <c r="G21" s="6">
        <f t="shared" ref="G21:O21" si="3">SUM(G5:G20)</f>
        <v>78707000</v>
      </c>
      <c r="H21" s="6">
        <f t="shared" si="3"/>
        <v>5170283.5200000005</v>
      </c>
      <c r="I21" s="6">
        <f t="shared" si="3"/>
        <v>-150710</v>
      </c>
      <c r="J21" s="6">
        <f t="shared" si="3"/>
        <v>78556290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</row>
    <row r="22" spans="1:15" ht="12" customHeight="1" outlineLevel="1" x14ac:dyDescent="0.25">
      <c r="A22" s="3" t="s">
        <v>11</v>
      </c>
      <c r="B22" s="3" t="s">
        <v>42</v>
      </c>
      <c r="C22" s="3" t="s">
        <v>13</v>
      </c>
      <c r="D22" s="3" t="s">
        <v>43</v>
      </c>
      <c r="E22" s="4" t="s">
        <v>44</v>
      </c>
      <c r="F22" s="5">
        <v>20000</v>
      </c>
      <c r="G22" s="5">
        <v>20000</v>
      </c>
      <c r="H22" s="38">
        <v>9000</v>
      </c>
      <c r="I22" s="25">
        <v>0</v>
      </c>
      <c r="J22" s="27">
        <f>SUM(G22+I22)</f>
        <v>20000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106" t="s">
        <v>45</v>
      </c>
      <c r="B23" s="107"/>
      <c r="C23" s="107"/>
      <c r="D23" s="107"/>
      <c r="E23" s="107"/>
      <c r="F23" s="6">
        <f t="shared" ref="F23:L23" si="4">SUM(F22)</f>
        <v>20000</v>
      </c>
      <c r="G23" s="6">
        <f t="shared" si="4"/>
        <v>20000</v>
      </c>
      <c r="H23" s="6">
        <f t="shared" si="4"/>
        <v>9000</v>
      </c>
      <c r="I23" s="6">
        <f>SUM(I22)</f>
        <v>0</v>
      </c>
      <c r="J23" s="6">
        <f>SUM(G23+I23)</f>
        <v>20000</v>
      </c>
      <c r="K23" s="6">
        <f t="shared" si="4"/>
        <v>0</v>
      </c>
      <c r="L23" s="6">
        <f t="shared" si="4"/>
        <v>0</v>
      </c>
      <c r="M23" s="6">
        <f t="shared" ref="M23:O23" si="5">SUM(M22)</f>
        <v>0</v>
      </c>
      <c r="N23" s="6">
        <f t="shared" si="5"/>
        <v>0</v>
      </c>
      <c r="O23" s="6">
        <f t="shared" si="5"/>
        <v>0</v>
      </c>
    </row>
    <row r="24" spans="1:15" ht="12" customHeight="1" outlineLevel="1" x14ac:dyDescent="0.25">
      <c r="A24" s="3" t="s">
        <v>11</v>
      </c>
      <c r="B24" s="3" t="s">
        <v>46</v>
      </c>
      <c r="C24" s="3" t="s">
        <v>13</v>
      </c>
      <c r="D24" s="3" t="s">
        <v>43</v>
      </c>
      <c r="E24" s="4" t="s">
        <v>44</v>
      </c>
      <c r="F24" s="5">
        <v>3000</v>
      </c>
      <c r="G24" s="5">
        <v>3000</v>
      </c>
      <c r="H24" s="38">
        <v>450</v>
      </c>
      <c r="I24" s="25">
        <v>0</v>
      </c>
      <c r="J24" s="27">
        <f>SUM(G24+I24)</f>
        <v>3000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106" t="s">
        <v>47</v>
      </c>
      <c r="B25" s="107"/>
      <c r="C25" s="107"/>
      <c r="D25" s="107"/>
      <c r="E25" s="107"/>
      <c r="F25" s="6">
        <f>SUM(F24)</f>
        <v>3000</v>
      </c>
      <c r="G25" s="6">
        <f>SUM(G24)</f>
        <v>3000</v>
      </c>
      <c r="H25" s="6">
        <f t="shared" ref="H25:J25" si="6">SUM(H24)</f>
        <v>450</v>
      </c>
      <c r="I25" s="6">
        <f t="shared" si="6"/>
        <v>0</v>
      </c>
      <c r="J25" s="6">
        <f t="shared" si="6"/>
        <v>3000</v>
      </c>
      <c r="K25" s="6">
        <f>SUM(K24)</f>
        <v>0</v>
      </c>
      <c r="L25" s="6">
        <f>SUM(L24)</f>
        <v>0</v>
      </c>
      <c r="M25" s="6">
        <f t="shared" ref="M25:O25" si="7">SUM(M24)</f>
        <v>0</v>
      </c>
      <c r="N25" s="6">
        <f t="shared" si="7"/>
        <v>0</v>
      </c>
      <c r="O25" s="6">
        <f t="shared" si="7"/>
        <v>0</v>
      </c>
    </row>
    <row r="26" spans="1:15" ht="12" customHeight="1" outlineLevel="1" x14ac:dyDescent="0.25">
      <c r="A26" s="3" t="s">
        <v>11</v>
      </c>
      <c r="B26" s="3" t="s">
        <v>48</v>
      </c>
      <c r="C26" s="3" t="s">
        <v>13</v>
      </c>
      <c r="D26" s="3" t="s">
        <v>43</v>
      </c>
      <c r="E26" s="4" t="s">
        <v>44</v>
      </c>
      <c r="F26" s="5">
        <v>10000</v>
      </c>
      <c r="G26" s="5">
        <v>10000</v>
      </c>
      <c r="H26" s="38">
        <v>280</v>
      </c>
      <c r="I26" s="25">
        <v>0</v>
      </c>
      <c r="J26" s="27">
        <f>SUM(G26+I26)</f>
        <v>10000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106" t="s">
        <v>49</v>
      </c>
      <c r="B27" s="107"/>
      <c r="C27" s="107"/>
      <c r="D27" s="107"/>
      <c r="E27" s="107"/>
      <c r="F27" s="6">
        <f t="shared" ref="F27:L27" si="8">SUM(F26)</f>
        <v>10000</v>
      </c>
      <c r="G27" s="6">
        <f t="shared" si="8"/>
        <v>10000</v>
      </c>
      <c r="H27" s="6">
        <f>SUM(H26)</f>
        <v>280</v>
      </c>
      <c r="I27" s="6">
        <f t="shared" si="8"/>
        <v>0</v>
      </c>
      <c r="J27" s="6">
        <f t="shared" si="8"/>
        <v>10000</v>
      </c>
      <c r="K27" s="6">
        <f t="shared" si="8"/>
        <v>0</v>
      </c>
      <c r="L27" s="6">
        <f t="shared" si="8"/>
        <v>0</v>
      </c>
      <c r="M27" s="6">
        <f t="shared" ref="M27:O27" si="9">SUM(M26)</f>
        <v>0</v>
      </c>
      <c r="N27" s="6">
        <f t="shared" si="9"/>
        <v>0</v>
      </c>
      <c r="O27" s="6">
        <f t="shared" si="9"/>
        <v>0</v>
      </c>
    </row>
    <row r="28" spans="1:15" ht="12" customHeight="1" outlineLevel="1" x14ac:dyDescent="0.25">
      <c r="A28" s="3" t="s">
        <v>11</v>
      </c>
      <c r="B28" s="3" t="s">
        <v>50</v>
      </c>
      <c r="C28" s="3" t="s">
        <v>13</v>
      </c>
      <c r="D28" s="3" t="s">
        <v>43</v>
      </c>
      <c r="E28" s="4" t="s">
        <v>44</v>
      </c>
      <c r="F28" s="5">
        <v>6000</v>
      </c>
      <c r="G28" s="5">
        <v>6000</v>
      </c>
      <c r="H28" s="38">
        <v>500</v>
      </c>
      <c r="I28" s="25">
        <v>0</v>
      </c>
      <c r="J28" s="27">
        <f>SUM(G28+I28)</f>
        <v>6000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106" t="s">
        <v>51</v>
      </c>
      <c r="B29" s="107"/>
      <c r="C29" s="107"/>
      <c r="D29" s="107"/>
      <c r="E29" s="107"/>
      <c r="F29" s="6">
        <f>SUM(F28)</f>
        <v>6000</v>
      </c>
      <c r="G29" s="6">
        <f>SUM(G28)</f>
        <v>6000</v>
      </c>
      <c r="H29" s="6">
        <f t="shared" ref="H29:J29" si="10">SUM(H28)</f>
        <v>500</v>
      </c>
      <c r="I29" s="6">
        <f t="shared" si="10"/>
        <v>0</v>
      </c>
      <c r="J29" s="6">
        <f t="shared" si="10"/>
        <v>6000</v>
      </c>
      <c r="K29" s="6">
        <f>SUM(K28)</f>
        <v>0</v>
      </c>
      <c r="L29" s="6">
        <f>SUM(L28)</f>
        <v>0</v>
      </c>
      <c r="M29" s="6">
        <f t="shared" ref="M29:O29" si="11">SUM(M28)</f>
        <v>0</v>
      </c>
      <c r="N29" s="6">
        <f t="shared" si="11"/>
        <v>0</v>
      </c>
      <c r="O29" s="6">
        <f t="shared" si="11"/>
        <v>0</v>
      </c>
    </row>
    <row r="30" spans="1:15" ht="12" customHeight="1" outlineLevel="1" x14ac:dyDescent="0.25">
      <c r="A30" s="3" t="s">
        <v>11</v>
      </c>
      <c r="B30" s="3" t="s">
        <v>52</v>
      </c>
      <c r="C30" s="3" t="s">
        <v>13</v>
      </c>
      <c r="D30" s="3" t="s">
        <v>43</v>
      </c>
      <c r="E30" s="4" t="s">
        <v>44</v>
      </c>
      <c r="F30" s="5">
        <v>150000</v>
      </c>
      <c r="G30" s="5">
        <v>150000</v>
      </c>
      <c r="H30" s="38">
        <v>39000</v>
      </c>
      <c r="I30" s="25">
        <v>0</v>
      </c>
      <c r="J30" s="27">
        <f>SUM(G30+I30)</f>
        <v>150000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106" t="s">
        <v>53</v>
      </c>
      <c r="B31" s="107"/>
      <c r="C31" s="107"/>
      <c r="D31" s="107"/>
      <c r="E31" s="107"/>
      <c r="F31" s="6">
        <f>SUM(F30)</f>
        <v>150000</v>
      </c>
      <c r="G31" s="6">
        <f>SUM(G30)</f>
        <v>150000</v>
      </c>
      <c r="H31" s="6">
        <f t="shared" ref="H31:J31" si="12">SUM(H30)</f>
        <v>39000</v>
      </c>
      <c r="I31" s="6">
        <f t="shared" si="12"/>
        <v>0</v>
      </c>
      <c r="J31" s="6">
        <f t="shared" si="12"/>
        <v>150000</v>
      </c>
      <c r="K31" s="6">
        <f>SUM(K30)</f>
        <v>0</v>
      </c>
      <c r="L31" s="6">
        <f>SUM(L30)</f>
        <v>0</v>
      </c>
      <c r="M31" s="6">
        <f t="shared" ref="M31:O31" si="13">SUM(M30)</f>
        <v>0</v>
      </c>
      <c r="N31" s="6">
        <f t="shared" si="13"/>
        <v>0</v>
      </c>
      <c r="O31" s="6">
        <f t="shared" si="13"/>
        <v>0</v>
      </c>
    </row>
    <row r="32" spans="1:15" ht="12" customHeight="1" outlineLevel="1" x14ac:dyDescent="0.25">
      <c r="A32" s="3" t="s">
        <v>11</v>
      </c>
      <c r="B32" s="3" t="s">
        <v>54</v>
      </c>
      <c r="C32" s="3" t="s">
        <v>13</v>
      </c>
      <c r="D32" s="3" t="s">
        <v>43</v>
      </c>
      <c r="E32" s="4" t="s">
        <v>44</v>
      </c>
      <c r="F32" s="5">
        <v>3000</v>
      </c>
      <c r="G32" s="5">
        <v>3000</v>
      </c>
      <c r="H32" s="38">
        <v>0</v>
      </c>
      <c r="I32" s="25">
        <v>0</v>
      </c>
      <c r="J32" s="27">
        <f>SUM(G32+I32)</f>
        <v>3000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106" t="s">
        <v>55</v>
      </c>
      <c r="B33" s="107"/>
      <c r="C33" s="107"/>
      <c r="D33" s="107"/>
      <c r="E33" s="107"/>
      <c r="F33" s="6">
        <f>SUM(F32)</f>
        <v>3000</v>
      </c>
      <c r="G33" s="6">
        <f>SUM(G32)</f>
        <v>3000</v>
      </c>
      <c r="H33" s="6">
        <f t="shared" ref="H33:J33" si="14">SUM(H32)</f>
        <v>0</v>
      </c>
      <c r="I33" s="6">
        <f t="shared" si="14"/>
        <v>0</v>
      </c>
      <c r="J33" s="6">
        <f t="shared" si="14"/>
        <v>3000</v>
      </c>
      <c r="K33" s="6">
        <f>SUM(K32)</f>
        <v>0</v>
      </c>
      <c r="L33" s="6">
        <f>SUM(L32)</f>
        <v>0</v>
      </c>
      <c r="M33" s="6">
        <f t="shared" ref="M33:O33" si="15">SUM(M32)</f>
        <v>0</v>
      </c>
      <c r="N33" s="6">
        <f t="shared" si="15"/>
        <v>0</v>
      </c>
      <c r="O33" s="6">
        <f t="shared" si="15"/>
        <v>0</v>
      </c>
    </row>
    <row r="34" spans="1:15" ht="12" customHeight="1" outlineLevel="1" x14ac:dyDescent="0.25">
      <c r="A34" s="3" t="s">
        <v>11</v>
      </c>
      <c r="B34" s="3" t="s">
        <v>56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8">
        <v>300</v>
      </c>
      <c r="I34" s="25">
        <v>0</v>
      </c>
      <c r="J34" s="27">
        <f>SUM(G34+I34)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106" t="s">
        <v>57</v>
      </c>
      <c r="B35" s="107"/>
      <c r="C35" s="107"/>
      <c r="D35" s="107"/>
      <c r="E35" s="107"/>
      <c r="F35" s="6">
        <f>SUM(F34)</f>
        <v>1000</v>
      </c>
      <c r="G35" s="6">
        <f>SUM(G34)</f>
        <v>1000</v>
      </c>
      <c r="H35" s="6">
        <f t="shared" ref="H35:J35" si="16">SUM(H34)</f>
        <v>300</v>
      </c>
      <c r="I35" s="6">
        <f t="shared" si="16"/>
        <v>0</v>
      </c>
      <c r="J35" s="6">
        <f t="shared" si="16"/>
        <v>1000</v>
      </c>
      <c r="K35" s="6">
        <f>SUM(K34)</f>
        <v>0</v>
      </c>
      <c r="L35" s="6">
        <f>SUM(L34)</f>
        <v>0</v>
      </c>
      <c r="M35" s="6">
        <f t="shared" ref="M35:O35" si="17">SUM(M34)</f>
        <v>0</v>
      </c>
      <c r="N35" s="6">
        <f t="shared" si="17"/>
        <v>0</v>
      </c>
      <c r="O35" s="6">
        <f t="shared" si="17"/>
        <v>0</v>
      </c>
    </row>
    <row r="36" spans="1:15" ht="12" customHeight="1" outlineLevel="1" x14ac:dyDescent="0.25">
      <c r="A36" s="3" t="s">
        <v>11</v>
      </c>
      <c r="B36" s="3" t="s">
        <v>58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38">
        <v>100</v>
      </c>
      <c r="I36" s="25">
        <v>0</v>
      </c>
      <c r="J36" s="27">
        <f>SUM(G36+I36)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106" t="s">
        <v>59</v>
      </c>
      <c r="B37" s="107"/>
      <c r="C37" s="107"/>
      <c r="D37" s="107"/>
      <c r="E37" s="107"/>
      <c r="F37" s="6">
        <f>SUM(F36)</f>
        <v>1000</v>
      </c>
      <c r="G37" s="6">
        <f>SUM(G36)</f>
        <v>1000</v>
      </c>
      <c r="H37" s="6">
        <f t="shared" ref="H37:J37" si="18">SUM(H36)</f>
        <v>100</v>
      </c>
      <c r="I37" s="6">
        <f t="shared" si="18"/>
        <v>0</v>
      </c>
      <c r="J37" s="6">
        <f t="shared" si="18"/>
        <v>1000</v>
      </c>
      <c r="K37" s="6">
        <f>SUM(K36)</f>
        <v>0</v>
      </c>
      <c r="L37" s="6">
        <f>SUM(L36)</f>
        <v>0</v>
      </c>
      <c r="M37" s="6">
        <f t="shared" ref="M37:O37" si="19">SUM(M36)</f>
        <v>0</v>
      </c>
      <c r="N37" s="6">
        <f t="shared" si="19"/>
        <v>0</v>
      </c>
      <c r="O37" s="6">
        <f t="shared" si="19"/>
        <v>0</v>
      </c>
    </row>
    <row r="38" spans="1:15" ht="12" customHeight="1" outlineLevel="1" x14ac:dyDescent="0.25">
      <c r="A38" s="3" t="s">
        <v>11</v>
      </c>
      <c r="B38" s="3" t="s">
        <v>60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0</v>
      </c>
      <c r="I38" s="25">
        <v>0</v>
      </c>
      <c r="J38" s="27">
        <f>SUM(G38+I38)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106" t="s">
        <v>61</v>
      </c>
      <c r="B39" s="107"/>
      <c r="C39" s="107"/>
      <c r="D39" s="107"/>
      <c r="E39" s="107"/>
      <c r="F39" s="6">
        <f>SUM(F38)</f>
        <v>500</v>
      </c>
      <c r="G39" s="6">
        <f>SUM(G38)</f>
        <v>500</v>
      </c>
      <c r="H39" s="6">
        <f t="shared" ref="H39:J39" si="20">SUM(H38)</f>
        <v>0</v>
      </c>
      <c r="I39" s="6">
        <f t="shared" si="20"/>
        <v>0</v>
      </c>
      <c r="J39" s="6">
        <f t="shared" si="20"/>
        <v>500</v>
      </c>
      <c r="K39" s="6">
        <f>SUM(K38)</f>
        <v>0</v>
      </c>
      <c r="L39" s="6">
        <f>SUM(L38)</f>
        <v>0</v>
      </c>
      <c r="M39" s="6">
        <f t="shared" ref="M39:O39" si="21">SUM(M38)</f>
        <v>0</v>
      </c>
      <c r="N39" s="6">
        <f t="shared" si="21"/>
        <v>0</v>
      </c>
      <c r="O39" s="6">
        <f t="shared" si="21"/>
        <v>0</v>
      </c>
    </row>
    <row r="40" spans="1:15" ht="12" customHeight="1" outlineLevel="1" x14ac:dyDescent="0.25">
      <c r="A40" s="3" t="s">
        <v>11</v>
      </c>
      <c r="B40" s="3" t="s">
        <v>62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0</v>
      </c>
      <c r="I40" s="25">
        <v>0</v>
      </c>
      <c r="J40" s="27">
        <f>SUM(G40+I40)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106" t="s">
        <v>63</v>
      </c>
      <c r="B41" s="107"/>
      <c r="C41" s="107"/>
      <c r="D41" s="107"/>
      <c r="E41" s="107"/>
      <c r="F41" s="6">
        <f>SUM(F40)</f>
        <v>500</v>
      </c>
      <c r="G41" s="6">
        <f>SUM(G40)</f>
        <v>500</v>
      </c>
      <c r="H41" s="6">
        <f t="shared" ref="H41:J41" si="22">SUM(H40)</f>
        <v>0</v>
      </c>
      <c r="I41" s="6">
        <f t="shared" si="22"/>
        <v>0</v>
      </c>
      <c r="J41" s="6">
        <f t="shared" si="22"/>
        <v>500</v>
      </c>
      <c r="K41" s="6">
        <f>SUM(K40)</f>
        <v>0</v>
      </c>
      <c r="L41" s="6">
        <f>SUM(L40)</f>
        <v>0</v>
      </c>
      <c r="M41" s="6">
        <f t="shared" ref="M41:O41" si="23">SUM(M40)</f>
        <v>0</v>
      </c>
      <c r="N41" s="6">
        <f t="shared" si="23"/>
        <v>0</v>
      </c>
      <c r="O41" s="6">
        <f t="shared" si="23"/>
        <v>0</v>
      </c>
    </row>
    <row r="42" spans="1:15" ht="12" customHeight="1" outlineLevel="1" x14ac:dyDescent="0.25">
      <c r="A42" s="3" t="s">
        <v>11</v>
      </c>
      <c r="B42" s="3" t="s">
        <v>64</v>
      </c>
      <c r="C42" s="3" t="s">
        <v>13</v>
      </c>
      <c r="D42" s="3" t="s">
        <v>43</v>
      </c>
      <c r="E42" s="4" t="s">
        <v>44</v>
      </c>
      <c r="F42" s="5">
        <v>500</v>
      </c>
      <c r="G42" s="5">
        <v>500</v>
      </c>
      <c r="H42" s="5">
        <v>0</v>
      </c>
      <c r="I42" s="25">
        <v>0</v>
      </c>
      <c r="J42" s="27">
        <f>SUM(G42+I42)</f>
        <v>500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106" t="s">
        <v>65</v>
      </c>
      <c r="B43" s="107"/>
      <c r="C43" s="107"/>
      <c r="D43" s="107"/>
      <c r="E43" s="107"/>
      <c r="F43" s="6">
        <f>SUM(F42)</f>
        <v>500</v>
      </c>
      <c r="G43" s="6">
        <f>SUM(G42)</f>
        <v>500</v>
      </c>
      <c r="H43" s="6">
        <f t="shared" ref="H43:J43" si="24">SUM(H42)</f>
        <v>0</v>
      </c>
      <c r="I43" s="6">
        <f t="shared" si="24"/>
        <v>0</v>
      </c>
      <c r="J43" s="6">
        <f t="shared" si="24"/>
        <v>500</v>
      </c>
      <c r="K43" s="6">
        <f>SUM(K42)</f>
        <v>0</v>
      </c>
      <c r="L43" s="6">
        <f>SUM(L42)</f>
        <v>0</v>
      </c>
      <c r="M43" s="6">
        <f t="shared" ref="M43:O43" si="25">SUM(M42)</f>
        <v>0</v>
      </c>
      <c r="N43" s="6">
        <f t="shared" si="25"/>
        <v>0</v>
      </c>
      <c r="O43" s="6">
        <f t="shared" si="25"/>
        <v>0</v>
      </c>
    </row>
    <row r="44" spans="1:15" ht="12" customHeight="1" outlineLevel="1" x14ac:dyDescent="0.25">
      <c r="A44" s="3" t="s">
        <v>11</v>
      </c>
      <c r="B44" s="3" t="s">
        <v>66</v>
      </c>
      <c r="C44" s="3" t="s">
        <v>13</v>
      </c>
      <c r="D44" s="3" t="s">
        <v>43</v>
      </c>
      <c r="E44" s="4" t="s">
        <v>44</v>
      </c>
      <c r="F44" s="5">
        <v>100</v>
      </c>
      <c r="G44" s="5">
        <v>100</v>
      </c>
      <c r="H44" s="5">
        <v>0</v>
      </c>
      <c r="I44" s="25">
        <v>0</v>
      </c>
      <c r="J44" s="27">
        <f>SUM(G44+I44)</f>
        <v>100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106" t="s">
        <v>67</v>
      </c>
      <c r="B45" s="107"/>
      <c r="C45" s="107"/>
      <c r="D45" s="107"/>
      <c r="E45" s="107"/>
      <c r="F45" s="6">
        <f>SUM(F44)</f>
        <v>100</v>
      </c>
      <c r="G45" s="6">
        <f>SUM(G44)</f>
        <v>100</v>
      </c>
      <c r="H45" s="6">
        <f t="shared" ref="H45:J45" si="26">SUM(H44)</f>
        <v>0</v>
      </c>
      <c r="I45" s="6">
        <f t="shared" si="26"/>
        <v>0</v>
      </c>
      <c r="J45" s="6">
        <f t="shared" si="26"/>
        <v>100</v>
      </c>
      <c r="K45" s="6">
        <f>SUM(K44)</f>
        <v>0</v>
      </c>
      <c r="L45" s="6">
        <f>SUM(L44)</f>
        <v>0</v>
      </c>
      <c r="M45" s="6">
        <f t="shared" ref="M45:O45" si="27">SUM(M44)</f>
        <v>0</v>
      </c>
      <c r="N45" s="6">
        <f t="shared" si="27"/>
        <v>0</v>
      </c>
      <c r="O45" s="6">
        <f t="shared" si="27"/>
        <v>0</v>
      </c>
    </row>
    <row r="46" spans="1:15" ht="12" customHeight="1" outlineLevel="1" x14ac:dyDescent="0.25">
      <c r="A46" s="3" t="s">
        <v>11</v>
      </c>
      <c r="B46" s="3" t="s">
        <v>68</v>
      </c>
      <c r="C46" s="3" t="s">
        <v>13</v>
      </c>
      <c r="D46" s="3" t="s">
        <v>43</v>
      </c>
      <c r="E46" s="4" t="s">
        <v>44</v>
      </c>
      <c r="F46" s="5">
        <v>1000</v>
      </c>
      <c r="G46" s="5">
        <v>1000</v>
      </c>
      <c r="H46" s="38">
        <v>200</v>
      </c>
      <c r="I46" s="25">
        <v>0</v>
      </c>
      <c r="J46" s="27">
        <f>SUM(G46+I46)</f>
        <v>1000</v>
      </c>
      <c r="K46" s="5">
        <v>0</v>
      </c>
      <c r="L46" s="5">
        <v>0</v>
      </c>
      <c r="M46" s="5">
        <v>0</v>
      </c>
      <c r="N46" s="5">
        <v>0</v>
      </c>
      <c r="O46" s="5">
        <f>L46+N46</f>
        <v>0</v>
      </c>
    </row>
    <row r="47" spans="1:15" ht="12" customHeight="1" x14ac:dyDescent="0.25">
      <c r="A47" s="106" t="s">
        <v>69</v>
      </c>
      <c r="B47" s="107"/>
      <c r="C47" s="107"/>
      <c r="D47" s="107"/>
      <c r="E47" s="107"/>
      <c r="F47" s="6">
        <f>SUM(F46)</f>
        <v>1000</v>
      </c>
      <c r="G47" s="6">
        <f>SUM(G46)</f>
        <v>1000</v>
      </c>
      <c r="H47" s="6">
        <f t="shared" ref="H47:J47" si="28">SUM(H46)</f>
        <v>200</v>
      </c>
      <c r="I47" s="6">
        <f t="shared" si="28"/>
        <v>0</v>
      </c>
      <c r="J47" s="6">
        <f t="shared" si="28"/>
        <v>1000</v>
      </c>
      <c r="K47" s="6">
        <f>SUM(K46)</f>
        <v>0</v>
      </c>
      <c r="L47" s="6">
        <f>SUM(L46)</f>
        <v>0</v>
      </c>
      <c r="M47" s="6">
        <f t="shared" ref="M47:O47" si="29">SUM(M46)</f>
        <v>0</v>
      </c>
      <c r="N47" s="6">
        <f t="shared" si="29"/>
        <v>0</v>
      </c>
      <c r="O47" s="6">
        <f t="shared" si="29"/>
        <v>0</v>
      </c>
    </row>
    <row r="48" spans="1:15" s="7" customFormat="1" ht="12" customHeight="1" x14ac:dyDescent="0.25">
      <c r="A48" s="111" t="s">
        <v>70</v>
      </c>
      <c r="B48" s="112"/>
      <c r="C48" s="112"/>
      <c r="D48" s="112"/>
      <c r="E48" s="112"/>
      <c r="F48" s="10">
        <f>SUM(F21,F23,F25,F27,F29,F31,F33,F35,F37,F39,F41,F43,F45,F47)</f>
        <v>78903600</v>
      </c>
      <c r="G48" s="10">
        <f>SUM(G21,G23,G25,G27,G29,G31,G33,G35,G37,G39,G41,G43,G45,G47)</f>
        <v>78903600</v>
      </c>
      <c r="H48" s="10">
        <f>SUM(H21,H23,H25,H27,H29,H31,H33,H35,H37,H39,H41,H43,H45,H47)</f>
        <v>5220113.5200000005</v>
      </c>
      <c r="I48" s="10">
        <f t="shared" ref="I48:J48" si="30">SUM(I21,I23,I25,I27,I29,I31,I33,I35,I37,I39,I41,I43,I45,I47)</f>
        <v>-150710</v>
      </c>
      <c r="J48" s="10">
        <f t="shared" si="30"/>
        <v>78752890</v>
      </c>
      <c r="K48" s="10">
        <f>SUM(K21,K23,K25,K27,K29,K31,K33,K35,K37,K39,K41,K43,K45,K47)</f>
        <v>0</v>
      </c>
      <c r="L48" s="10">
        <f>SUM(L21,L23,L25,L27,L29,L31,L33,L35,L37,L39,L41,L43,L45,L47)</f>
        <v>0</v>
      </c>
      <c r="M48" s="10">
        <f t="shared" ref="M48:O48" si="31">SUM(M21,M23,M25,M27,M29,M31,M33,M35,M37,M39,M41,M43,M45,M47)</f>
        <v>0</v>
      </c>
      <c r="N48" s="10">
        <f t="shared" si="31"/>
        <v>0</v>
      </c>
      <c r="O48" s="10">
        <f t="shared" si="31"/>
        <v>0</v>
      </c>
    </row>
    <row r="49" spans="1:15" ht="12" customHeight="1" x14ac:dyDescent="0.25">
      <c r="A49" s="3" t="s">
        <v>71</v>
      </c>
      <c r="B49" s="3" t="s">
        <v>12</v>
      </c>
      <c r="C49" s="3" t="s">
        <v>13</v>
      </c>
      <c r="D49" s="3" t="s">
        <v>72</v>
      </c>
      <c r="E49" s="4" t="s">
        <v>73</v>
      </c>
      <c r="F49" s="5">
        <v>0</v>
      </c>
      <c r="G49" s="5">
        <v>0</v>
      </c>
      <c r="H49" s="33">
        <v>0</v>
      </c>
      <c r="I49" s="25">
        <v>0</v>
      </c>
      <c r="J49" s="27">
        <f>G49+I49</f>
        <v>0</v>
      </c>
      <c r="K49" s="5">
        <v>0</v>
      </c>
      <c r="L49" s="5">
        <v>0</v>
      </c>
      <c r="M49" s="5">
        <v>0</v>
      </c>
      <c r="N49" s="5">
        <v>0</v>
      </c>
      <c r="O49" s="5">
        <f>L49+N49</f>
        <v>0</v>
      </c>
    </row>
    <row r="50" spans="1:15" ht="12" customHeight="1" x14ac:dyDescent="0.25">
      <c r="A50" s="3" t="s">
        <v>71</v>
      </c>
      <c r="B50" s="3" t="s">
        <v>12</v>
      </c>
      <c r="C50" s="3" t="s">
        <v>13</v>
      </c>
      <c r="D50" s="3" t="s">
        <v>74</v>
      </c>
      <c r="E50" s="4" t="s">
        <v>75</v>
      </c>
      <c r="F50" s="44">
        <v>2300000</v>
      </c>
      <c r="G50" s="49">
        <v>2300000</v>
      </c>
      <c r="H50" s="38">
        <v>153142</v>
      </c>
      <c r="I50" s="25">
        <v>-462300</v>
      </c>
      <c r="J50" s="27">
        <f>SUM(G50,I50)</f>
        <v>1837700</v>
      </c>
      <c r="K50" s="5">
        <v>0</v>
      </c>
      <c r="L50" s="5">
        <v>0</v>
      </c>
      <c r="M50" s="5">
        <v>0</v>
      </c>
      <c r="N50" s="5">
        <v>0</v>
      </c>
      <c r="O50" s="5">
        <f>L50+N50</f>
        <v>0</v>
      </c>
    </row>
    <row r="51" spans="1:15" ht="12" customHeight="1" x14ac:dyDescent="0.25">
      <c r="A51" s="106" t="s">
        <v>3</v>
      </c>
      <c r="B51" s="107"/>
      <c r="C51" s="107"/>
      <c r="D51" s="107"/>
      <c r="E51" s="107"/>
      <c r="F51" s="6">
        <f>SUM(F49:F50)</f>
        <v>2300000</v>
      </c>
      <c r="G51" s="6">
        <f>SUM(G49:G50)</f>
        <v>2300000</v>
      </c>
      <c r="H51" s="6">
        <f t="shared" ref="H51:J51" si="32">SUM(H49:H50)</f>
        <v>153142</v>
      </c>
      <c r="I51" s="6">
        <f t="shared" si="32"/>
        <v>-462300</v>
      </c>
      <c r="J51" s="6">
        <f t="shared" si="32"/>
        <v>1837700</v>
      </c>
      <c r="K51" s="6">
        <f>SUM(K49:K50)</f>
        <v>0</v>
      </c>
      <c r="L51" s="6">
        <f>SUM(L49:L50)</f>
        <v>0</v>
      </c>
      <c r="M51" s="6">
        <f t="shared" ref="M51:O51" si="33">SUM(M49:M50)</f>
        <v>0</v>
      </c>
      <c r="N51" s="6">
        <f t="shared" si="33"/>
        <v>0</v>
      </c>
      <c r="O51" s="6">
        <f t="shared" si="33"/>
        <v>0</v>
      </c>
    </row>
    <row r="52" spans="1:15" s="7" customFormat="1" ht="12" customHeight="1" x14ac:dyDescent="0.25">
      <c r="A52" s="111" t="s">
        <v>76</v>
      </c>
      <c r="B52" s="112"/>
      <c r="C52" s="112"/>
      <c r="D52" s="112"/>
      <c r="E52" s="112"/>
      <c r="F52" s="10">
        <f>SUM(F51)</f>
        <v>2300000</v>
      </c>
      <c r="G52" s="10">
        <f>SUM(G51)</f>
        <v>2300000</v>
      </c>
      <c r="H52" s="10">
        <f t="shared" ref="H52:J52" si="34">SUM(H51)</f>
        <v>153142</v>
      </c>
      <c r="I52" s="10">
        <f t="shared" si="34"/>
        <v>-462300</v>
      </c>
      <c r="J52" s="10">
        <f t="shared" si="34"/>
        <v>1837700</v>
      </c>
      <c r="K52" s="10">
        <f>SUM(K51)</f>
        <v>0</v>
      </c>
      <c r="L52" s="10">
        <f>SUM(L51)</f>
        <v>0</v>
      </c>
      <c r="M52" s="10">
        <f t="shared" ref="M52:O52" si="35">SUM(M51)</f>
        <v>0</v>
      </c>
      <c r="N52" s="10">
        <f t="shared" si="35"/>
        <v>0</v>
      </c>
      <c r="O52" s="10">
        <f t="shared" si="35"/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80</v>
      </c>
      <c r="E53" s="4" t="s">
        <v>81</v>
      </c>
      <c r="F53" s="44">
        <v>80000</v>
      </c>
      <c r="G53" s="5">
        <v>80000</v>
      </c>
      <c r="H53" s="38">
        <v>60000</v>
      </c>
      <c r="I53" s="25">
        <v>0</v>
      </c>
      <c r="J53" s="27">
        <f>SUM(G53,I53)</f>
        <v>80000</v>
      </c>
      <c r="K53" s="5">
        <v>0</v>
      </c>
      <c r="L53" s="5">
        <v>0</v>
      </c>
      <c r="M53" s="5">
        <v>0</v>
      </c>
      <c r="N53" s="5">
        <v>0</v>
      </c>
      <c r="O53" s="5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82</v>
      </c>
      <c r="E54" s="4" t="s">
        <v>83</v>
      </c>
      <c r="F54" s="49">
        <v>2500000</v>
      </c>
      <c r="G54" s="5">
        <v>2500000</v>
      </c>
      <c r="H54" s="33">
        <v>0</v>
      </c>
      <c r="I54" s="25">
        <v>0</v>
      </c>
      <c r="J54" s="27">
        <f>SUM(G54,I54)</f>
        <v>2500000</v>
      </c>
      <c r="K54" s="5">
        <v>0</v>
      </c>
      <c r="L54" s="5">
        <v>0</v>
      </c>
      <c r="M54" s="5">
        <v>0</v>
      </c>
      <c r="N54" s="5">
        <v>0</v>
      </c>
      <c r="O54" s="5">
        <f>L54+N54</f>
        <v>0</v>
      </c>
    </row>
    <row r="55" spans="1:15" ht="12" customHeight="1" outlineLevel="1" x14ac:dyDescent="0.25">
      <c r="A55" s="3" t="s">
        <v>77</v>
      </c>
      <c r="B55" s="3" t="s">
        <v>78</v>
      </c>
      <c r="C55" s="3" t="s">
        <v>79</v>
      </c>
      <c r="D55" s="3" t="s">
        <v>84</v>
      </c>
      <c r="E55" s="4" t="s">
        <v>85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6">
        <v>0</v>
      </c>
      <c r="O55" s="29">
        <f>L55+N55</f>
        <v>0</v>
      </c>
    </row>
    <row r="56" spans="1:15" ht="12" customHeight="1" outlineLevel="1" x14ac:dyDescent="0.25">
      <c r="A56" s="3" t="s">
        <v>77</v>
      </c>
      <c r="B56" s="3" t="s">
        <v>78</v>
      </c>
      <c r="C56" s="3" t="s">
        <v>79</v>
      </c>
      <c r="D56" s="3" t="s">
        <v>86</v>
      </c>
      <c r="E56" s="4" t="s">
        <v>87</v>
      </c>
      <c r="F56" s="5">
        <v>0</v>
      </c>
      <c r="G56" s="5">
        <v>0</v>
      </c>
      <c r="H56" s="5">
        <v>0</v>
      </c>
      <c r="I56" s="5">
        <v>0</v>
      </c>
      <c r="J56" s="5">
        <f t="shared" ref="J56" si="36">G56+I56</f>
        <v>0</v>
      </c>
      <c r="K56" s="5">
        <v>0</v>
      </c>
      <c r="L56" s="5">
        <v>0</v>
      </c>
      <c r="M56" s="5">
        <v>0</v>
      </c>
      <c r="N56" s="26">
        <v>0</v>
      </c>
      <c r="O56" s="29">
        <f>L56+N56</f>
        <v>0</v>
      </c>
    </row>
    <row r="57" spans="1:15" ht="12" customHeight="1" x14ac:dyDescent="0.25">
      <c r="A57" s="106" t="s">
        <v>88</v>
      </c>
      <c r="B57" s="107"/>
      <c r="C57" s="107"/>
      <c r="D57" s="107"/>
      <c r="E57" s="107"/>
      <c r="F57" s="6">
        <f>SUM(F53:F56)</f>
        <v>2580000</v>
      </c>
      <c r="G57" s="6">
        <f>SUM(G53:G56)</f>
        <v>2580000</v>
      </c>
      <c r="H57" s="6">
        <f t="shared" ref="H57:J57" si="37">SUM(H53:H56)</f>
        <v>60000</v>
      </c>
      <c r="I57" s="6">
        <f t="shared" si="37"/>
        <v>0</v>
      </c>
      <c r="J57" s="6">
        <f t="shared" si="37"/>
        <v>2580000</v>
      </c>
      <c r="K57" s="6">
        <f>SUM(K53:K56)</f>
        <v>0</v>
      </c>
      <c r="L57" s="6">
        <f>SUM(L53:L56)</f>
        <v>0</v>
      </c>
      <c r="M57" s="6">
        <f t="shared" ref="M57:O57" si="38">SUM(M53:M56)</f>
        <v>0</v>
      </c>
      <c r="N57" s="6">
        <f t="shared" si="38"/>
        <v>0</v>
      </c>
      <c r="O57" s="6">
        <f t="shared" si="38"/>
        <v>0</v>
      </c>
    </row>
    <row r="58" spans="1:15" ht="12" customHeight="1" outlineLevel="1" x14ac:dyDescent="0.25">
      <c r="A58" s="3" t="s">
        <v>77</v>
      </c>
      <c r="B58" s="3" t="s">
        <v>89</v>
      </c>
      <c r="C58" s="3" t="s">
        <v>90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ref="J58:J69" si="39">G58+I58</f>
        <v>0</v>
      </c>
      <c r="K58" s="5">
        <v>235000</v>
      </c>
      <c r="L58" s="5">
        <v>235000</v>
      </c>
      <c r="M58" s="38">
        <v>0</v>
      </c>
      <c r="N58" s="26">
        <v>0</v>
      </c>
      <c r="O58" s="29">
        <f>L58+N58</f>
        <v>235000</v>
      </c>
    </row>
    <row r="59" spans="1:15" ht="12" customHeight="1" x14ac:dyDescent="0.25">
      <c r="A59" s="106" t="s">
        <v>93</v>
      </c>
      <c r="B59" s="107"/>
      <c r="C59" s="107"/>
      <c r="D59" s="107"/>
      <c r="E59" s="107"/>
      <c r="F59" s="6">
        <f>SUM(F58)</f>
        <v>0</v>
      </c>
      <c r="G59" s="6">
        <f>SUM(G58)</f>
        <v>0</v>
      </c>
      <c r="H59" s="6">
        <f t="shared" ref="H59:J59" si="40">SUM(H58)</f>
        <v>0</v>
      </c>
      <c r="I59" s="6">
        <f t="shared" si="40"/>
        <v>0</v>
      </c>
      <c r="J59" s="6">
        <f t="shared" si="40"/>
        <v>0</v>
      </c>
      <c r="K59" s="6">
        <f>SUM(K58)</f>
        <v>235000</v>
      </c>
      <c r="L59" s="6">
        <f>SUM(L58)</f>
        <v>235000</v>
      </c>
      <c r="M59" s="6">
        <f t="shared" ref="M59:O59" si="41">SUM(M58)</f>
        <v>0</v>
      </c>
      <c r="N59" s="6">
        <f t="shared" si="41"/>
        <v>0</v>
      </c>
      <c r="O59" s="6">
        <f t="shared" si="41"/>
        <v>235000</v>
      </c>
    </row>
    <row r="60" spans="1:15" ht="12" customHeight="1" outlineLevel="1" x14ac:dyDescent="0.25">
      <c r="A60" s="3" t="s">
        <v>77</v>
      </c>
      <c r="B60" s="3" t="s">
        <v>94</v>
      </c>
      <c r="C60" s="3" t="s">
        <v>95</v>
      </c>
      <c r="D60" s="3" t="s">
        <v>91</v>
      </c>
      <c r="E60" s="4" t="s">
        <v>92</v>
      </c>
      <c r="F60" s="5">
        <v>0</v>
      </c>
      <c r="G60" s="5">
        <v>0</v>
      </c>
      <c r="H60" s="5">
        <v>0</v>
      </c>
      <c r="I60" s="5">
        <v>0</v>
      </c>
      <c r="J60" s="5">
        <f t="shared" si="39"/>
        <v>0</v>
      </c>
      <c r="K60" s="5">
        <v>235000</v>
      </c>
      <c r="L60" s="5">
        <v>235000</v>
      </c>
      <c r="M60" s="38">
        <v>0</v>
      </c>
      <c r="N60" s="26">
        <v>0</v>
      </c>
      <c r="O60" s="29">
        <f>L60+N60</f>
        <v>235000</v>
      </c>
    </row>
    <row r="61" spans="1:15" ht="12" customHeight="1" x14ac:dyDescent="0.25">
      <c r="A61" s="106" t="s">
        <v>96</v>
      </c>
      <c r="B61" s="107"/>
      <c r="C61" s="107"/>
      <c r="D61" s="107"/>
      <c r="E61" s="107"/>
      <c r="F61" s="6">
        <f>SUM(F60)</f>
        <v>0</v>
      </c>
      <c r="G61" s="6">
        <f>SUM(G60)</f>
        <v>0</v>
      </c>
      <c r="H61" s="6">
        <f t="shared" ref="H61:J61" si="42">SUM(H60)</f>
        <v>0</v>
      </c>
      <c r="I61" s="6">
        <f t="shared" si="42"/>
        <v>0</v>
      </c>
      <c r="J61" s="6">
        <f t="shared" si="42"/>
        <v>0</v>
      </c>
      <c r="K61" s="6">
        <f t="shared" ref="K61" si="43">SUM(K60)</f>
        <v>235000</v>
      </c>
      <c r="L61" s="6">
        <f t="shared" ref="L61:O61" si="44">SUM(L60)</f>
        <v>235000</v>
      </c>
      <c r="M61" s="6">
        <f t="shared" si="44"/>
        <v>0</v>
      </c>
      <c r="N61" s="6">
        <f t="shared" si="44"/>
        <v>0</v>
      </c>
      <c r="O61" s="6">
        <f t="shared" si="44"/>
        <v>235000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99</v>
      </c>
      <c r="E62" s="4" t="s">
        <v>100</v>
      </c>
      <c r="F62" s="5">
        <v>0</v>
      </c>
      <c r="G62" s="5">
        <v>0</v>
      </c>
      <c r="H62" s="38">
        <v>0</v>
      </c>
      <c r="I62" s="25">
        <v>15000</v>
      </c>
      <c r="J62" s="27">
        <f>SUM(G62,I62)</f>
        <v>15000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101</v>
      </c>
      <c r="E63" s="4" t="s">
        <v>102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80000</v>
      </c>
      <c r="L63" s="5">
        <v>80000</v>
      </c>
      <c r="M63" s="33">
        <v>0</v>
      </c>
      <c r="N63" s="26">
        <v>15000</v>
      </c>
      <c r="O63" s="29">
        <f>L63+N63</f>
        <v>95000</v>
      </c>
    </row>
    <row r="64" spans="1:15" ht="12" customHeight="1" outlineLevel="1" x14ac:dyDescent="0.25">
      <c r="A64" s="3" t="s">
        <v>77</v>
      </c>
      <c r="B64" s="3" t="s">
        <v>97</v>
      </c>
      <c r="C64" s="3" t="s">
        <v>98</v>
      </c>
      <c r="D64" s="3" t="s">
        <v>91</v>
      </c>
      <c r="E64" s="4" t="s">
        <v>92</v>
      </c>
      <c r="F64" s="5">
        <v>0</v>
      </c>
      <c r="G64" s="5">
        <v>0</v>
      </c>
      <c r="H64" s="5">
        <v>0</v>
      </c>
      <c r="I64" s="5">
        <v>0</v>
      </c>
      <c r="J64" s="5">
        <f t="shared" si="39"/>
        <v>0</v>
      </c>
      <c r="K64" s="5">
        <v>65000</v>
      </c>
      <c r="L64" s="5">
        <v>65000</v>
      </c>
      <c r="M64" s="33">
        <v>0</v>
      </c>
      <c r="N64" s="26">
        <v>0</v>
      </c>
      <c r="O64" s="29">
        <f t="shared" ref="O64:O65" si="45">L64+N64</f>
        <v>65000</v>
      </c>
    </row>
    <row r="65" spans="1:15" ht="12" customHeight="1" outlineLevel="1" x14ac:dyDescent="0.25">
      <c r="A65" s="3" t="s">
        <v>77</v>
      </c>
      <c r="B65" s="3" t="s">
        <v>97</v>
      </c>
      <c r="C65" s="3" t="s">
        <v>98</v>
      </c>
      <c r="D65" s="3" t="s">
        <v>103</v>
      </c>
      <c r="E65" s="4" t="s">
        <v>104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0</v>
      </c>
      <c r="L65" s="5">
        <v>0</v>
      </c>
      <c r="M65" s="5">
        <v>0</v>
      </c>
      <c r="N65" s="26">
        <v>0</v>
      </c>
      <c r="O65" s="29">
        <f t="shared" si="45"/>
        <v>0</v>
      </c>
    </row>
    <row r="66" spans="1:15" ht="12" customHeight="1" x14ac:dyDescent="0.25">
      <c r="A66" s="106" t="s">
        <v>105</v>
      </c>
      <c r="B66" s="107"/>
      <c r="C66" s="107"/>
      <c r="D66" s="107"/>
      <c r="E66" s="107"/>
      <c r="F66" s="6">
        <f>SUM(F62:F65)</f>
        <v>0</v>
      </c>
      <c r="G66" s="6">
        <f>SUM(G62:G65)</f>
        <v>0</v>
      </c>
      <c r="H66" s="6">
        <f t="shared" ref="H66:J66" si="46">SUM(H62:H65)</f>
        <v>0</v>
      </c>
      <c r="I66" s="6">
        <f t="shared" si="46"/>
        <v>15000</v>
      </c>
      <c r="J66" s="6">
        <f t="shared" si="46"/>
        <v>15000</v>
      </c>
      <c r="K66" s="6">
        <f>SUM(K62:K65)</f>
        <v>145000</v>
      </c>
      <c r="L66" s="6">
        <f>SUM(L62:L65)</f>
        <v>145000</v>
      </c>
      <c r="M66" s="6">
        <f t="shared" ref="M66:O66" si="47">SUM(M62:M65)</f>
        <v>0</v>
      </c>
      <c r="N66" s="6">
        <f t="shared" si="47"/>
        <v>15000</v>
      </c>
      <c r="O66" s="6">
        <f t="shared" si="47"/>
        <v>160000</v>
      </c>
    </row>
    <row r="67" spans="1:15" ht="12" customHeight="1" outlineLevel="1" x14ac:dyDescent="0.25">
      <c r="A67" s="3" t="s">
        <v>77</v>
      </c>
      <c r="B67" s="3" t="s">
        <v>106</v>
      </c>
      <c r="C67" s="3" t="s">
        <v>107</v>
      </c>
      <c r="D67" s="3" t="s">
        <v>91</v>
      </c>
      <c r="E67" s="4" t="s">
        <v>92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275000</v>
      </c>
      <c r="L67" s="5">
        <v>275000</v>
      </c>
      <c r="M67" s="38">
        <v>68750</v>
      </c>
      <c r="N67" s="26">
        <v>0</v>
      </c>
      <c r="O67" s="29">
        <f>L67+N67</f>
        <v>275000</v>
      </c>
    </row>
    <row r="68" spans="1:15" ht="12" customHeight="1" x14ac:dyDescent="0.25">
      <c r="A68" s="106" t="s">
        <v>108</v>
      </c>
      <c r="B68" s="107"/>
      <c r="C68" s="107"/>
      <c r="D68" s="107"/>
      <c r="E68" s="107"/>
      <c r="F68" s="6">
        <f>SUM(F67)</f>
        <v>0</v>
      </c>
      <c r="G68" s="6">
        <f>SUM(G67)</f>
        <v>0</v>
      </c>
      <c r="H68" s="6">
        <f t="shared" ref="H68:J68" si="48">SUM(H67)</f>
        <v>0</v>
      </c>
      <c r="I68" s="6">
        <f t="shared" si="48"/>
        <v>0</v>
      </c>
      <c r="J68" s="6">
        <f t="shared" si="48"/>
        <v>0</v>
      </c>
      <c r="K68" s="6">
        <f t="shared" ref="K68" si="49">SUM(K67)</f>
        <v>275000</v>
      </c>
      <c r="L68" s="6">
        <f t="shared" ref="L68:O68" si="50">SUM(L67)</f>
        <v>275000</v>
      </c>
      <c r="M68" s="6">
        <f t="shared" si="50"/>
        <v>68750</v>
      </c>
      <c r="N68" s="6">
        <f t="shared" si="50"/>
        <v>0</v>
      </c>
      <c r="O68" s="6">
        <f t="shared" si="50"/>
        <v>275000</v>
      </c>
    </row>
    <row r="69" spans="1:15" ht="12" customHeight="1" outlineLevel="1" x14ac:dyDescent="0.25">
      <c r="A69" s="3" t="s">
        <v>77</v>
      </c>
      <c r="B69" s="3" t="s">
        <v>109</v>
      </c>
      <c r="C69" s="3" t="s">
        <v>110</v>
      </c>
      <c r="D69" s="3" t="s">
        <v>111</v>
      </c>
      <c r="E69" s="4" t="s">
        <v>112</v>
      </c>
      <c r="F69" s="5">
        <v>0</v>
      </c>
      <c r="G69" s="5">
        <v>0</v>
      </c>
      <c r="H69" s="5">
        <v>0</v>
      </c>
      <c r="I69" s="5">
        <v>0</v>
      </c>
      <c r="J69" s="5">
        <f t="shared" si="39"/>
        <v>0</v>
      </c>
      <c r="K69" s="5">
        <v>1960000</v>
      </c>
      <c r="L69" s="5">
        <v>1960000</v>
      </c>
      <c r="M69" s="38">
        <v>980000</v>
      </c>
      <c r="N69" s="26">
        <v>0</v>
      </c>
      <c r="O69" s="29">
        <f>L69+N69</f>
        <v>1960000</v>
      </c>
    </row>
    <row r="70" spans="1:15" ht="12" customHeight="1" x14ac:dyDescent="0.25">
      <c r="A70" s="106" t="s">
        <v>113</v>
      </c>
      <c r="B70" s="107"/>
      <c r="C70" s="107"/>
      <c r="D70" s="107"/>
      <c r="E70" s="107"/>
      <c r="F70" s="6">
        <f>SUM(F69)</f>
        <v>0</v>
      </c>
      <c r="G70" s="6">
        <f>SUM(G69)</f>
        <v>0</v>
      </c>
      <c r="H70" s="6">
        <f t="shared" ref="H70:J70" si="51">SUM(H69)</f>
        <v>0</v>
      </c>
      <c r="I70" s="6">
        <f t="shared" si="51"/>
        <v>0</v>
      </c>
      <c r="J70" s="6">
        <f t="shared" si="51"/>
        <v>0</v>
      </c>
      <c r="K70" s="6">
        <f t="shared" ref="K70" si="52">SUM(K69)</f>
        <v>1960000</v>
      </c>
      <c r="L70" s="6">
        <f t="shared" ref="L70:O70" si="53">SUM(L69)</f>
        <v>1960000</v>
      </c>
      <c r="M70" s="6">
        <f t="shared" si="53"/>
        <v>980000</v>
      </c>
      <c r="N70" s="6">
        <f t="shared" si="53"/>
        <v>0</v>
      </c>
      <c r="O70" s="6">
        <f t="shared" si="53"/>
        <v>1960000</v>
      </c>
    </row>
    <row r="71" spans="1:15" ht="12" customHeight="1" outlineLevel="1" x14ac:dyDescent="0.25">
      <c r="A71" s="3" t="s">
        <v>77</v>
      </c>
      <c r="B71" s="3" t="s">
        <v>114</v>
      </c>
      <c r="C71" s="3" t="s">
        <v>13</v>
      </c>
      <c r="D71" s="3" t="s">
        <v>115</v>
      </c>
      <c r="E71" s="4" t="s">
        <v>116</v>
      </c>
      <c r="F71" s="5">
        <v>0</v>
      </c>
      <c r="G71" s="5">
        <v>0</v>
      </c>
      <c r="H71" s="38">
        <v>0</v>
      </c>
      <c r="I71" s="25">
        <v>0</v>
      </c>
      <c r="J71" s="27">
        <f>SUM(G71,I71)</f>
        <v>0</v>
      </c>
      <c r="K71" s="5"/>
      <c r="L71" s="5">
        <v>0</v>
      </c>
      <c r="M71" s="33">
        <v>0</v>
      </c>
      <c r="N71" s="5">
        <v>0</v>
      </c>
      <c r="O71" s="5">
        <v>0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13</v>
      </c>
      <c r="D72" s="3" t="s">
        <v>117</v>
      </c>
      <c r="E72" s="4" t="s">
        <v>118</v>
      </c>
      <c r="F72" s="5">
        <v>0</v>
      </c>
      <c r="G72" s="5">
        <v>0</v>
      </c>
      <c r="H72" s="33">
        <v>0</v>
      </c>
      <c r="I72" s="25">
        <v>0</v>
      </c>
      <c r="J72" s="27">
        <f>SUM(G72,I72)</f>
        <v>0</v>
      </c>
      <c r="K72" s="5"/>
      <c r="L72" s="5">
        <v>0</v>
      </c>
      <c r="M72" s="33">
        <v>0</v>
      </c>
      <c r="N72" s="5">
        <v>0</v>
      </c>
      <c r="O72" s="5">
        <v>0</v>
      </c>
    </row>
    <row r="73" spans="1:15" ht="12" customHeight="1" outlineLevel="1" x14ac:dyDescent="0.25">
      <c r="A73" s="3" t="s">
        <v>77</v>
      </c>
      <c r="B73" s="3" t="s">
        <v>622</v>
      </c>
      <c r="C73" s="3" t="s">
        <v>119</v>
      </c>
      <c r="D73" s="3" t="s">
        <v>603</v>
      </c>
      <c r="E73" s="4" t="s">
        <v>604</v>
      </c>
      <c r="F73" s="5">
        <v>0</v>
      </c>
      <c r="G73" s="5">
        <v>0</v>
      </c>
      <c r="H73" s="33">
        <v>0</v>
      </c>
      <c r="I73" s="25">
        <v>0</v>
      </c>
      <c r="J73" s="27">
        <v>0</v>
      </c>
      <c r="K73" s="5">
        <v>5000</v>
      </c>
      <c r="L73" s="5">
        <v>5000</v>
      </c>
      <c r="M73" s="33">
        <v>0</v>
      </c>
      <c r="N73" s="35">
        <v>0</v>
      </c>
      <c r="O73" s="42">
        <f>SUM(L73+N73)</f>
        <v>5000</v>
      </c>
    </row>
    <row r="74" spans="1:15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120</v>
      </c>
      <c r="E74" s="4" t="s">
        <v>121</v>
      </c>
      <c r="F74" s="5">
        <v>0</v>
      </c>
      <c r="G74" s="5">
        <v>0</v>
      </c>
      <c r="H74" s="5">
        <v>0</v>
      </c>
      <c r="I74" s="5">
        <v>0</v>
      </c>
      <c r="J74" s="5">
        <f t="shared" ref="J74:J90" si="54">G74+I74</f>
        <v>0</v>
      </c>
      <c r="K74" s="33">
        <v>750000</v>
      </c>
      <c r="L74" s="33">
        <v>750000</v>
      </c>
      <c r="M74" s="33">
        <v>73561</v>
      </c>
      <c r="N74" s="30">
        <v>0</v>
      </c>
      <c r="O74" s="29">
        <f>L74+N74</f>
        <v>750000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122</v>
      </c>
      <c r="E75" s="4" t="s">
        <v>123</v>
      </c>
      <c r="F75" s="5">
        <v>0</v>
      </c>
      <c r="G75" s="5">
        <v>0</v>
      </c>
      <c r="H75" s="5">
        <v>0</v>
      </c>
      <c r="I75" s="5">
        <v>0</v>
      </c>
      <c r="J75" s="5">
        <f t="shared" si="54"/>
        <v>0</v>
      </c>
      <c r="K75" s="33">
        <v>30000</v>
      </c>
      <c r="L75" s="33">
        <v>30000</v>
      </c>
      <c r="M75" s="33">
        <v>0</v>
      </c>
      <c r="N75" s="30">
        <v>0</v>
      </c>
      <c r="O75" s="29">
        <f t="shared" ref="O75:O91" si="55">L75+N75</f>
        <v>30000</v>
      </c>
    </row>
    <row r="76" spans="1:15" ht="12" customHeight="1" outlineLevel="1" x14ac:dyDescent="0.25">
      <c r="A76" s="3" t="s">
        <v>77</v>
      </c>
      <c r="B76" s="3" t="s">
        <v>622</v>
      </c>
      <c r="C76" s="3" t="s">
        <v>119</v>
      </c>
      <c r="D76" s="3" t="s">
        <v>355</v>
      </c>
      <c r="E76" s="4" t="s">
        <v>623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33">
        <v>2000</v>
      </c>
      <c r="L76" s="33">
        <v>2000</v>
      </c>
      <c r="M76" s="33">
        <v>0</v>
      </c>
      <c r="N76" s="31">
        <v>0</v>
      </c>
      <c r="O76" s="29">
        <v>2000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124</v>
      </c>
      <c r="E77" s="4" t="s">
        <v>125</v>
      </c>
      <c r="F77" s="5">
        <v>0</v>
      </c>
      <c r="G77" s="5">
        <v>0</v>
      </c>
      <c r="H77" s="5">
        <v>0</v>
      </c>
      <c r="I77" s="5">
        <v>0</v>
      </c>
      <c r="J77" s="5">
        <f t="shared" si="54"/>
        <v>0</v>
      </c>
      <c r="K77" s="33">
        <v>20000</v>
      </c>
      <c r="L77" s="33">
        <v>20000</v>
      </c>
      <c r="M77" s="33">
        <v>0</v>
      </c>
      <c r="N77" s="31">
        <v>0</v>
      </c>
      <c r="O77" s="29">
        <f t="shared" si="55"/>
        <v>20000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126</v>
      </c>
      <c r="E78" s="4" t="s">
        <v>127</v>
      </c>
      <c r="F78" s="5">
        <v>0</v>
      </c>
      <c r="G78" s="5">
        <v>0</v>
      </c>
      <c r="H78" s="5">
        <v>0</v>
      </c>
      <c r="I78" s="5">
        <v>0</v>
      </c>
      <c r="J78" s="5">
        <f t="shared" si="54"/>
        <v>0</v>
      </c>
      <c r="K78" s="33">
        <v>1000</v>
      </c>
      <c r="L78" s="33">
        <v>1000</v>
      </c>
      <c r="M78" s="33">
        <v>0</v>
      </c>
      <c r="N78" s="30">
        <v>0</v>
      </c>
      <c r="O78" s="29">
        <f t="shared" si="55"/>
        <v>1000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128</v>
      </c>
      <c r="E79" s="4" t="s">
        <v>129</v>
      </c>
      <c r="F79" s="5">
        <v>0</v>
      </c>
      <c r="G79" s="5">
        <v>0</v>
      </c>
      <c r="H79" s="5">
        <v>0</v>
      </c>
      <c r="I79" s="5">
        <v>0</v>
      </c>
      <c r="J79" s="5">
        <f t="shared" si="54"/>
        <v>0</v>
      </c>
      <c r="K79" s="33">
        <v>10000</v>
      </c>
      <c r="L79" s="33">
        <v>10000</v>
      </c>
      <c r="M79" s="33">
        <v>0</v>
      </c>
      <c r="N79" s="30">
        <v>98212.63</v>
      </c>
      <c r="O79" s="29">
        <f t="shared" si="55"/>
        <v>108212.63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130</v>
      </c>
      <c r="E80" s="4" t="s">
        <v>131</v>
      </c>
      <c r="F80" s="5">
        <v>0</v>
      </c>
      <c r="G80" s="5">
        <v>0</v>
      </c>
      <c r="H80" s="5">
        <v>0</v>
      </c>
      <c r="I80" s="5">
        <v>0</v>
      </c>
      <c r="J80" s="5">
        <f t="shared" si="54"/>
        <v>0</v>
      </c>
      <c r="K80" s="33">
        <v>12000</v>
      </c>
      <c r="L80" s="33">
        <v>12000</v>
      </c>
      <c r="M80" s="33">
        <v>0</v>
      </c>
      <c r="N80" s="30">
        <v>0</v>
      </c>
      <c r="O80" s="29">
        <f t="shared" si="55"/>
        <v>12000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132</v>
      </c>
      <c r="E81" s="4" t="s">
        <v>133</v>
      </c>
      <c r="F81" s="5">
        <v>0</v>
      </c>
      <c r="G81" s="5">
        <v>0</v>
      </c>
      <c r="H81" s="5">
        <v>0</v>
      </c>
      <c r="I81" s="5">
        <v>0</v>
      </c>
      <c r="J81" s="5">
        <f t="shared" si="54"/>
        <v>0</v>
      </c>
      <c r="K81" s="33">
        <v>5000</v>
      </c>
      <c r="L81" s="33">
        <v>5000</v>
      </c>
      <c r="M81" s="33">
        <v>664</v>
      </c>
      <c r="N81" s="30">
        <v>0</v>
      </c>
      <c r="O81" s="29">
        <f t="shared" si="55"/>
        <v>5000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134</v>
      </c>
      <c r="E82" s="4" t="s">
        <v>135</v>
      </c>
      <c r="F82" s="5">
        <v>0</v>
      </c>
      <c r="G82" s="5">
        <v>0</v>
      </c>
      <c r="H82" s="5">
        <v>0</v>
      </c>
      <c r="I82" s="5">
        <v>0</v>
      </c>
      <c r="J82" s="5">
        <f t="shared" si="54"/>
        <v>0</v>
      </c>
      <c r="K82" s="33">
        <v>70000</v>
      </c>
      <c r="L82" s="33">
        <v>70000</v>
      </c>
      <c r="M82" s="33">
        <v>12616.27</v>
      </c>
      <c r="N82" s="30">
        <v>0</v>
      </c>
      <c r="O82" s="29">
        <f t="shared" si="55"/>
        <v>70000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136</v>
      </c>
      <c r="E83" s="4" t="s">
        <v>137</v>
      </c>
      <c r="F83" s="5">
        <v>0</v>
      </c>
      <c r="G83" s="5">
        <v>0</v>
      </c>
      <c r="H83" s="5">
        <v>0</v>
      </c>
      <c r="I83" s="5">
        <v>0</v>
      </c>
      <c r="J83" s="5">
        <f t="shared" si="54"/>
        <v>0</v>
      </c>
      <c r="K83" s="33">
        <v>20000</v>
      </c>
      <c r="L83" s="33">
        <v>20000</v>
      </c>
      <c r="M83" s="33">
        <v>5068.1000000000004</v>
      </c>
      <c r="N83" s="30">
        <v>0</v>
      </c>
      <c r="O83" s="29">
        <f t="shared" si="55"/>
        <v>20000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138</v>
      </c>
      <c r="E84" s="4" t="s">
        <v>139</v>
      </c>
      <c r="F84" s="5">
        <v>0</v>
      </c>
      <c r="G84" s="5">
        <v>0</v>
      </c>
      <c r="H84" s="5">
        <v>0</v>
      </c>
      <c r="I84" s="5">
        <v>0</v>
      </c>
      <c r="J84" s="5">
        <f t="shared" si="54"/>
        <v>0</v>
      </c>
      <c r="K84" s="33">
        <v>30000</v>
      </c>
      <c r="L84" s="33">
        <v>30000</v>
      </c>
      <c r="M84" s="33">
        <v>3940.9</v>
      </c>
      <c r="N84" s="30">
        <v>0</v>
      </c>
      <c r="O84" s="29">
        <f t="shared" si="55"/>
        <v>30000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140</v>
      </c>
      <c r="E85" s="4" t="s">
        <v>141</v>
      </c>
      <c r="F85" s="5">
        <v>0</v>
      </c>
      <c r="G85" s="5">
        <v>0</v>
      </c>
      <c r="H85" s="5">
        <v>0</v>
      </c>
      <c r="I85" s="5">
        <v>0</v>
      </c>
      <c r="J85" s="5">
        <f t="shared" si="54"/>
        <v>0</v>
      </c>
      <c r="K85" s="33">
        <v>1000</v>
      </c>
      <c r="L85" s="33">
        <v>1000</v>
      </c>
      <c r="M85" s="33">
        <v>0</v>
      </c>
      <c r="N85" s="30">
        <v>0</v>
      </c>
      <c r="O85" s="29">
        <f t="shared" si="55"/>
        <v>1000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144</v>
      </c>
      <c r="E86" s="4" t="s">
        <v>145</v>
      </c>
      <c r="F86" s="5">
        <v>0</v>
      </c>
      <c r="G86" s="5">
        <v>0</v>
      </c>
      <c r="H86" s="5">
        <v>0</v>
      </c>
      <c r="I86" s="5">
        <v>0</v>
      </c>
      <c r="J86" s="5">
        <f t="shared" si="54"/>
        <v>0</v>
      </c>
      <c r="K86" s="33">
        <v>25000</v>
      </c>
      <c r="L86" s="33">
        <v>25000</v>
      </c>
      <c r="M86" s="33">
        <v>5941</v>
      </c>
      <c r="N86" s="30">
        <v>0</v>
      </c>
      <c r="O86" s="29">
        <f t="shared" si="55"/>
        <v>25000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146</v>
      </c>
      <c r="E87" s="4" t="s">
        <v>147</v>
      </c>
      <c r="F87" s="5">
        <v>0</v>
      </c>
      <c r="G87" s="5">
        <v>0</v>
      </c>
      <c r="H87" s="5">
        <v>0</v>
      </c>
      <c r="I87" s="5">
        <v>0</v>
      </c>
      <c r="J87" s="5">
        <f t="shared" si="54"/>
        <v>0</v>
      </c>
      <c r="K87" s="33">
        <v>1000</v>
      </c>
      <c r="L87" s="33">
        <v>1000</v>
      </c>
      <c r="M87" s="33">
        <v>484</v>
      </c>
      <c r="N87" s="30">
        <v>0</v>
      </c>
      <c r="O87" s="29">
        <f t="shared" si="55"/>
        <v>1000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101</v>
      </c>
      <c r="E88" s="4" t="s">
        <v>102</v>
      </c>
      <c r="F88" s="5">
        <v>0</v>
      </c>
      <c r="G88" s="5">
        <v>0</v>
      </c>
      <c r="H88" s="5">
        <v>0</v>
      </c>
      <c r="I88" s="5">
        <v>0</v>
      </c>
      <c r="J88" s="5">
        <f t="shared" si="54"/>
        <v>0</v>
      </c>
      <c r="K88" s="33">
        <v>11000</v>
      </c>
      <c r="L88" s="33">
        <v>11000</v>
      </c>
      <c r="M88" s="33">
        <v>1115</v>
      </c>
      <c r="N88" s="32">
        <v>0</v>
      </c>
      <c r="O88" s="29">
        <f t="shared" si="55"/>
        <v>11000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84</v>
      </c>
      <c r="E89" s="4" t="s">
        <v>85</v>
      </c>
      <c r="F89" s="5">
        <v>0</v>
      </c>
      <c r="G89" s="5">
        <v>0</v>
      </c>
      <c r="H89" s="5">
        <v>0</v>
      </c>
      <c r="I89" s="5">
        <v>0</v>
      </c>
      <c r="J89" s="5">
        <f t="shared" si="54"/>
        <v>0</v>
      </c>
      <c r="K89" s="33">
        <v>52000</v>
      </c>
      <c r="L89" s="33">
        <v>52000</v>
      </c>
      <c r="M89" s="33">
        <v>4200</v>
      </c>
      <c r="N89" s="30">
        <v>0</v>
      </c>
      <c r="O89" s="29">
        <f t="shared" si="55"/>
        <v>52000</v>
      </c>
    </row>
    <row r="90" spans="1:15" ht="12" customHeight="1" outlineLevel="1" x14ac:dyDescent="0.25">
      <c r="A90" s="3" t="s">
        <v>77</v>
      </c>
      <c r="B90" s="3" t="s">
        <v>114</v>
      </c>
      <c r="C90" s="3" t="s">
        <v>119</v>
      </c>
      <c r="D90" s="3" t="s">
        <v>150</v>
      </c>
      <c r="E90" s="4" t="s">
        <v>151</v>
      </c>
      <c r="F90" s="5">
        <v>0</v>
      </c>
      <c r="G90" s="5">
        <v>0</v>
      </c>
      <c r="H90" s="5">
        <v>0</v>
      </c>
      <c r="I90" s="5">
        <v>0</v>
      </c>
      <c r="J90" s="5">
        <f t="shared" si="54"/>
        <v>0</v>
      </c>
      <c r="K90" s="5">
        <v>0</v>
      </c>
      <c r="L90" s="5">
        <v>0</v>
      </c>
      <c r="M90" s="33">
        <v>0</v>
      </c>
      <c r="N90" s="31">
        <v>0</v>
      </c>
      <c r="O90" s="29">
        <f t="shared" si="55"/>
        <v>0</v>
      </c>
    </row>
    <row r="91" spans="1:15" ht="12" customHeight="1" outlineLevel="1" x14ac:dyDescent="0.25">
      <c r="A91" s="3" t="s">
        <v>77</v>
      </c>
      <c r="B91" s="3" t="s">
        <v>622</v>
      </c>
      <c r="C91" s="3" t="s">
        <v>119</v>
      </c>
      <c r="D91" s="3" t="s">
        <v>231</v>
      </c>
      <c r="E91" s="4" t="s">
        <v>232</v>
      </c>
      <c r="F91" s="5">
        <v>0</v>
      </c>
      <c r="G91" s="5">
        <v>0</v>
      </c>
      <c r="H91" s="5">
        <v>0</v>
      </c>
      <c r="I91" s="5">
        <v>0</v>
      </c>
      <c r="J91" s="5">
        <f>SUM(G91+I91)</f>
        <v>0</v>
      </c>
      <c r="K91" s="5">
        <v>0</v>
      </c>
      <c r="L91" s="5">
        <v>0</v>
      </c>
      <c r="M91" s="33">
        <v>0</v>
      </c>
      <c r="N91" s="31">
        <v>48787.37</v>
      </c>
      <c r="O91" s="29">
        <f t="shared" si="55"/>
        <v>48787.37</v>
      </c>
    </row>
    <row r="92" spans="1:15" ht="12" customHeight="1" x14ac:dyDescent="0.25">
      <c r="A92" s="106" t="s">
        <v>152</v>
      </c>
      <c r="B92" s="107"/>
      <c r="C92" s="107"/>
      <c r="D92" s="107"/>
      <c r="E92" s="107"/>
      <c r="F92" s="6">
        <f>SUM(F71:F91)</f>
        <v>0</v>
      </c>
      <c r="G92" s="6">
        <f>SUM(G71:G91)</f>
        <v>0</v>
      </c>
      <c r="H92" s="6">
        <f>SUM(H71:H91)</f>
        <v>0</v>
      </c>
      <c r="I92" s="6">
        <f>SUM(I71:I91)</f>
        <v>0</v>
      </c>
      <c r="J92" s="6">
        <f t="shared" ref="J92" si="56">SUM(J71:J90)</f>
        <v>0</v>
      </c>
      <c r="K92" s="6">
        <f>SUM(K71:K91)</f>
        <v>1045000</v>
      </c>
      <c r="L92" s="6">
        <f>SUM(L71:L91)</f>
        <v>1045000</v>
      </c>
      <c r="M92" s="6">
        <f>SUM(M71:M91)</f>
        <v>107590.27</v>
      </c>
      <c r="N92" s="6">
        <f>SUM(N71:N91)</f>
        <v>147000</v>
      </c>
      <c r="O92" s="6">
        <f>SUM(O71:O91)</f>
        <v>1192000</v>
      </c>
    </row>
    <row r="93" spans="1:15" s="7" customFormat="1" ht="12" customHeight="1" x14ac:dyDescent="0.25">
      <c r="A93" s="111" t="s">
        <v>153</v>
      </c>
      <c r="B93" s="112"/>
      <c r="C93" s="112"/>
      <c r="D93" s="112"/>
      <c r="E93" s="112"/>
      <c r="F93" s="10">
        <f t="shared" ref="F93:O93" si="57">SUM(F57,F59,F61,F66,F68,F70,F92)</f>
        <v>2580000</v>
      </c>
      <c r="G93" s="10">
        <f t="shared" si="57"/>
        <v>2580000</v>
      </c>
      <c r="H93" s="10">
        <f t="shared" si="57"/>
        <v>60000</v>
      </c>
      <c r="I93" s="10">
        <f t="shared" si="57"/>
        <v>15000</v>
      </c>
      <c r="J93" s="10">
        <f t="shared" si="57"/>
        <v>2595000</v>
      </c>
      <c r="K93" s="10">
        <f t="shared" si="57"/>
        <v>3895000</v>
      </c>
      <c r="L93" s="10">
        <f t="shared" si="57"/>
        <v>3895000</v>
      </c>
      <c r="M93" s="10">
        <f t="shared" si="57"/>
        <v>1156340.27</v>
      </c>
      <c r="N93" s="10">
        <f t="shared" si="57"/>
        <v>162000</v>
      </c>
      <c r="O93" s="10">
        <f t="shared" si="57"/>
        <v>4057000</v>
      </c>
    </row>
    <row r="94" spans="1:15" s="7" customFormat="1" ht="12" customHeight="1" x14ac:dyDescent="0.25">
      <c r="A94" s="18" t="s">
        <v>154</v>
      </c>
      <c r="B94" s="59" t="s">
        <v>654</v>
      </c>
      <c r="C94" s="46" t="s">
        <v>156</v>
      </c>
      <c r="D94" s="46" t="s">
        <v>128</v>
      </c>
      <c r="E94" s="46" t="s">
        <v>129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50000</v>
      </c>
      <c r="L94" s="19">
        <v>50000</v>
      </c>
      <c r="M94" s="19">
        <v>0</v>
      </c>
      <c r="N94" s="26">
        <v>0</v>
      </c>
      <c r="O94" s="42">
        <f>SUM(L94+N94)</f>
        <v>50000</v>
      </c>
    </row>
    <row r="95" spans="1:15" ht="12" customHeight="1" outlineLevel="1" x14ac:dyDescent="0.25">
      <c r="A95" s="3" t="s">
        <v>154</v>
      </c>
      <c r="B95" s="3" t="s">
        <v>155</v>
      </c>
      <c r="C95" s="3" t="s">
        <v>156</v>
      </c>
      <c r="D95" s="3" t="s">
        <v>130</v>
      </c>
      <c r="E95" s="4" t="s">
        <v>131</v>
      </c>
      <c r="F95" s="5">
        <v>0</v>
      </c>
      <c r="G95" s="5">
        <v>0</v>
      </c>
      <c r="H95" s="5">
        <v>0</v>
      </c>
      <c r="I95" s="5">
        <v>0</v>
      </c>
      <c r="J95" s="5">
        <f>G95+I95</f>
        <v>0</v>
      </c>
      <c r="K95" s="5">
        <v>0</v>
      </c>
      <c r="L95" s="5">
        <v>0</v>
      </c>
      <c r="M95" s="5">
        <v>0</v>
      </c>
      <c r="N95" s="26">
        <v>0</v>
      </c>
      <c r="O95" s="29">
        <f>SUM(L95+N95)</f>
        <v>0</v>
      </c>
    </row>
    <row r="96" spans="1:15" ht="12" customHeight="1" outlineLevel="1" x14ac:dyDescent="0.25">
      <c r="A96" s="3" t="s">
        <v>154</v>
      </c>
      <c r="B96" s="3" t="s">
        <v>155</v>
      </c>
      <c r="C96" s="3" t="s">
        <v>156</v>
      </c>
      <c r="D96" s="3" t="s">
        <v>84</v>
      </c>
      <c r="E96" s="4" t="s">
        <v>85</v>
      </c>
      <c r="F96" s="5">
        <v>0</v>
      </c>
      <c r="G96" s="5">
        <v>0</v>
      </c>
      <c r="H96" s="5">
        <v>0</v>
      </c>
      <c r="I96" s="5">
        <v>0</v>
      </c>
      <c r="J96" s="5">
        <f>G96+I96</f>
        <v>0</v>
      </c>
      <c r="K96" s="5">
        <v>40000</v>
      </c>
      <c r="L96" s="5">
        <v>40000</v>
      </c>
      <c r="M96" s="38">
        <v>0</v>
      </c>
      <c r="N96" s="26">
        <v>0</v>
      </c>
      <c r="O96" s="29">
        <f>L96+N96</f>
        <v>40000</v>
      </c>
    </row>
    <row r="97" spans="1:15" ht="12" customHeight="1" x14ac:dyDescent="0.25">
      <c r="A97" s="106" t="s">
        <v>157</v>
      </c>
      <c r="B97" s="107"/>
      <c r="C97" s="107"/>
      <c r="D97" s="107"/>
      <c r="E97" s="107"/>
      <c r="F97" s="6">
        <f t="shared" ref="F97:O97" si="58">SUM(F94:F96)</f>
        <v>0</v>
      </c>
      <c r="G97" s="6">
        <f t="shared" si="58"/>
        <v>0</v>
      </c>
      <c r="H97" s="6">
        <f t="shared" si="58"/>
        <v>0</v>
      </c>
      <c r="I97" s="6">
        <f t="shared" si="58"/>
        <v>0</v>
      </c>
      <c r="J97" s="6">
        <f t="shared" si="58"/>
        <v>0</v>
      </c>
      <c r="K97" s="6">
        <f t="shared" si="58"/>
        <v>90000</v>
      </c>
      <c r="L97" s="6">
        <f t="shared" si="58"/>
        <v>90000</v>
      </c>
      <c r="M97" s="6">
        <f t="shared" si="58"/>
        <v>0</v>
      </c>
      <c r="N97" s="6">
        <f t="shared" si="58"/>
        <v>0</v>
      </c>
      <c r="O97" s="6">
        <f t="shared" si="58"/>
        <v>90000</v>
      </c>
    </row>
    <row r="98" spans="1:15" ht="12" customHeight="1" outlineLevel="1" x14ac:dyDescent="0.25">
      <c r="A98" s="3" t="s">
        <v>154</v>
      </c>
      <c r="B98" s="3" t="s">
        <v>158</v>
      </c>
      <c r="C98" s="3" t="s">
        <v>159</v>
      </c>
      <c r="D98" s="3" t="s">
        <v>130</v>
      </c>
      <c r="E98" s="4" t="s">
        <v>131</v>
      </c>
      <c r="F98" s="5">
        <v>0</v>
      </c>
      <c r="G98" s="5">
        <v>0</v>
      </c>
      <c r="H98" s="5">
        <v>0</v>
      </c>
      <c r="I98" s="5">
        <v>0</v>
      </c>
      <c r="J98" s="5">
        <f>G98+I98</f>
        <v>0</v>
      </c>
      <c r="K98" s="5">
        <v>20000</v>
      </c>
      <c r="L98" s="5">
        <v>20000</v>
      </c>
      <c r="M98" s="33">
        <v>0</v>
      </c>
      <c r="N98" s="26">
        <v>0</v>
      </c>
      <c r="O98" s="29">
        <f>L98+N98</f>
        <v>20000</v>
      </c>
    </row>
    <row r="99" spans="1:15" ht="12" customHeight="1" outlineLevel="1" x14ac:dyDescent="0.25">
      <c r="A99" s="3" t="s">
        <v>154</v>
      </c>
      <c r="B99" s="3" t="s">
        <v>158</v>
      </c>
      <c r="C99" s="3" t="s">
        <v>159</v>
      </c>
      <c r="D99" s="3" t="s">
        <v>101</v>
      </c>
      <c r="E99" s="4" t="s">
        <v>102</v>
      </c>
      <c r="F99" s="5">
        <v>0</v>
      </c>
      <c r="G99" s="5">
        <v>0</v>
      </c>
      <c r="H99" s="5">
        <v>0</v>
      </c>
      <c r="I99" s="5">
        <v>0</v>
      </c>
      <c r="J99" s="5">
        <f t="shared" ref="J99:J101" si="59">G99+I99</f>
        <v>0</v>
      </c>
      <c r="K99" s="5">
        <v>1000</v>
      </c>
      <c r="L99" s="5">
        <v>1000</v>
      </c>
      <c r="M99" s="33">
        <v>0</v>
      </c>
      <c r="N99" s="26">
        <v>0</v>
      </c>
      <c r="O99" s="29">
        <f t="shared" ref="O99:O101" si="60">L99+N99</f>
        <v>1000</v>
      </c>
    </row>
    <row r="100" spans="1:15" ht="12" customHeight="1" outlineLevel="1" x14ac:dyDescent="0.25">
      <c r="A100" s="3" t="s">
        <v>154</v>
      </c>
      <c r="B100" s="3" t="s">
        <v>158</v>
      </c>
      <c r="C100" s="3" t="s">
        <v>159</v>
      </c>
      <c r="D100" s="3" t="s">
        <v>160</v>
      </c>
      <c r="E100" s="4" t="s">
        <v>161</v>
      </c>
      <c r="F100" s="5">
        <v>0</v>
      </c>
      <c r="G100" s="5">
        <v>0</v>
      </c>
      <c r="H100" s="5">
        <v>0</v>
      </c>
      <c r="I100" s="5">
        <v>0</v>
      </c>
      <c r="J100" s="5">
        <f t="shared" si="59"/>
        <v>0</v>
      </c>
      <c r="K100" s="5">
        <v>8000</v>
      </c>
      <c r="L100" s="5">
        <v>8000</v>
      </c>
      <c r="M100" s="38">
        <v>172</v>
      </c>
      <c r="N100" s="26">
        <v>0</v>
      </c>
      <c r="O100" s="29">
        <f t="shared" si="60"/>
        <v>8000</v>
      </c>
    </row>
    <row r="101" spans="1:15" ht="12" customHeight="1" outlineLevel="1" x14ac:dyDescent="0.25">
      <c r="A101" s="3" t="s">
        <v>154</v>
      </c>
      <c r="B101" s="3" t="s">
        <v>158</v>
      </c>
      <c r="C101" s="3" t="s">
        <v>159</v>
      </c>
      <c r="D101" s="3" t="s">
        <v>162</v>
      </c>
      <c r="E101" s="4" t="s">
        <v>163</v>
      </c>
      <c r="F101" s="5">
        <v>0</v>
      </c>
      <c r="G101" s="5">
        <v>0</v>
      </c>
      <c r="H101" s="5">
        <v>0</v>
      </c>
      <c r="I101" s="5">
        <v>0</v>
      </c>
      <c r="J101" s="5">
        <f t="shared" si="59"/>
        <v>0</v>
      </c>
      <c r="K101" s="5">
        <v>25000</v>
      </c>
      <c r="L101" s="5">
        <v>25000</v>
      </c>
      <c r="M101" s="38">
        <v>1406</v>
      </c>
      <c r="N101" s="26">
        <v>0</v>
      </c>
      <c r="O101" s="29">
        <f t="shared" si="60"/>
        <v>25000</v>
      </c>
    </row>
    <row r="102" spans="1:15" ht="12" customHeight="1" x14ac:dyDescent="0.25">
      <c r="A102" s="106" t="s">
        <v>164</v>
      </c>
      <c r="B102" s="107"/>
      <c r="C102" s="107"/>
      <c r="D102" s="107"/>
      <c r="E102" s="107"/>
      <c r="F102" s="6">
        <f>SUM(F98:F101)</f>
        <v>0</v>
      </c>
      <c r="G102" s="6">
        <f>SUM(G98:G101)</f>
        <v>0</v>
      </c>
      <c r="H102" s="6">
        <f t="shared" ref="H102:J102" si="61">SUM(H98:H101)</f>
        <v>0</v>
      </c>
      <c r="I102" s="6">
        <f t="shared" si="61"/>
        <v>0</v>
      </c>
      <c r="J102" s="6">
        <f t="shared" si="61"/>
        <v>0</v>
      </c>
      <c r="K102" s="6">
        <f t="shared" ref="K102" si="62">SUM(K98:K101)</f>
        <v>54000</v>
      </c>
      <c r="L102" s="6">
        <f t="shared" ref="L102:O102" si="63">SUM(L98:L101)</f>
        <v>54000</v>
      </c>
      <c r="M102" s="6">
        <f t="shared" si="63"/>
        <v>1578</v>
      </c>
      <c r="N102" s="6">
        <f t="shared" si="63"/>
        <v>0</v>
      </c>
      <c r="O102" s="6">
        <f t="shared" si="63"/>
        <v>54000</v>
      </c>
    </row>
    <row r="103" spans="1:15" s="7" customFormat="1" ht="12" customHeight="1" x14ac:dyDescent="0.25">
      <c r="A103" s="111" t="s">
        <v>165</v>
      </c>
      <c r="B103" s="112"/>
      <c r="C103" s="112"/>
      <c r="D103" s="112"/>
      <c r="E103" s="112"/>
      <c r="F103" s="10">
        <f>SUM(F97,F102)</f>
        <v>0</v>
      </c>
      <c r="G103" s="10">
        <f>SUM(G97,G102)</f>
        <v>0</v>
      </c>
      <c r="H103" s="10">
        <f t="shared" ref="H103:J103" si="64">SUM(H97,H102)</f>
        <v>0</v>
      </c>
      <c r="I103" s="10">
        <f t="shared" si="64"/>
        <v>0</v>
      </c>
      <c r="J103" s="10">
        <f t="shared" si="64"/>
        <v>0</v>
      </c>
      <c r="K103" s="10">
        <f t="shared" ref="K103" si="65">SUM(K97,K102)</f>
        <v>144000</v>
      </c>
      <c r="L103" s="10">
        <f t="shared" ref="L103:O103" si="66">SUM(L97,L102)</f>
        <v>144000</v>
      </c>
      <c r="M103" s="10">
        <f t="shared" si="66"/>
        <v>1578</v>
      </c>
      <c r="N103" s="10">
        <f t="shared" si="66"/>
        <v>0</v>
      </c>
      <c r="O103" s="10">
        <f t="shared" si="66"/>
        <v>144000</v>
      </c>
    </row>
    <row r="104" spans="1:15" ht="12" customHeight="1" outlineLevel="1" x14ac:dyDescent="0.25">
      <c r="A104" s="3" t="s">
        <v>166</v>
      </c>
      <c r="B104" s="3" t="s">
        <v>167</v>
      </c>
      <c r="C104" s="3" t="s">
        <v>168</v>
      </c>
      <c r="D104" s="3" t="s">
        <v>169</v>
      </c>
      <c r="E104" s="4" t="s">
        <v>170</v>
      </c>
      <c r="F104" s="5">
        <v>500</v>
      </c>
      <c r="G104" s="50">
        <v>500</v>
      </c>
      <c r="H104" s="33">
        <v>26</v>
      </c>
      <c r="I104" s="25">
        <v>0</v>
      </c>
      <c r="J104" s="27">
        <f>SUM(G104,I104)</f>
        <v>500</v>
      </c>
      <c r="K104" s="5">
        <v>0</v>
      </c>
      <c r="L104" s="5">
        <v>0</v>
      </c>
      <c r="M104" s="33">
        <v>0</v>
      </c>
      <c r="N104" s="5">
        <v>0</v>
      </c>
      <c r="O104" s="5">
        <v>0</v>
      </c>
    </row>
    <row r="105" spans="1:15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171</v>
      </c>
      <c r="E105" s="4" t="s">
        <v>172</v>
      </c>
      <c r="F105" s="5">
        <v>110000</v>
      </c>
      <c r="G105" s="38">
        <v>110000</v>
      </c>
      <c r="H105" s="33">
        <v>3273</v>
      </c>
      <c r="I105" s="25">
        <v>0</v>
      </c>
      <c r="J105" s="27">
        <f>SUM(G105,I105)</f>
        <v>110000</v>
      </c>
      <c r="K105" s="5">
        <v>0</v>
      </c>
      <c r="L105" s="5">
        <v>0</v>
      </c>
      <c r="M105" s="33">
        <v>0</v>
      </c>
      <c r="N105" s="5">
        <v>0</v>
      </c>
      <c r="O105" s="5">
        <v>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173</v>
      </c>
      <c r="E106" s="4" t="s">
        <v>174</v>
      </c>
      <c r="F106" s="5">
        <v>0</v>
      </c>
      <c r="G106" s="5">
        <v>0</v>
      </c>
      <c r="H106" s="5">
        <v>0</v>
      </c>
      <c r="I106" s="5">
        <v>0</v>
      </c>
      <c r="J106" s="5">
        <f>G106+I106</f>
        <v>0</v>
      </c>
      <c r="K106" s="33">
        <v>517000</v>
      </c>
      <c r="L106" s="33">
        <v>517000</v>
      </c>
      <c r="M106" s="33">
        <v>36018</v>
      </c>
      <c r="N106" s="35">
        <v>0</v>
      </c>
      <c r="O106" s="29">
        <f>L106+N106</f>
        <v>517000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120</v>
      </c>
      <c r="E107" s="4" t="s">
        <v>121</v>
      </c>
      <c r="F107" s="5">
        <v>0</v>
      </c>
      <c r="G107" s="5">
        <v>0</v>
      </c>
      <c r="H107" s="5">
        <v>0</v>
      </c>
      <c r="I107" s="5">
        <v>0</v>
      </c>
      <c r="J107" s="5">
        <f t="shared" ref="J107:J121" si="67">G107+I107</f>
        <v>0</v>
      </c>
      <c r="K107" s="33">
        <v>100000</v>
      </c>
      <c r="L107" s="33">
        <v>100000</v>
      </c>
      <c r="M107" s="33">
        <v>1690</v>
      </c>
      <c r="N107" s="26">
        <v>0</v>
      </c>
      <c r="O107" s="29">
        <f t="shared" ref="O107:O121" si="68">L107+N107</f>
        <v>100000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175</v>
      </c>
      <c r="E108" s="4" t="s">
        <v>176</v>
      </c>
      <c r="F108" s="5">
        <v>0</v>
      </c>
      <c r="G108" s="5">
        <v>0</v>
      </c>
      <c r="H108" s="5">
        <v>0</v>
      </c>
      <c r="I108" s="5">
        <v>0</v>
      </c>
      <c r="J108" s="5">
        <f t="shared" si="67"/>
        <v>0</v>
      </c>
      <c r="K108" s="33">
        <v>130000</v>
      </c>
      <c r="L108" s="33">
        <v>130000</v>
      </c>
      <c r="M108" s="33">
        <v>8933</v>
      </c>
      <c r="N108" s="26">
        <v>0</v>
      </c>
      <c r="O108" s="29">
        <f t="shared" si="68"/>
        <v>130000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177</v>
      </c>
      <c r="E109" s="4" t="s">
        <v>178</v>
      </c>
      <c r="F109" s="5">
        <v>0</v>
      </c>
      <c r="G109" s="5">
        <v>0</v>
      </c>
      <c r="H109" s="5">
        <v>0</v>
      </c>
      <c r="I109" s="5">
        <v>0</v>
      </c>
      <c r="J109" s="5">
        <f t="shared" si="67"/>
        <v>0</v>
      </c>
      <c r="K109" s="33">
        <v>47000</v>
      </c>
      <c r="L109" s="33">
        <v>47000</v>
      </c>
      <c r="M109" s="33">
        <v>3242</v>
      </c>
      <c r="N109" s="26">
        <v>0</v>
      </c>
      <c r="O109" s="29">
        <f t="shared" si="68"/>
        <v>47000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128</v>
      </c>
      <c r="E110" s="4" t="s">
        <v>129</v>
      </c>
      <c r="F110" s="5">
        <v>0</v>
      </c>
      <c r="G110" s="5">
        <v>0</v>
      </c>
      <c r="H110" s="5">
        <v>0</v>
      </c>
      <c r="I110" s="5">
        <v>0</v>
      </c>
      <c r="J110" s="5">
        <f t="shared" si="67"/>
        <v>0</v>
      </c>
      <c r="K110" s="33">
        <v>5000</v>
      </c>
      <c r="L110" s="33">
        <v>5000</v>
      </c>
      <c r="M110" s="33">
        <v>0</v>
      </c>
      <c r="N110" s="26">
        <v>0</v>
      </c>
      <c r="O110" s="29">
        <f t="shared" si="68"/>
        <v>5000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179</v>
      </c>
      <c r="E111" s="4" t="s">
        <v>180</v>
      </c>
      <c r="F111" s="5">
        <v>0</v>
      </c>
      <c r="G111" s="5">
        <v>0</v>
      </c>
      <c r="H111" s="5">
        <v>0</v>
      </c>
      <c r="I111" s="5">
        <v>0</v>
      </c>
      <c r="J111" s="5">
        <f t="shared" si="67"/>
        <v>0</v>
      </c>
      <c r="K111" s="33">
        <v>100000</v>
      </c>
      <c r="L111" s="33">
        <v>100000</v>
      </c>
      <c r="M111" s="33">
        <v>0</v>
      </c>
      <c r="N111" s="26">
        <v>0</v>
      </c>
      <c r="O111" s="29">
        <f t="shared" si="68"/>
        <v>100000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130</v>
      </c>
      <c r="E112" s="4" t="s">
        <v>131</v>
      </c>
      <c r="F112" s="5">
        <v>0</v>
      </c>
      <c r="G112" s="5">
        <v>0</v>
      </c>
      <c r="H112" s="5">
        <v>0</v>
      </c>
      <c r="I112" s="5">
        <v>0</v>
      </c>
      <c r="J112" s="5">
        <f t="shared" si="67"/>
        <v>0</v>
      </c>
      <c r="K112" s="33">
        <v>15000</v>
      </c>
      <c r="L112" s="33">
        <v>15000</v>
      </c>
      <c r="M112" s="33">
        <v>0</v>
      </c>
      <c r="N112" s="26">
        <v>0</v>
      </c>
      <c r="O112" s="29">
        <f t="shared" si="68"/>
        <v>15000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140</v>
      </c>
      <c r="E113" s="4" t="s">
        <v>141</v>
      </c>
      <c r="F113" s="5">
        <v>0</v>
      </c>
      <c r="G113" s="5">
        <v>0</v>
      </c>
      <c r="H113" s="5">
        <v>0</v>
      </c>
      <c r="I113" s="5">
        <v>0</v>
      </c>
      <c r="J113" s="5">
        <f t="shared" si="67"/>
        <v>0</v>
      </c>
      <c r="K113" s="33">
        <v>0</v>
      </c>
      <c r="L113" s="33">
        <v>0</v>
      </c>
      <c r="M113" s="33">
        <v>0</v>
      </c>
      <c r="N113" s="26">
        <v>0</v>
      </c>
      <c r="O113" s="29">
        <f t="shared" si="68"/>
        <v>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142</v>
      </c>
      <c r="E114" s="4" t="s">
        <v>143</v>
      </c>
      <c r="F114" s="5">
        <v>0</v>
      </c>
      <c r="G114" s="5">
        <v>0</v>
      </c>
      <c r="H114" s="5">
        <v>0</v>
      </c>
      <c r="I114" s="5">
        <v>0</v>
      </c>
      <c r="J114" s="5">
        <f t="shared" si="67"/>
        <v>0</v>
      </c>
      <c r="K114" s="33">
        <v>0</v>
      </c>
      <c r="L114" s="33">
        <v>0</v>
      </c>
      <c r="M114" s="33">
        <v>0</v>
      </c>
      <c r="N114" s="26">
        <v>0</v>
      </c>
      <c r="O114" s="29">
        <f t="shared" si="68"/>
        <v>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148</v>
      </c>
      <c r="E115" s="4" t="s">
        <v>149</v>
      </c>
      <c r="F115" s="5">
        <v>0</v>
      </c>
      <c r="G115" s="5">
        <v>0</v>
      </c>
      <c r="H115" s="5">
        <v>0</v>
      </c>
      <c r="I115" s="5">
        <v>0</v>
      </c>
      <c r="J115" s="5">
        <f t="shared" si="67"/>
        <v>0</v>
      </c>
      <c r="K115" s="33">
        <v>0</v>
      </c>
      <c r="L115" s="33">
        <v>0</v>
      </c>
      <c r="M115" s="33">
        <v>0</v>
      </c>
      <c r="N115" s="26">
        <v>0</v>
      </c>
      <c r="O115" s="29">
        <f t="shared" si="68"/>
        <v>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181</v>
      </c>
      <c r="E116" s="4" t="s">
        <v>182</v>
      </c>
      <c r="F116" s="5">
        <v>0</v>
      </c>
      <c r="G116" s="5">
        <v>0</v>
      </c>
      <c r="H116" s="5">
        <v>0</v>
      </c>
      <c r="I116" s="5">
        <v>0</v>
      </c>
      <c r="J116" s="5">
        <f t="shared" si="67"/>
        <v>0</v>
      </c>
      <c r="K116" s="33">
        <v>5000</v>
      </c>
      <c r="L116" s="33">
        <v>5000</v>
      </c>
      <c r="M116" s="33">
        <v>0</v>
      </c>
      <c r="N116" s="26">
        <v>0</v>
      </c>
      <c r="O116" s="29">
        <f t="shared" si="68"/>
        <v>5000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101</v>
      </c>
      <c r="E117" s="4" t="s">
        <v>102</v>
      </c>
      <c r="F117" s="5">
        <v>0</v>
      </c>
      <c r="G117" s="5">
        <v>0</v>
      </c>
      <c r="H117" s="5">
        <v>0</v>
      </c>
      <c r="I117" s="5">
        <v>0</v>
      </c>
      <c r="J117" s="5">
        <f t="shared" si="67"/>
        <v>0</v>
      </c>
      <c r="K117" s="33">
        <v>15000</v>
      </c>
      <c r="L117" s="33">
        <v>15000</v>
      </c>
      <c r="M117" s="33">
        <v>0</v>
      </c>
      <c r="N117" s="26">
        <v>0</v>
      </c>
      <c r="O117" s="29">
        <f t="shared" si="68"/>
        <v>15000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84</v>
      </c>
      <c r="E118" s="4" t="s">
        <v>85</v>
      </c>
      <c r="F118" s="5">
        <v>0</v>
      </c>
      <c r="G118" s="5">
        <v>0</v>
      </c>
      <c r="H118" s="5">
        <v>0</v>
      </c>
      <c r="I118" s="5">
        <v>0</v>
      </c>
      <c r="J118" s="5">
        <f t="shared" si="67"/>
        <v>0</v>
      </c>
      <c r="K118" s="33">
        <v>5000</v>
      </c>
      <c r="L118" s="33">
        <v>5000</v>
      </c>
      <c r="M118" s="33">
        <v>0</v>
      </c>
      <c r="N118" s="26">
        <v>0</v>
      </c>
      <c r="O118" s="29">
        <f t="shared" si="68"/>
        <v>5000</v>
      </c>
    </row>
    <row r="119" spans="1:15" ht="12" customHeight="1" outlineLevel="1" x14ac:dyDescent="0.25">
      <c r="A119" s="3" t="s">
        <v>166</v>
      </c>
      <c r="B119" s="3" t="s">
        <v>167</v>
      </c>
      <c r="C119" s="3" t="s">
        <v>168</v>
      </c>
      <c r="D119" s="3" t="s">
        <v>183</v>
      </c>
      <c r="E119" s="4" t="s">
        <v>184</v>
      </c>
      <c r="F119" s="5">
        <v>0</v>
      </c>
      <c r="G119" s="5">
        <v>0</v>
      </c>
      <c r="H119" s="5">
        <v>0</v>
      </c>
      <c r="I119" s="5">
        <v>0</v>
      </c>
      <c r="J119" s="5">
        <f t="shared" si="67"/>
        <v>0</v>
      </c>
      <c r="K119" s="33">
        <v>0</v>
      </c>
      <c r="L119" s="33">
        <v>0</v>
      </c>
      <c r="M119" s="33">
        <v>0</v>
      </c>
      <c r="N119" s="26">
        <v>0</v>
      </c>
      <c r="O119" s="29">
        <f t="shared" si="68"/>
        <v>0</v>
      </c>
    </row>
    <row r="120" spans="1:15" ht="12" customHeight="1" outlineLevel="1" x14ac:dyDescent="0.25">
      <c r="A120" s="3" t="s">
        <v>166</v>
      </c>
      <c r="B120" s="3" t="s">
        <v>167</v>
      </c>
      <c r="C120" s="3" t="s">
        <v>168</v>
      </c>
      <c r="D120" s="3" t="s">
        <v>160</v>
      </c>
      <c r="E120" s="4" t="s">
        <v>161</v>
      </c>
      <c r="F120" s="5">
        <v>0</v>
      </c>
      <c r="G120" s="5">
        <v>0</v>
      </c>
      <c r="H120" s="5">
        <v>0</v>
      </c>
      <c r="I120" s="5">
        <v>0</v>
      </c>
      <c r="J120" s="5">
        <f t="shared" si="67"/>
        <v>0</v>
      </c>
      <c r="K120" s="33">
        <v>1000</v>
      </c>
      <c r="L120" s="33">
        <v>1000</v>
      </c>
      <c r="M120" s="33">
        <v>0</v>
      </c>
      <c r="N120" s="26">
        <v>0</v>
      </c>
      <c r="O120" s="29">
        <f t="shared" si="68"/>
        <v>1000</v>
      </c>
    </row>
    <row r="121" spans="1:15" ht="12" customHeight="1" outlineLevel="1" x14ac:dyDescent="0.25">
      <c r="A121" s="3" t="s">
        <v>166</v>
      </c>
      <c r="B121" s="3" t="s">
        <v>167</v>
      </c>
      <c r="C121" s="3" t="s">
        <v>168</v>
      </c>
      <c r="D121" s="3" t="s">
        <v>185</v>
      </c>
      <c r="E121" s="4" t="s">
        <v>186</v>
      </c>
      <c r="F121" s="5">
        <v>0</v>
      </c>
      <c r="G121" s="5">
        <v>0</v>
      </c>
      <c r="H121" s="5">
        <v>0</v>
      </c>
      <c r="I121" s="5">
        <v>0</v>
      </c>
      <c r="J121" s="5">
        <f t="shared" si="67"/>
        <v>0</v>
      </c>
      <c r="K121" s="33">
        <v>3000</v>
      </c>
      <c r="L121" s="33">
        <v>3000</v>
      </c>
      <c r="M121" s="33">
        <v>0</v>
      </c>
      <c r="N121" s="36">
        <v>0</v>
      </c>
      <c r="O121" s="29">
        <f t="shared" si="68"/>
        <v>3000</v>
      </c>
    </row>
    <row r="122" spans="1:15" ht="12" customHeight="1" x14ac:dyDescent="0.25">
      <c r="A122" s="106" t="s">
        <v>187</v>
      </c>
      <c r="B122" s="107"/>
      <c r="C122" s="107"/>
      <c r="D122" s="107"/>
      <c r="E122" s="107"/>
      <c r="F122" s="6">
        <f>SUM(F104:F121)</f>
        <v>110500</v>
      </c>
      <c r="G122" s="6">
        <f>SUM(G104:G121)</f>
        <v>110500</v>
      </c>
      <c r="H122" s="6">
        <f>SUM(H104:H121)</f>
        <v>3299</v>
      </c>
      <c r="I122" s="6">
        <f>SUM(I104:I121)</f>
        <v>0</v>
      </c>
      <c r="J122" s="6">
        <f t="shared" ref="J122" si="69">SUM(J104:J121)</f>
        <v>110500</v>
      </c>
      <c r="K122" s="6">
        <f>SUM(K104:K121)</f>
        <v>943000</v>
      </c>
      <c r="L122" s="6">
        <f>SUM(L104:L121)</f>
        <v>943000</v>
      </c>
      <c r="M122" s="6">
        <f>SUM(M104:M121)</f>
        <v>49883</v>
      </c>
      <c r="N122" s="6">
        <f>SUM(N104:N121)</f>
        <v>0</v>
      </c>
      <c r="O122" s="6">
        <f t="shared" ref="O122" si="70">SUM(O104:O121)</f>
        <v>943000</v>
      </c>
    </row>
    <row r="123" spans="1:15" ht="12" customHeight="1" outlineLevel="1" x14ac:dyDescent="0.25">
      <c r="A123" s="3" t="s">
        <v>166</v>
      </c>
      <c r="B123" s="3" t="s">
        <v>188</v>
      </c>
      <c r="C123" s="3" t="s">
        <v>13</v>
      </c>
      <c r="D123" s="3" t="s">
        <v>117</v>
      </c>
      <c r="E123" s="4" t="s">
        <v>118</v>
      </c>
      <c r="F123" s="5">
        <v>0</v>
      </c>
      <c r="G123" s="5">
        <v>0</v>
      </c>
      <c r="H123" s="38">
        <v>0</v>
      </c>
      <c r="I123" s="25">
        <v>80000</v>
      </c>
      <c r="J123" s="27">
        <f>G123+I123</f>
        <v>80000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5" ht="12" customHeight="1" outlineLevel="1" x14ac:dyDescent="0.25">
      <c r="A124" s="3" t="s">
        <v>166</v>
      </c>
      <c r="B124" s="3" t="s">
        <v>188</v>
      </c>
      <c r="C124" s="3" t="s">
        <v>168</v>
      </c>
      <c r="D124" s="3" t="s">
        <v>128</v>
      </c>
      <c r="E124" s="4" t="s">
        <v>129</v>
      </c>
      <c r="F124" s="5">
        <v>0</v>
      </c>
      <c r="G124" s="5">
        <v>0</v>
      </c>
      <c r="H124" s="5">
        <v>0</v>
      </c>
      <c r="I124" s="5">
        <v>0</v>
      </c>
      <c r="J124" s="5">
        <f>G124+I124</f>
        <v>0</v>
      </c>
      <c r="K124" s="5">
        <v>0</v>
      </c>
      <c r="L124" s="5">
        <v>0</v>
      </c>
      <c r="M124" s="33">
        <v>0</v>
      </c>
      <c r="N124" s="26">
        <v>0</v>
      </c>
      <c r="O124" s="29">
        <f>L124+N124</f>
        <v>0</v>
      </c>
    </row>
    <row r="125" spans="1:15" ht="12" customHeight="1" outlineLevel="1" x14ac:dyDescent="0.25">
      <c r="A125" s="3" t="s">
        <v>166</v>
      </c>
      <c r="B125" s="3" t="s">
        <v>668</v>
      </c>
      <c r="C125" s="3" t="s">
        <v>168</v>
      </c>
      <c r="D125" s="3" t="s">
        <v>130</v>
      </c>
      <c r="E125" s="4" t="s">
        <v>131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33">
        <v>0</v>
      </c>
      <c r="N125" s="26">
        <v>0</v>
      </c>
      <c r="O125" s="29">
        <f>L125+N125</f>
        <v>0</v>
      </c>
    </row>
    <row r="126" spans="1:15" ht="12" customHeight="1" outlineLevel="1" x14ac:dyDescent="0.25">
      <c r="A126" s="3" t="s">
        <v>166</v>
      </c>
      <c r="B126" s="3" t="s">
        <v>188</v>
      </c>
      <c r="C126" s="3" t="s">
        <v>168</v>
      </c>
      <c r="D126" s="3" t="s">
        <v>181</v>
      </c>
      <c r="E126" s="4" t="s">
        <v>182</v>
      </c>
      <c r="F126" s="5">
        <v>0</v>
      </c>
      <c r="G126" s="5">
        <v>0</v>
      </c>
      <c r="H126" s="5">
        <v>0</v>
      </c>
      <c r="I126" s="5">
        <v>0</v>
      </c>
      <c r="J126" s="5">
        <f t="shared" ref="J126:J127" si="71">G126+I126</f>
        <v>0</v>
      </c>
      <c r="K126" s="5">
        <v>0</v>
      </c>
      <c r="L126" s="5">
        <v>0</v>
      </c>
      <c r="M126" s="33">
        <v>0</v>
      </c>
      <c r="N126" s="26">
        <v>0</v>
      </c>
      <c r="O126" s="29">
        <f t="shared" ref="O126:O127" si="72">L126+N126</f>
        <v>0</v>
      </c>
    </row>
    <row r="127" spans="1:15" ht="12" customHeight="1" outlineLevel="1" x14ac:dyDescent="0.25">
      <c r="A127" s="3" t="s">
        <v>166</v>
      </c>
      <c r="B127" s="3" t="s">
        <v>188</v>
      </c>
      <c r="C127" s="3" t="s">
        <v>168</v>
      </c>
      <c r="D127" s="3" t="s">
        <v>101</v>
      </c>
      <c r="E127" s="4" t="s">
        <v>102</v>
      </c>
      <c r="F127" s="5">
        <v>0</v>
      </c>
      <c r="G127" s="5">
        <v>0</v>
      </c>
      <c r="H127" s="5">
        <v>0</v>
      </c>
      <c r="I127" s="5">
        <v>0</v>
      </c>
      <c r="J127" s="5">
        <f t="shared" si="71"/>
        <v>0</v>
      </c>
      <c r="K127" s="5">
        <v>0</v>
      </c>
      <c r="L127" s="5">
        <v>0</v>
      </c>
      <c r="M127" s="33">
        <v>0</v>
      </c>
      <c r="N127" s="26">
        <v>100000</v>
      </c>
      <c r="O127" s="29">
        <f t="shared" si="72"/>
        <v>100000</v>
      </c>
    </row>
    <row r="128" spans="1:15" ht="12" customHeight="1" outlineLevel="1" x14ac:dyDescent="0.25">
      <c r="A128" s="3" t="s">
        <v>166</v>
      </c>
      <c r="B128" s="3" t="s">
        <v>668</v>
      </c>
      <c r="C128" s="3" t="s">
        <v>168</v>
      </c>
      <c r="D128" s="3" t="s">
        <v>185</v>
      </c>
      <c r="E128" s="4" t="s">
        <v>186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33">
        <v>0</v>
      </c>
      <c r="N128" s="26">
        <v>0</v>
      </c>
      <c r="O128" s="29">
        <v>0</v>
      </c>
    </row>
    <row r="129" spans="1:15" ht="12" customHeight="1" x14ac:dyDescent="0.25">
      <c r="A129" s="106" t="s">
        <v>189</v>
      </c>
      <c r="B129" s="107"/>
      <c r="C129" s="107"/>
      <c r="D129" s="107"/>
      <c r="E129" s="107"/>
      <c r="F129" s="6">
        <f>SUM(F123:F128)</f>
        <v>0</v>
      </c>
      <c r="G129" s="6">
        <f>SUM(G123:G128)</f>
        <v>0</v>
      </c>
      <c r="H129" s="6">
        <f>SUM(H123:H128)</f>
        <v>0</v>
      </c>
      <c r="I129" s="6">
        <f>SUM(I123:I128)</f>
        <v>80000</v>
      </c>
      <c r="J129" s="6">
        <f t="shared" ref="J129" si="73">SUM(J123:J127)</f>
        <v>80000</v>
      </c>
      <c r="K129" s="6">
        <f>SUM(K123:K128)</f>
        <v>0</v>
      </c>
      <c r="L129" s="6">
        <f>SUM(L123:L128)</f>
        <v>0</v>
      </c>
      <c r="M129" s="6">
        <f>SUM(M123:M128)</f>
        <v>0</v>
      </c>
      <c r="N129" s="6">
        <f>SUM(N123:N128)</f>
        <v>100000</v>
      </c>
      <c r="O129" s="6">
        <f t="shared" ref="O129" si="74">SUM(O123:O127)</f>
        <v>100000</v>
      </c>
    </row>
    <row r="130" spans="1:15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120</v>
      </c>
      <c r="E130" s="4" t="s">
        <v>121</v>
      </c>
      <c r="F130" s="5">
        <v>0</v>
      </c>
      <c r="G130" s="5">
        <v>0</v>
      </c>
      <c r="H130" s="5">
        <v>0</v>
      </c>
      <c r="I130" s="5">
        <v>0</v>
      </c>
      <c r="J130" s="5">
        <f>G130+I130</f>
        <v>0</v>
      </c>
      <c r="K130" s="5">
        <v>5000</v>
      </c>
      <c r="L130" s="5">
        <v>5000</v>
      </c>
      <c r="M130" s="33">
        <v>0</v>
      </c>
      <c r="N130" s="26">
        <v>0</v>
      </c>
      <c r="O130" s="29">
        <f>L130+N130</f>
        <v>5000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128</v>
      </c>
      <c r="E131" s="4" t="s">
        <v>129</v>
      </c>
      <c r="F131" s="5">
        <v>0</v>
      </c>
      <c r="G131" s="5">
        <v>0</v>
      </c>
      <c r="H131" s="5">
        <v>0</v>
      </c>
      <c r="I131" s="5">
        <v>0</v>
      </c>
      <c r="J131" s="5">
        <f t="shared" ref="J131:J136" si="75">G131+I131</f>
        <v>0</v>
      </c>
      <c r="K131" s="5">
        <v>10000</v>
      </c>
      <c r="L131" s="5">
        <v>10000</v>
      </c>
      <c r="M131" s="33">
        <v>0</v>
      </c>
      <c r="N131" s="26">
        <v>0</v>
      </c>
      <c r="O131" s="29">
        <f t="shared" ref="O131:O136" si="76">L131+N131</f>
        <v>10000</v>
      </c>
    </row>
    <row r="132" spans="1:15" ht="12" customHeight="1" outlineLevel="1" x14ac:dyDescent="0.25">
      <c r="A132" s="3" t="s">
        <v>166</v>
      </c>
      <c r="B132" s="3" t="s">
        <v>190</v>
      </c>
      <c r="C132" s="3" t="s">
        <v>98</v>
      </c>
      <c r="D132" s="3" t="s">
        <v>130</v>
      </c>
      <c r="E132" s="4" t="s">
        <v>131</v>
      </c>
      <c r="F132" s="5">
        <v>0</v>
      </c>
      <c r="G132" s="5">
        <v>0</v>
      </c>
      <c r="H132" s="5">
        <v>0</v>
      </c>
      <c r="I132" s="5">
        <v>0</v>
      </c>
      <c r="J132" s="5">
        <f t="shared" si="75"/>
        <v>0</v>
      </c>
      <c r="K132" s="5">
        <v>180000</v>
      </c>
      <c r="L132" s="5">
        <v>180000</v>
      </c>
      <c r="M132" s="33">
        <v>0</v>
      </c>
      <c r="N132" s="26">
        <v>30000</v>
      </c>
      <c r="O132" s="29">
        <f t="shared" si="76"/>
        <v>210000</v>
      </c>
    </row>
    <row r="133" spans="1:15" ht="12" customHeight="1" outlineLevel="1" x14ac:dyDescent="0.25">
      <c r="A133" s="3" t="s">
        <v>166</v>
      </c>
      <c r="B133" s="3" t="s">
        <v>190</v>
      </c>
      <c r="C133" s="3" t="s">
        <v>98</v>
      </c>
      <c r="D133" s="3" t="s">
        <v>140</v>
      </c>
      <c r="E133" s="4" t="s">
        <v>141</v>
      </c>
      <c r="F133" s="5">
        <v>0</v>
      </c>
      <c r="G133" s="5">
        <v>0</v>
      </c>
      <c r="H133" s="5">
        <v>0</v>
      </c>
      <c r="I133" s="5">
        <v>0</v>
      </c>
      <c r="J133" s="5">
        <f t="shared" si="75"/>
        <v>0</v>
      </c>
      <c r="K133" s="5">
        <v>500</v>
      </c>
      <c r="L133" s="5">
        <v>500</v>
      </c>
      <c r="M133" s="33">
        <v>0</v>
      </c>
      <c r="N133" s="26">
        <v>0</v>
      </c>
      <c r="O133" s="29">
        <f t="shared" si="76"/>
        <v>500</v>
      </c>
    </row>
    <row r="134" spans="1:15" ht="12" customHeight="1" outlineLevel="1" x14ac:dyDescent="0.25">
      <c r="A134" s="3" t="s">
        <v>166</v>
      </c>
      <c r="B134" s="3" t="s">
        <v>190</v>
      </c>
      <c r="C134" s="3" t="s">
        <v>98</v>
      </c>
      <c r="D134" s="3" t="s">
        <v>432</v>
      </c>
      <c r="E134" s="4" t="s">
        <v>433</v>
      </c>
      <c r="F134" s="5">
        <v>0</v>
      </c>
      <c r="G134" s="5">
        <v>0</v>
      </c>
      <c r="H134" s="5">
        <v>0</v>
      </c>
      <c r="I134" s="5">
        <v>0</v>
      </c>
      <c r="J134" s="5">
        <f t="shared" si="75"/>
        <v>0</v>
      </c>
      <c r="K134" s="5">
        <v>440000</v>
      </c>
      <c r="L134" s="5">
        <v>440000</v>
      </c>
      <c r="M134" s="33">
        <v>0</v>
      </c>
      <c r="N134" s="26">
        <v>0</v>
      </c>
      <c r="O134" s="29">
        <f t="shared" si="76"/>
        <v>440000</v>
      </c>
    </row>
    <row r="135" spans="1:15" ht="12" customHeight="1" outlineLevel="1" x14ac:dyDescent="0.25">
      <c r="A135" s="3" t="s">
        <v>166</v>
      </c>
      <c r="B135" s="3" t="s">
        <v>190</v>
      </c>
      <c r="C135" s="3" t="s">
        <v>98</v>
      </c>
      <c r="D135" s="3" t="s">
        <v>101</v>
      </c>
      <c r="E135" s="4" t="s">
        <v>102</v>
      </c>
      <c r="F135" s="5">
        <v>0</v>
      </c>
      <c r="G135" s="5">
        <v>0</v>
      </c>
      <c r="H135" s="5">
        <v>0</v>
      </c>
      <c r="I135" s="5">
        <v>0</v>
      </c>
      <c r="J135" s="5">
        <f t="shared" si="75"/>
        <v>0</v>
      </c>
      <c r="K135" s="5">
        <v>290000</v>
      </c>
      <c r="L135" s="5">
        <v>290000</v>
      </c>
      <c r="M135" s="33">
        <v>0</v>
      </c>
      <c r="N135" s="26">
        <v>0</v>
      </c>
      <c r="O135" s="29">
        <f t="shared" si="76"/>
        <v>290000</v>
      </c>
    </row>
    <row r="136" spans="1:15" ht="12" customHeight="1" outlineLevel="1" x14ac:dyDescent="0.25">
      <c r="A136" s="3" t="s">
        <v>166</v>
      </c>
      <c r="B136" s="3" t="s">
        <v>190</v>
      </c>
      <c r="C136" s="3" t="s">
        <v>98</v>
      </c>
      <c r="D136" s="3" t="s">
        <v>84</v>
      </c>
      <c r="E136" s="4" t="s">
        <v>85</v>
      </c>
      <c r="F136" s="5">
        <v>0</v>
      </c>
      <c r="G136" s="5">
        <v>0</v>
      </c>
      <c r="H136" s="5">
        <v>0</v>
      </c>
      <c r="I136" s="5">
        <v>0</v>
      </c>
      <c r="J136" s="5">
        <f t="shared" si="75"/>
        <v>0</v>
      </c>
      <c r="K136" s="5">
        <v>4000</v>
      </c>
      <c r="L136" s="5">
        <v>4000</v>
      </c>
      <c r="M136" s="33">
        <v>0</v>
      </c>
      <c r="N136" s="26">
        <v>0</v>
      </c>
      <c r="O136" s="29">
        <f t="shared" si="76"/>
        <v>4000</v>
      </c>
    </row>
    <row r="137" spans="1:15" ht="12" customHeight="1" x14ac:dyDescent="0.25">
      <c r="A137" s="106" t="s">
        <v>191</v>
      </c>
      <c r="B137" s="107"/>
      <c r="C137" s="107"/>
      <c r="D137" s="107"/>
      <c r="E137" s="107"/>
      <c r="F137" s="6">
        <f>SUM(F130:F136)</f>
        <v>0</v>
      </c>
      <c r="G137" s="6">
        <f>SUM(G130:G136)</f>
        <v>0</v>
      </c>
      <c r="H137" s="6">
        <f t="shared" ref="H137:J137" si="77">SUM(H130:H136)</f>
        <v>0</v>
      </c>
      <c r="I137" s="6">
        <f t="shared" si="77"/>
        <v>0</v>
      </c>
      <c r="J137" s="6">
        <f t="shared" si="77"/>
        <v>0</v>
      </c>
      <c r="K137" s="6">
        <f t="shared" ref="K137" si="78">SUM(K130:K136)</f>
        <v>929500</v>
      </c>
      <c r="L137" s="6">
        <f t="shared" ref="L137:O137" si="79">SUM(L130:L136)</f>
        <v>929500</v>
      </c>
      <c r="M137" s="6">
        <f t="shared" si="79"/>
        <v>0</v>
      </c>
      <c r="N137" s="6">
        <f t="shared" si="79"/>
        <v>30000</v>
      </c>
      <c r="O137" s="6">
        <f t="shared" si="79"/>
        <v>959500</v>
      </c>
    </row>
    <row r="138" spans="1:15" ht="12" customHeight="1" outlineLevel="1" x14ac:dyDescent="0.25">
      <c r="A138" s="3" t="s">
        <v>166</v>
      </c>
      <c r="B138" s="3" t="s">
        <v>192</v>
      </c>
      <c r="C138" s="3" t="s">
        <v>193</v>
      </c>
      <c r="D138" s="3" t="s">
        <v>169</v>
      </c>
      <c r="E138" s="4" t="s">
        <v>170</v>
      </c>
      <c r="F138" s="5">
        <v>0</v>
      </c>
      <c r="G138" s="5">
        <v>0</v>
      </c>
      <c r="H138" s="38">
        <v>636</v>
      </c>
      <c r="I138" s="25">
        <v>1000</v>
      </c>
      <c r="J138" s="27">
        <f>SUM(G138,I138)</f>
        <v>1000</v>
      </c>
      <c r="K138" s="5">
        <v>0</v>
      </c>
      <c r="L138" s="5">
        <v>0</v>
      </c>
      <c r="M138" s="33">
        <v>0</v>
      </c>
      <c r="N138" s="5">
        <v>0</v>
      </c>
      <c r="O138" s="5">
        <v>0</v>
      </c>
    </row>
    <row r="139" spans="1:15" ht="12" customHeight="1" outlineLevel="1" x14ac:dyDescent="0.25">
      <c r="A139" s="3" t="s">
        <v>166</v>
      </c>
      <c r="B139" s="3" t="s">
        <v>192</v>
      </c>
      <c r="C139" s="3" t="s">
        <v>193</v>
      </c>
      <c r="D139" s="3" t="s">
        <v>79</v>
      </c>
      <c r="E139" s="4" t="s">
        <v>194</v>
      </c>
      <c r="F139" s="5">
        <v>0</v>
      </c>
      <c r="G139" s="5">
        <v>0</v>
      </c>
      <c r="H139" s="5">
        <v>0</v>
      </c>
      <c r="I139" s="25">
        <v>0</v>
      </c>
      <c r="J139" s="27">
        <f>SUM(G139,I139)</f>
        <v>0</v>
      </c>
      <c r="K139" s="5">
        <v>0</v>
      </c>
      <c r="L139" s="5">
        <v>0</v>
      </c>
      <c r="M139" s="33">
        <v>0</v>
      </c>
      <c r="N139" s="5">
        <v>0</v>
      </c>
      <c r="O139" s="5">
        <v>0</v>
      </c>
    </row>
    <row r="140" spans="1:15" ht="12" customHeight="1" outlineLevel="1" x14ac:dyDescent="0.25">
      <c r="A140" s="3" t="s">
        <v>166</v>
      </c>
      <c r="B140" s="3" t="s">
        <v>192</v>
      </c>
      <c r="C140" s="3" t="s">
        <v>193</v>
      </c>
      <c r="D140" s="3" t="s">
        <v>120</v>
      </c>
      <c r="E140" s="4" t="s">
        <v>121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40000</v>
      </c>
      <c r="L140" s="5">
        <v>40000</v>
      </c>
      <c r="M140" s="38">
        <v>2400</v>
      </c>
      <c r="N140" s="26">
        <v>0</v>
      </c>
      <c r="O140" s="29">
        <f>L140+N140</f>
        <v>40000</v>
      </c>
    </row>
    <row r="141" spans="1:15" ht="12" customHeight="1" outlineLevel="1" x14ac:dyDescent="0.25">
      <c r="A141" s="3" t="s">
        <v>166</v>
      </c>
      <c r="B141" s="3" t="s">
        <v>192</v>
      </c>
      <c r="C141" s="3" t="s">
        <v>193</v>
      </c>
      <c r="D141" s="3" t="s">
        <v>101</v>
      </c>
      <c r="E141" s="4" t="s">
        <v>102</v>
      </c>
      <c r="F141" s="5">
        <v>0</v>
      </c>
      <c r="G141" s="5">
        <v>0</v>
      </c>
      <c r="H141" s="5">
        <v>0</v>
      </c>
      <c r="I141" s="5">
        <v>0</v>
      </c>
      <c r="J141" s="5">
        <f>G141+I141</f>
        <v>0</v>
      </c>
      <c r="K141" s="5">
        <v>300000</v>
      </c>
      <c r="L141" s="5">
        <v>300000</v>
      </c>
      <c r="M141" s="38">
        <v>26150</v>
      </c>
      <c r="N141" s="26">
        <v>0</v>
      </c>
      <c r="O141" s="29">
        <f>L141+N141</f>
        <v>300000</v>
      </c>
    </row>
    <row r="142" spans="1:15" ht="12" customHeight="1" x14ac:dyDescent="0.25">
      <c r="A142" s="106" t="s">
        <v>195</v>
      </c>
      <c r="B142" s="107"/>
      <c r="C142" s="107"/>
      <c r="D142" s="107"/>
      <c r="E142" s="107"/>
      <c r="F142" s="6">
        <f>SUM(F138:F141)</f>
        <v>0</v>
      </c>
      <c r="G142" s="6">
        <f>SUM(G138:G141)</f>
        <v>0</v>
      </c>
      <c r="H142" s="6">
        <f t="shared" ref="H142:J142" si="80">SUM(H138:H141)</f>
        <v>636</v>
      </c>
      <c r="I142" s="6">
        <f t="shared" si="80"/>
        <v>1000</v>
      </c>
      <c r="J142" s="6">
        <f t="shared" si="80"/>
        <v>1000</v>
      </c>
      <c r="K142" s="6">
        <f>SUM(K138:K141)</f>
        <v>340000</v>
      </c>
      <c r="L142" s="6">
        <f>SUM(L138:L141)</f>
        <v>340000</v>
      </c>
      <c r="M142" s="6">
        <f t="shared" ref="M142:O142" si="81">SUM(M138:M141)</f>
        <v>28550</v>
      </c>
      <c r="N142" s="6">
        <f t="shared" si="81"/>
        <v>0</v>
      </c>
      <c r="O142" s="6">
        <f t="shared" si="81"/>
        <v>340000</v>
      </c>
    </row>
    <row r="143" spans="1:15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169</v>
      </c>
      <c r="E143" s="4" t="s">
        <v>170</v>
      </c>
      <c r="F143" s="5">
        <v>130000</v>
      </c>
      <c r="G143" s="5">
        <v>130000</v>
      </c>
      <c r="H143" s="38">
        <v>6240</v>
      </c>
      <c r="I143" s="25">
        <v>0</v>
      </c>
      <c r="J143" s="27">
        <f>SUM(G143,I143)</f>
        <v>130000</v>
      </c>
      <c r="K143" s="5">
        <v>0</v>
      </c>
      <c r="L143" s="5">
        <v>0</v>
      </c>
      <c r="M143" s="33">
        <v>0</v>
      </c>
      <c r="N143" s="5">
        <v>0</v>
      </c>
      <c r="O143" s="5">
        <v>0</v>
      </c>
    </row>
    <row r="144" spans="1:15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120</v>
      </c>
      <c r="E144" s="4" t="s">
        <v>121</v>
      </c>
      <c r="F144" s="5">
        <v>0</v>
      </c>
      <c r="G144" s="5">
        <v>0</v>
      </c>
      <c r="H144" s="5">
        <v>0</v>
      </c>
      <c r="I144" s="5">
        <v>0</v>
      </c>
      <c r="J144" s="5">
        <f>G144+I144</f>
        <v>0</v>
      </c>
      <c r="K144" s="5">
        <v>80000</v>
      </c>
      <c r="L144" s="5">
        <v>80000</v>
      </c>
      <c r="M144" s="38">
        <v>6811</v>
      </c>
      <c r="N144" s="26">
        <v>0</v>
      </c>
      <c r="O144" s="29">
        <f>L144+N144</f>
        <v>80000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198</v>
      </c>
      <c r="E145" s="4" t="s">
        <v>199</v>
      </c>
      <c r="F145" s="5">
        <v>0</v>
      </c>
      <c r="G145" s="5">
        <v>0</v>
      </c>
      <c r="H145" s="5">
        <v>0</v>
      </c>
      <c r="I145" s="5">
        <v>0</v>
      </c>
      <c r="J145" s="5">
        <f t="shared" ref="J145:J150" si="82">G145+I145</f>
        <v>0</v>
      </c>
      <c r="K145" s="5">
        <v>4000</v>
      </c>
      <c r="L145" s="5">
        <v>4000</v>
      </c>
      <c r="M145" s="33">
        <v>0</v>
      </c>
      <c r="N145" s="26">
        <v>0</v>
      </c>
      <c r="O145" s="29">
        <f t="shared" ref="O145:O150" si="83">L145+N145</f>
        <v>4000</v>
      </c>
    </row>
    <row r="146" spans="1:15" ht="12" customHeight="1" outlineLevel="1" x14ac:dyDescent="0.25">
      <c r="A146" s="3" t="s">
        <v>166</v>
      </c>
      <c r="B146" s="3" t="s">
        <v>196</v>
      </c>
      <c r="C146" s="3" t="s">
        <v>197</v>
      </c>
      <c r="D146" s="3" t="s">
        <v>128</v>
      </c>
      <c r="E146" s="4" t="s">
        <v>129</v>
      </c>
      <c r="F146" s="5">
        <v>0</v>
      </c>
      <c r="G146" s="5">
        <v>0</v>
      </c>
      <c r="H146" s="5">
        <v>0</v>
      </c>
      <c r="I146" s="5">
        <v>0</v>
      </c>
      <c r="J146" s="5">
        <f t="shared" si="82"/>
        <v>0</v>
      </c>
      <c r="K146" s="5">
        <v>30000</v>
      </c>
      <c r="L146" s="5">
        <v>30000</v>
      </c>
      <c r="M146" s="33">
        <v>0</v>
      </c>
      <c r="N146" s="26">
        <v>0</v>
      </c>
      <c r="O146" s="29">
        <f t="shared" si="83"/>
        <v>30000</v>
      </c>
    </row>
    <row r="147" spans="1:15" ht="12" customHeight="1" outlineLevel="1" x14ac:dyDescent="0.25">
      <c r="A147" s="3" t="s">
        <v>166</v>
      </c>
      <c r="B147" s="3" t="s">
        <v>196</v>
      </c>
      <c r="C147" s="3" t="s">
        <v>197</v>
      </c>
      <c r="D147" s="3" t="s">
        <v>130</v>
      </c>
      <c r="E147" s="4" t="s">
        <v>131</v>
      </c>
      <c r="F147" s="5">
        <v>0</v>
      </c>
      <c r="G147" s="5">
        <v>0</v>
      </c>
      <c r="H147" s="5">
        <v>0</v>
      </c>
      <c r="I147" s="5">
        <v>0</v>
      </c>
      <c r="J147" s="5">
        <f t="shared" si="82"/>
        <v>0</v>
      </c>
      <c r="K147" s="5">
        <v>4000</v>
      </c>
      <c r="L147" s="5">
        <v>4000</v>
      </c>
      <c r="M147" s="33">
        <v>0</v>
      </c>
      <c r="N147" s="26">
        <v>0</v>
      </c>
      <c r="O147" s="29">
        <f t="shared" si="83"/>
        <v>4000</v>
      </c>
    </row>
    <row r="148" spans="1:15" ht="12" customHeight="1" outlineLevel="1" x14ac:dyDescent="0.25">
      <c r="A148" s="3" t="s">
        <v>166</v>
      </c>
      <c r="B148" s="3" t="s">
        <v>196</v>
      </c>
      <c r="C148" s="3" t="s">
        <v>197</v>
      </c>
      <c r="D148" s="3" t="s">
        <v>101</v>
      </c>
      <c r="E148" s="4" t="s">
        <v>102</v>
      </c>
      <c r="F148" s="5">
        <v>0</v>
      </c>
      <c r="G148" s="5">
        <v>0</v>
      </c>
      <c r="H148" s="5">
        <v>0</v>
      </c>
      <c r="I148" s="5">
        <v>0</v>
      </c>
      <c r="J148" s="5">
        <f t="shared" si="82"/>
        <v>0</v>
      </c>
      <c r="K148" s="5">
        <v>190000</v>
      </c>
      <c r="L148" s="5">
        <v>190000</v>
      </c>
      <c r="M148" s="38">
        <v>8718</v>
      </c>
      <c r="N148" s="26">
        <v>0</v>
      </c>
      <c r="O148" s="29">
        <f t="shared" si="83"/>
        <v>190000</v>
      </c>
    </row>
    <row r="149" spans="1:15" ht="12" customHeight="1" outlineLevel="1" x14ac:dyDescent="0.25">
      <c r="A149" s="3" t="s">
        <v>166</v>
      </c>
      <c r="B149" s="3" t="s">
        <v>196</v>
      </c>
      <c r="C149" s="3" t="s">
        <v>197</v>
      </c>
      <c r="D149" s="3" t="s">
        <v>84</v>
      </c>
      <c r="E149" s="4" t="s">
        <v>85</v>
      </c>
      <c r="F149" s="5">
        <v>0</v>
      </c>
      <c r="G149" s="5">
        <v>0</v>
      </c>
      <c r="H149" s="5">
        <v>0</v>
      </c>
      <c r="I149" s="5">
        <v>0</v>
      </c>
      <c r="J149" s="5">
        <f t="shared" si="82"/>
        <v>0</v>
      </c>
      <c r="K149" s="5">
        <v>15000</v>
      </c>
      <c r="L149" s="5">
        <v>15000</v>
      </c>
      <c r="M149" s="33">
        <v>0</v>
      </c>
      <c r="N149" s="26">
        <v>0</v>
      </c>
      <c r="O149" s="29">
        <f t="shared" si="83"/>
        <v>15000</v>
      </c>
    </row>
    <row r="150" spans="1:15" ht="12" customHeight="1" outlineLevel="1" x14ac:dyDescent="0.25">
      <c r="A150" s="3" t="s">
        <v>166</v>
      </c>
      <c r="B150" s="3" t="s">
        <v>676</v>
      </c>
      <c r="C150" s="3" t="s">
        <v>197</v>
      </c>
      <c r="D150" s="3" t="s">
        <v>231</v>
      </c>
      <c r="E150" s="4" t="s">
        <v>232</v>
      </c>
      <c r="F150" s="5">
        <v>0</v>
      </c>
      <c r="G150" s="5">
        <v>0</v>
      </c>
      <c r="H150" s="5">
        <v>0</v>
      </c>
      <c r="I150" s="5">
        <v>0</v>
      </c>
      <c r="J150" s="5">
        <f t="shared" si="82"/>
        <v>0</v>
      </c>
      <c r="K150" s="5">
        <v>0</v>
      </c>
      <c r="L150" s="5">
        <v>0</v>
      </c>
      <c r="M150" s="33">
        <v>0</v>
      </c>
      <c r="N150" s="26">
        <v>0</v>
      </c>
      <c r="O150" s="29">
        <f t="shared" si="83"/>
        <v>0</v>
      </c>
    </row>
    <row r="151" spans="1:15" ht="12" customHeight="1" x14ac:dyDescent="0.25">
      <c r="A151" s="106" t="s">
        <v>200</v>
      </c>
      <c r="B151" s="107"/>
      <c r="C151" s="107"/>
      <c r="D151" s="107"/>
      <c r="E151" s="107"/>
      <c r="F151" s="6">
        <f>SUM(F143:F150)</f>
        <v>130000</v>
      </c>
      <c r="G151" s="6">
        <f>SUM(G143:G150)</f>
        <v>130000</v>
      </c>
      <c r="H151" s="6">
        <f>SUM(H143:H150)</f>
        <v>6240</v>
      </c>
      <c r="I151" s="6">
        <f>H149</f>
        <v>0</v>
      </c>
      <c r="J151" s="6">
        <f>SUM(J143:J149)</f>
        <v>130000</v>
      </c>
      <c r="K151" s="6">
        <f>SUM(K143:K150)</f>
        <v>323000</v>
      </c>
      <c r="L151" s="6">
        <f>SUM(L143:L150)</f>
        <v>323000</v>
      </c>
      <c r="M151" s="6">
        <f>SUM(M143:M150)</f>
        <v>15529</v>
      </c>
      <c r="N151" s="6">
        <f>SUM(N143:N150)</f>
        <v>0</v>
      </c>
      <c r="O151" s="6">
        <f>SUM(O143:O149)</f>
        <v>323000</v>
      </c>
    </row>
    <row r="152" spans="1:15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169</v>
      </c>
      <c r="E152" s="4" t="s">
        <v>170</v>
      </c>
      <c r="F152" s="5">
        <v>23000</v>
      </c>
      <c r="G152" s="5">
        <v>23000</v>
      </c>
      <c r="H152" s="38">
        <v>998</v>
      </c>
      <c r="I152" s="25">
        <v>0</v>
      </c>
      <c r="J152" s="27">
        <f>SUM(G152,I152)</f>
        <v>23000</v>
      </c>
      <c r="K152" s="5">
        <v>0</v>
      </c>
      <c r="L152" s="5">
        <v>0</v>
      </c>
      <c r="M152" s="33">
        <v>0</v>
      </c>
      <c r="N152" s="5">
        <v>0</v>
      </c>
      <c r="O152" s="5">
        <v>0</v>
      </c>
    </row>
    <row r="153" spans="1:15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173</v>
      </c>
      <c r="E153" s="4" t="s">
        <v>174</v>
      </c>
      <c r="F153" s="5">
        <v>0</v>
      </c>
      <c r="G153" s="5">
        <v>0</v>
      </c>
      <c r="H153" s="5">
        <v>0</v>
      </c>
      <c r="I153" s="5">
        <v>0</v>
      </c>
      <c r="J153" s="5">
        <f>G153+I153</f>
        <v>0</v>
      </c>
      <c r="K153" s="33">
        <v>456000</v>
      </c>
      <c r="L153" s="33">
        <v>456000</v>
      </c>
      <c r="M153" s="33">
        <v>32911</v>
      </c>
      <c r="N153" s="26">
        <v>0</v>
      </c>
      <c r="O153" s="29">
        <f>L153+N153</f>
        <v>456000</v>
      </c>
    </row>
    <row r="154" spans="1:15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175</v>
      </c>
      <c r="E154" s="4" t="s">
        <v>176</v>
      </c>
      <c r="F154" s="5">
        <v>0</v>
      </c>
      <c r="G154" s="5">
        <v>0</v>
      </c>
      <c r="H154" s="5">
        <v>0</v>
      </c>
      <c r="I154" s="5">
        <v>0</v>
      </c>
      <c r="J154" s="5">
        <f t="shared" ref="J154:J166" si="84">G154+I154</f>
        <v>0</v>
      </c>
      <c r="K154" s="33">
        <v>114000</v>
      </c>
      <c r="L154" s="33">
        <v>114000</v>
      </c>
      <c r="M154" s="33">
        <v>8162</v>
      </c>
      <c r="N154" s="26">
        <v>0</v>
      </c>
      <c r="O154" s="29">
        <f t="shared" ref="O154:O166" si="85">L154+N154</f>
        <v>114000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177</v>
      </c>
      <c r="E155" s="4" t="s">
        <v>178</v>
      </c>
      <c r="F155" s="5">
        <v>0</v>
      </c>
      <c r="G155" s="5">
        <v>0</v>
      </c>
      <c r="H155" s="5">
        <v>0</v>
      </c>
      <c r="I155" s="5">
        <v>0</v>
      </c>
      <c r="J155" s="5">
        <f t="shared" si="84"/>
        <v>0</v>
      </c>
      <c r="K155" s="33">
        <v>42000</v>
      </c>
      <c r="L155" s="33">
        <v>42000</v>
      </c>
      <c r="M155" s="33">
        <v>2962</v>
      </c>
      <c r="N155" s="26">
        <v>0</v>
      </c>
      <c r="O155" s="29">
        <f t="shared" si="85"/>
        <v>42000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126</v>
      </c>
      <c r="E156" s="4" t="s">
        <v>127</v>
      </c>
      <c r="F156" s="5">
        <v>0</v>
      </c>
      <c r="G156" s="5">
        <v>0</v>
      </c>
      <c r="H156" s="5">
        <v>0</v>
      </c>
      <c r="I156" s="5">
        <v>0</v>
      </c>
      <c r="J156" s="5">
        <f t="shared" si="84"/>
        <v>0</v>
      </c>
      <c r="K156" s="33">
        <v>110000</v>
      </c>
      <c r="L156" s="33">
        <v>110000</v>
      </c>
      <c r="M156" s="33">
        <v>5464.5</v>
      </c>
      <c r="N156" s="26">
        <v>0</v>
      </c>
      <c r="O156" s="29">
        <f t="shared" si="85"/>
        <v>110000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128</v>
      </c>
      <c r="E157" s="4" t="s">
        <v>129</v>
      </c>
      <c r="F157" s="5">
        <v>0</v>
      </c>
      <c r="G157" s="5">
        <v>0</v>
      </c>
      <c r="H157" s="5">
        <v>0</v>
      </c>
      <c r="I157" s="5">
        <v>0</v>
      </c>
      <c r="J157" s="5">
        <f t="shared" si="84"/>
        <v>0</v>
      </c>
      <c r="K157" s="33">
        <v>25000</v>
      </c>
      <c r="L157" s="33">
        <v>25000</v>
      </c>
      <c r="M157" s="33">
        <v>0</v>
      </c>
      <c r="N157" s="26">
        <v>0</v>
      </c>
      <c r="O157" s="29">
        <f t="shared" si="85"/>
        <v>25000</v>
      </c>
    </row>
    <row r="158" spans="1:15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130</v>
      </c>
      <c r="E158" s="4" t="s">
        <v>131</v>
      </c>
      <c r="F158" s="5">
        <v>0</v>
      </c>
      <c r="G158" s="5">
        <v>0</v>
      </c>
      <c r="H158" s="5">
        <v>0</v>
      </c>
      <c r="I158" s="5">
        <v>0</v>
      </c>
      <c r="J158" s="5">
        <f t="shared" si="84"/>
        <v>0</v>
      </c>
      <c r="K158" s="33">
        <v>20000</v>
      </c>
      <c r="L158" s="33">
        <v>20000</v>
      </c>
      <c r="M158" s="33">
        <v>400</v>
      </c>
      <c r="N158" s="26">
        <v>0</v>
      </c>
      <c r="O158" s="29">
        <f t="shared" si="85"/>
        <v>20000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181</v>
      </c>
      <c r="E159" s="4" t="s">
        <v>182</v>
      </c>
      <c r="F159" s="5">
        <v>0</v>
      </c>
      <c r="G159" s="5">
        <v>0</v>
      </c>
      <c r="H159" s="5">
        <v>0</v>
      </c>
      <c r="I159" s="5">
        <v>0</v>
      </c>
      <c r="J159" s="5">
        <f t="shared" si="84"/>
        <v>0</v>
      </c>
      <c r="K159" s="33">
        <v>25000</v>
      </c>
      <c r="L159" s="33">
        <v>25000</v>
      </c>
      <c r="M159" s="33">
        <v>0</v>
      </c>
      <c r="N159" s="26">
        <v>0</v>
      </c>
      <c r="O159" s="29">
        <f t="shared" si="85"/>
        <v>25000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101</v>
      </c>
      <c r="E160" s="4" t="s">
        <v>102</v>
      </c>
      <c r="F160" s="5">
        <v>0</v>
      </c>
      <c r="G160" s="5">
        <v>0</v>
      </c>
      <c r="H160" s="5">
        <v>0</v>
      </c>
      <c r="I160" s="5">
        <v>0</v>
      </c>
      <c r="J160" s="5">
        <f t="shared" si="84"/>
        <v>0</v>
      </c>
      <c r="K160" s="33">
        <v>30000</v>
      </c>
      <c r="L160" s="33">
        <v>30000</v>
      </c>
      <c r="M160" s="33">
        <v>0</v>
      </c>
      <c r="N160" s="26">
        <v>0</v>
      </c>
      <c r="O160" s="29">
        <f t="shared" si="85"/>
        <v>30000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84</v>
      </c>
      <c r="E161" s="4" t="s">
        <v>85</v>
      </c>
      <c r="F161" s="5">
        <v>0</v>
      </c>
      <c r="G161" s="5">
        <v>0</v>
      </c>
      <c r="H161" s="5">
        <v>0</v>
      </c>
      <c r="I161" s="5">
        <v>0</v>
      </c>
      <c r="J161" s="5">
        <f t="shared" si="84"/>
        <v>0</v>
      </c>
      <c r="K161" s="33">
        <v>5000</v>
      </c>
      <c r="L161" s="33">
        <v>5000</v>
      </c>
      <c r="M161" s="33">
        <v>0</v>
      </c>
      <c r="N161" s="26">
        <v>0</v>
      </c>
      <c r="O161" s="29">
        <f t="shared" si="85"/>
        <v>5000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203</v>
      </c>
      <c r="E162" s="4" t="s">
        <v>204</v>
      </c>
      <c r="F162" s="5">
        <v>0</v>
      </c>
      <c r="G162" s="5">
        <v>0</v>
      </c>
      <c r="H162" s="5">
        <v>0</v>
      </c>
      <c r="I162" s="5">
        <v>0</v>
      </c>
      <c r="J162" s="5">
        <f t="shared" si="84"/>
        <v>0</v>
      </c>
      <c r="K162" s="33">
        <v>3000</v>
      </c>
      <c r="L162" s="33">
        <v>3000</v>
      </c>
      <c r="M162" s="33">
        <v>0</v>
      </c>
      <c r="N162" s="26">
        <v>0</v>
      </c>
      <c r="O162" s="29">
        <f t="shared" si="85"/>
        <v>3000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160</v>
      </c>
      <c r="E163" s="4" t="s">
        <v>161</v>
      </c>
      <c r="F163" s="5">
        <v>0</v>
      </c>
      <c r="G163" s="5">
        <v>0</v>
      </c>
      <c r="H163" s="5">
        <v>0</v>
      </c>
      <c r="I163" s="5">
        <v>0</v>
      </c>
      <c r="J163" s="5">
        <f t="shared" si="84"/>
        <v>0</v>
      </c>
      <c r="K163" s="33">
        <v>2500</v>
      </c>
      <c r="L163" s="33">
        <v>2500</v>
      </c>
      <c r="M163" s="33">
        <v>0</v>
      </c>
      <c r="N163" s="26">
        <v>0</v>
      </c>
      <c r="O163" s="29">
        <f t="shared" si="85"/>
        <v>2500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185</v>
      </c>
      <c r="E164" s="4" t="s">
        <v>186</v>
      </c>
      <c r="F164" s="5">
        <v>0</v>
      </c>
      <c r="G164" s="5">
        <v>0</v>
      </c>
      <c r="H164" s="5">
        <v>0</v>
      </c>
      <c r="I164" s="5">
        <v>0</v>
      </c>
      <c r="J164" s="5">
        <f t="shared" si="84"/>
        <v>0</v>
      </c>
      <c r="K164" s="33">
        <v>2000</v>
      </c>
      <c r="L164" s="33">
        <v>2000</v>
      </c>
      <c r="M164" s="33">
        <v>0</v>
      </c>
      <c r="N164" s="26">
        <v>0</v>
      </c>
      <c r="O164" s="29">
        <f t="shared" si="85"/>
        <v>2000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162</v>
      </c>
      <c r="E165" s="4" t="s">
        <v>163</v>
      </c>
      <c r="F165" s="5">
        <v>0</v>
      </c>
      <c r="G165" s="5">
        <v>0</v>
      </c>
      <c r="H165" s="5">
        <v>0</v>
      </c>
      <c r="I165" s="5">
        <v>0</v>
      </c>
      <c r="J165" s="5">
        <f t="shared" si="84"/>
        <v>0</v>
      </c>
      <c r="K165" s="33">
        <v>3500</v>
      </c>
      <c r="L165" s="33">
        <v>3500</v>
      </c>
      <c r="M165" s="33">
        <v>0</v>
      </c>
      <c r="N165" s="26">
        <v>0</v>
      </c>
      <c r="O165" s="29">
        <f t="shared" si="85"/>
        <v>3500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86</v>
      </c>
      <c r="E166" s="4" t="s">
        <v>87</v>
      </c>
      <c r="F166" s="5">
        <v>0</v>
      </c>
      <c r="G166" s="5">
        <v>0</v>
      </c>
      <c r="H166" s="5">
        <v>0</v>
      </c>
      <c r="I166" s="5">
        <v>0</v>
      </c>
      <c r="J166" s="5">
        <f t="shared" si="84"/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si="85"/>
        <v>0</v>
      </c>
    </row>
    <row r="167" spans="1:15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231</v>
      </c>
      <c r="E167" s="4" t="s">
        <v>232</v>
      </c>
      <c r="F167" s="5">
        <v>0</v>
      </c>
      <c r="G167" s="5">
        <v>0</v>
      </c>
      <c r="H167" s="5">
        <v>0</v>
      </c>
      <c r="I167" s="5">
        <v>0</v>
      </c>
      <c r="J167" s="5">
        <f t="shared" ref="J167" si="86">G167+I167</f>
        <v>0</v>
      </c>
      <c r="K167" s="5">
        <v>0</v>
      </c>
      <c r="L167" s="5">
        <v>0</v>
      </c>
      <c r="M167" s="33">
        <v>0</v>
      </c>
      <c r="N167" s="26">
        <v>0</v>
      </c>
      <c r="O167" s="29">
        <f t="shared" ref="O167" si="87">L167+N167</f>
        <v>0</v>
      </c>
    </row>
    <row r="168" spans="1:15" ht="12" customHeight="1" x14ac:dyDescent="0.25">
      <c r="A168" s="106" t="s">
        <v>207</v>
      </c>
      <c r="B168" s="107"/>
      <c r="C168" s="107"/>
      <c r="D168" s="107"/>
      <c r="E168" s="107"/>
      <c r="F168" s="6">
        <f t="shared" ref="F168:O168" si="88">SUM(F152:F167)</f>
        <v>23000</v>
      </c>
      <c r="G168" s="6">
        <f t="shared" si="88"/>
        <v>23000</v>
      </c>
      <c r="H168" s="6">
        <f t="shared" si="88"/>
        <v>998</v>
      </c>
      <c r="I168" s="6">
        <f t="shared" si="88"/>
        <v>0</v>
      </c>
      <c r="J168" s="6">
        <f t="shared" si="88"/>
        <v>23000</v>
      </c>
      <c r="K168" s="6">
        <f t="shared" si="88"/>
        <v>838000</v>
      </c>
      <c r="L168" s="6">
        <f t="shared" si="88"/>
        <v>838000</v>
      </c>
      <c r="M168" s="6">
        <f t="shared" si="88"/>
        <v>49899.5</v>
      </c>
      <c r="N168" s="6">
        <f t="shared" si="88"/>
        <v>0</v>
      </c>
      <c r="O168" s="6">
        <f t="shared" si="88"/>
        <v>838000</v>
      </c>
    </row>
    <row r="169" spans="1:15" ht="12" customHeight="1" outlineLevel="1" x14ac:dyDescent="0.25">
      <c r="A169" s="3" t="s">
        <v>166</v>
      </c>
      <c r="B169" s="3" t="s">
        <v>208</v>
      </c>
      <c r="C169" s="3" t="s">
        <v>209</v>
      </c>
      <c r="D169" s="3" t="s">
        <v>169</v>
      </c>
      <c r="E169" s="4" t="s">
        <v>170</v>
      </c>
      <c r="F169" s="5">
        <v>180000</v>
      </c>
      <c r="G169" s="33">
        <v>180000</v>
      </c>
      <c r="H169" s="33">
        <v>0</v>
      </c>
      <c r="I169" s="25">
        <v>0</v>
      </c>
      <c r="J169" s="27">
        <f>SUM(G169,I169)</f>
        <v>180000</v>
      </c>
      <c r="K169" s="5">
        <v>0</v>
      </c>
      <c r="L169" s="5">
        <v>0</v>
      </c>
      <c r="M169" s="33">
        <v>0</v>
      </c>
      <c r="N169" s="5">
        <v>0</v>
      </c>
      <c r="O169" s="5">
        <v>0</v>
      </c>
    </row>
    <row r="170" spans="1:15" ht="12" customHeight="1" outlineLevel="1" x14ac:dyDescent="0.25">
      <c r="A170" s="3" t="s">
        <v>166</v>
      </c>
      <c r="B170" s="3" t="s">
        <v>208</v>
      </c>
      <c r="C170" s="3" t="s">
        <v>209</v>
      </c>
      <c r="D170" s="3" t="s">
        <v>171</v>
      </c>
      <c r="E170" s="4" t="s">
        <v>172</v>
      </c>
      <c r="F170" s="5">
        <v>10000</v>
      </c>
      <c r="G170" s="33">
        <v>10000</v>
      </c>
      <c r="H170" s="33">
        <v>0</v>
      </c>
      <c r="I170" s="25">
        <v>0</v>
      </c>
      <c r="J170" s="27">
        <f>SUM(G170,I170)</f>
        <v>10000</v>
      </c>
      <c r="K170" s="5">
        <v>0</v>
      </c>
      <c r="L170" s="5">
        <v>0</v>
      </c>
      <c r="M170" s="33">
        <v>0</v>
      </c>
      <c r="N170" s="5">
        <v>0</v>
      </c>
      <c r="O170" s="5">
        <v>0</v>
      </c>
    </row>
    <row r="171" spans="1:15" ht="12" customHeight="1" outlineLevel="1" x14ac:dyDescent="0.25">
      <c r="A171" s="3" t="s">
        <v>166</v>
      </c>
      <c r="B171" s="3" t="s">
        <v>678</v>
      </c>
      <c r="C171" s="3" t="s">
        <v>209</v>
      </c>
      <c r="D171" s="3" t="s">
        <v>80</v>
      </c>
      <c r="E171" s="4" t="s">
        <v>81</v>
      </c>
      <c r="F171" s="5">
        <v>0</v>
      </c>
      <c r="G171" s="33">
        <v>0</v>
      </c>
      <c r="H171" s="38">
        <v>66854.97</v>
      </c>
      <c r="I171" s="25">
        <v>66854.97</v>
      </c>
      <c r="J171" s="27">
        <f>SUM(G171+I171)</f>
        <v>66854.97</v>
      </c>
      <c r="K171" s="5">
        <v>0</v>
      </c>
      <c r="L171" s="5">
        <v>0</v>
      </c>
      <c r="M171" s="33">
        <v>0</v>
      </c>
      <c r="N171" s="5">
        <v>0</v>
      </c>
      <c r="O171" s="5">
        <f>SUM(L171+N171)</f>
        <v>0</v>
      </c>
    </row>
    <row r="172" spans="1:15" ht="12" customHeight="1" outlineLevel="1" x14ac:dyDescent="0.25">
      <c r="A172" s="3" t="s">
        <v>166</v>
      </c>
      <c r="B172" s="3" t="s">
        <v>208</v>
      </c>
      <c r="C172" s="3" t="s">
        <v>209</v>
      </c>
      <c r="D172" s="3" t="s">
        <v>173</v>
      </c>
      <c r="E172" s="4" t="s">
        <v>174</v>
      </c>
      <c r="F172" s="5">
        <v>0</v>
      </c>
      <c r="G172" s="5">
        <v>0</v>
      </c>
      <c r="H172" s="5">
        <v>0</v>
      </c>
      <c r="I172" s="5">
        <v>0</v>
      </c>
      <c r="J172" s="5">
        <f>G172+I172</f>
        <v>0</v>
      </c>
      <c r="K172" s="33">
        <v>500000</v>
      </c>
      <c r="L172" s="33">
        <v>500000</v>
      </c>
      <c r="M172" s="33">
        <v>35976</v>
      </c>
      <c r="N172" s="26">
        <v>0</v>
      </c>
      <c r="O172" s="29">
        <f>L172+N172</f>
        <v>500000</v>
      </c>
    </row>
    <row r="173" spans="1:15" ht="12" customHeight="1" outlineLevel="1" x14ac:dyDescent="0.25">
      <c r="A173" s="3" t="s">
        <v>166</v>
      </c>
      <c r="B173" s="3" t="s">
        <v>208</v>
      </c>
      <c r="C173" s="3" t="s">
        <v>209</v>
      </c>
      <c r="D173" s="3" t="s">
        <v>120</v>
      </c>
      <c r="E173" s="4" t="s">
        <v>121</v>
      </c>
      <c r="F173" s="5">
        <v>0</v>
      </c>
      <c r="G173" s="5">
        <v>0</v>
      </c>
      <c r="H173" s="5">
        <v>0</v>
      </c>
      <c r="I173" s="5">
        <v>0</v>
      </c>
      <c r="J173" s="5">
        <f t="shared" ref="J173:J187" si="89">G173+I173</f>
        <v>0</v>
      </c>
      <c r="K173" s="33">
        <v>100000</v>
      </c>
      <c r="L173" s="33">
        <v>100000</v>
      </c>
      <c r="M173" s="33">
        <v>6565</v>
      </c>
      <c r="N173" s="26">
        <v>0</v>
      </c>
      <c r="O173" s="29">
        <f t="shared" ref="O173:O187" si="90">L173+N173</f>
        <v>100000</v>
      </c>
    </row>
    <row r="174" spans="1:15" ht="12" customHeight="1" outlineLevel="1" x14ac:dyDescent="0.25">
      <c r="A174" s="3" t="s">
        <v>166</v>
      </c>
      <c r="B174" s="3" t="s">
        <v>208</v>
      </c>
      <c r="C174" s="3" t="s">
        <v>209</v>
      </c>
      <c r="D174" s="3" t="s">
        <v>175</v>
      </c>
      <c r="E174" s="4" t="s">
        <v>176</v>
      </c>
      <c r="F174" s="5">
        <v>0</v>
      </c>
      <c r="G174" s="5">
        <v>0</v>
      </c>
      <c r="H174" s="5">
        <v>0</v>
      </c>
      <c r="I174" s="5">
        <v>0</v>
      </c>
      <c r="J174" s="5">
        <f t="shared" si="89"/>
        <v>0</v>
      </c>
      <c r="K174" s="33">
        <v>125000</v>
      </c>
      <c r="L174" s="33">
        <v>125000</v>
      </c>
      <c r="M174" s="33">
        <v>8922</v>
      </c>
      <c r="N174" s="26">
        <v>0</v>
      </c>
      <c r="O174" s="29">
        <f t="shared" si="90"/>
        <v>125000</v>
      </c>
    </row>
    <row r="175" spans="1:15" ht="12" customHeight="1" outlineLevel="1" x14ac:dyDescent="0.25">
      <c r="A175" s="3" t="s">
        <v>166</v>
      </c>
      <c r="B175" s="3" t="s">
        <v>208</v>
      </c>
      <c r="C175" s="3" t="s">
        <v>209</v>
      </c>
      <c r="D175" s="3" t="s">
        <v>177</v>
      </c>
      <c r="E175" s="4" t="s">
        <v>178</v>
      </c>
      <c r="F175" s="5">
        <v>0</v>
      </c>
      <c r="G175" s="5">
        <v>0</v>
      </c>
      <c r="H175" s="5">
        <v>0</v>
      </c>
      <c r="I175" s="5">
        <v>0</v>
      </c>
      <c r="J175" s="5">
        <f t="shared" si="89"/>
        <v>0</v>
      </c>
      <c r="K175" s="33">
        <v>45000</v>
      </c>
      <c r="L175" s="33">
        <v>45000</v>
      </c>
      <c r="M175" s="33">
        <v>3238</v>
      </c>
      <c r="N175" s="26">
        <v>0</v>
      </c>
      <c r="O175" s="29">
        <f t="shared" si="90"/>
        <v>45000</v>
      </c>
    </row>
    <row r="176" spans="1:15" ht="12" customHeight="1" outlineLevel="1" x14ac:dyDescent="0.25">
      <c r="A176" s="3" t="s">
        <v>166</v>
      </c>
      <c r="B176" s="3" t="s">
        <v>208</v>
      </c>
      <c r="C176" s="3" t="s">
        <v>209</v>
      </c>
      <c r="D176" s="3" t="s">
        <v>128</v>
      </c>
      <c r="E176" s="4" t="s">
        <v>129</v>
      </c>
      <c r="F176" s="5">
        <v>0</v>
      </c>
      <c r="G176" s="5">
        <v>0</v>
      </c>
      <c r="H176" s="5">
        <v>0</v>
      </c>
      <c r="I176" s="5">
        <v>0</v>
      </c>
      <c r="J176" s="5">
        <f t="shared" si="89"/>
        <v>0</v>
      </c>
      <c r="K176" s="33">
        <v>60000</v>
      </c>
      <c r="L176" s="33">
        <v>60000</v>
      </c>
      <c r="M176" s="33">
        <v>0</v>
      </c>
      <c r="N176" s="26">
        <v>0</v>
      </c>
      <c r="O176" s="29">
        <f t="shared" si="90"/>
        <v>60000</v>
      </c>
    </row>
    <row r="177" spans="1:15" ht="12" customHeight="1" outlineLevel="1" x14ac:dyDescent="0.25">
      <c r="A177" s="3" t="s">
        <v>166</v>
      </c>
      <c r="B177" s="3" t="s">
        <v>208</v>
      </c>
      <c r="C177" s="3" t="s">
        <v>209</v>
      </c>
      <c r="D177" s="3" t="s">
        <v>179</v>
      </c>
      <c r="E177" s="4" t="s">
        <v>180</v>
      </c>
      <c r="F177" s="5">
        <v>0</v>
      </c>
      <c r="G177" s="5">
        <v>0</v>
      </c>
      <c r="H177" s="5">
        <v>0</v>
      </c>
      <c r="I177" s="5">
        <v>0</v>
      </c>
      <c r="J177" s="5">
        <f t="shared" si="89"/>
        <v>0</v>
      </c>
      <c r="K177" s="33">
        <v>200000</v>
      </c>
      <c r="L177" s="33">
        <v>200000</v>
      </c>
      <c r="M177" s="33">
        <v>0</v>
      </c>
      <c r="N177" s="26">
        <v>0</v>
      </c>
      <c r="O177" s="29">
        <f t="shared" si="90"/>
        <v>200000</v>
      </c>
    </row>
    <row r="178" spans="1:15" ht="12" customHeight="1" outlineLevel="1" x14ac:dyDescent="0.25">
      <c r="A178" s="3" t="s">
        <v>166</v>
      </c>
      <c r="B178" s="3" t="s">
        <v>208</v>
      </c>
      <c r="C178" s="3" t="s">
        <v>209</v>
      </c>
      <c r="D178" s="3" t="s">
        <v>130</v>
      </c>
      <c r="E178" s="4" t="s">
        <v>131</v>
      </c>
      <c r="F178" s="5">
        <v>0</v>
      </c>
      <c r="G178" s="5">
        <v>0</v>
      </c>
      <c r="H178" s="5">
        <v>0</v>
      </c>
      <c r="I178" s="5">
        <v>0</v>
      </c>
      <c r="J178" s="5">
        <f t="shared" si="89"/>
        <v>0</v>
      </c>
      <c r="K178" s="33">
        <v>20000</v>
      </c>
      <c r="L178" s="33">
        <v>20000</v>
      </c>
      <c r="M178" s="33">
        <v>0</v>
      </c>
      <c r="N178" s="26">
        <v>0</v>
      </c>
      <c r="O178" s="29">
        <f t="shared" si="90"/>
        <v>20000</v>
      </c>
    </row>
    <row r="179" spans="1:15" ht="12" customHeight="1" outlineLevel="1" x14ac:dyDescent="0.25">
      <c r="A179" s="3" t="s">
        <v>166</v>
      </c>
      <c r="B179" s="3" t="s">
        <v>208</v>
      </c>
      <c r="C179" s="3" t="s">
        <v>209</v>
      </c>
      <c r="D179" s="3" t="s">
        <v>132</v>
      </c>
      <c r="E179" s="4" t="s">
        <v>133</v>
      </c>
      <c r="F179" s="5">
        <v>0</v>
      </c>
      <c r="G179" s="5">
        <v>0</v>
      </c>
      <c r="H179" s="5">
        <v>0</v>
      </c>
      <c r="I179" s="5">
        <v>0</v>
      </c>
      <c r="J179" s="5">
        <f t="shared" si="89"/>
        <v>0</v>
      </c>
      <c r="K179" s="33">
        <v>15000</v>
      </c>
      <c r="L179" s="33">
        <v>15000</v>
      </c>
      <c r="M179" s="33">
        <v>0</v>
      </c>
      <c r="N179" s="26">
        <v>0</v>
      </c>
      <c r="O179" s="29">
        <f t="shared" si="90"/>
        <v>15000</v>
      </c>
    </row>
    <row r="180" spans="1:15" ht="12" customHeight="1" outlineLevel="1" x14ac:dyDescent="0.25">
      <c r="A180" s="3" t="s">
        <v>166</v>
      </c>
      <c r="B180" s="3" t="s">
        <v>208</v>
      </c>
      <c r="C180" s="3" t="s">
        <v>209</v>
      </c>
      <c r="D180" s="3" t="s">
        <v>136</v>
      </c>
      <c r="E180" s="4" t="s">
        <v>137</v>
      </c>
      <c r="F180" s="5">
        <v>0</v>
      </c>
      <c r="G180" s="5">
        <v>0</v>
      </c>
      <c r="H180" s="5">
        <v>0</v>
      </c>
      <c r="I180" s="5">
        <v>0</v>
      </c>
      <c r="J180" s="5">
        <f t="shared" si="89"/>
        <v>0</v>
      </c>
      <c r="K180" s="33">
        <v>271000</v>
      </c>
      <c r="L180" s="33">
        <v>271000</v>
      </c>
      <c r="M180" s="38">
        <v>29890</v>
      </c>
      <c r="N180" s="26">
        <v>0</v>
      </c>
      <c r="O180" s="29">
        <f t="shared" si="90"/>
        <v>271000</v>
      </c>
    </row>
    <row r="181" spans="1:15" ht="12" customHeight="1" outlineLevel="1" x14ac:dyDescent="0.25">
      <c r="A181" s="3" t="s">
        <v>166</v>
      </c>
      <c r="B181" s="3" t="s">
        <v>208</v>
      </c>
      <c r="C181" s="3" t="s">
        <v>209</v>
      </c>
      <c r="D181" s="3" t="s">
        <v>144</v>
      </c>
      <c r="E181" s="4" t="s">
        <v>145</v>
      </c>
      <c r="F181" s="5">
        <v>0</v>
      </c>
      <c r="G181" s="5">
        <v>0</v>
      </c>
      <c r="H181" s="5">
        <v>0</v>
      </c>
      <c r="I181" s="5">
        <v>0</v>
      </c>
      <c r="J181" s="5">
        <f t="shared" si="89"/>
        <v>0</v>
      </c>
      <c r="K181" s="33">
        <v>10000</v>
      </c>
      <c r="L181" s="33">
        <v>10000</v>
      </c>
      <c r="M181" s="33">
        <v>0</v>
      </c>
      <c r="N181" s="26">
        <v>0</v>
      </c>
      <c r="O181" s="29">
        <f t="shared" si="90"/>
        <v>10000</v>
      </c>
    </row>
    <row r="182" spans="1:15" ht="12" customHeight="1" outlineLevel="1" x14ac:dyDescent="0.25">
      <c r="A182" s="3" t="s">
        <v>166</v>
      </c>
      <c r="B182" s="3" t="s">
        <v>678</v>
      </c>
      <c r="C182" s="3" t="s">
        <v>209</v>
      </c>
      <c r="D182" s="3" t="s">
        <v>432</v>
      </c>
      <c r="E182" s="4" t="s">
        <v>433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33">
        <v>200000</v>
      </c>
      <c r="L182" s="33">
        <v>200000</v>
      </c>
      <c r="M182" s="33">
        <v>0</v>
      </c>
      <c r="N182" s="26">
        <v>0</v>
      </c>
      <c r="O182" s="29">
        <f t="shared" si="90"/>
        <v>200000</v>
      </c>
    </row>
    <row r="183" spans="1:15" ht="12" customHeight="1" outlineLevel="1" x14ac:dyDescent="0.25">
      <c r="A183" s="3" t="s">
        <v>166</v>
      </c>
      <c r="B183" s="3" t="s">
        <v>208</v>
      </c>
      <c r="C183" s="3" t="s">
        <v>209</v>
      </c>
      <c r="D183" s="3" t="s">
        <v>181</v>
      </c>
      <c r="E183" s="4" t="s">
        <v>182</v>
      </c>
      <c r="F183" s="5">
        <v>0</v>
      </c>
      <c r="G183" s="5">
        <v>0</v>
      </c>
      <c r="H183" s="5">
        <v>0</v>
      </c>
      <c r="I183" s="5">
        <v>0</v>
      </c>
      <c r="J183" s="5">
        <f t="shared" si="89"/>
        <v>0</v>
      </c>
      <c r="K183" s="33">
        <v>12000</v>
      </c>
      <c r="L183" s="33">
        <v>12000</v>
      </c>
      <c r="M183" s="33">
        <v>0</v>
      </c>
      <c r="N183" s="26">
        <v>0</v>
      </c>
      <c r="O183" s="29">
        <f t="shared" si="90"/>
        <v>12000</v>
      </c>
    </row>
    <row r="184" spans="1:15" ht="12" customHeight="1" outlineLevel="1" x14ac:dyDescent="0.25">
      <c r="A184" s="3" t="s">
        <v>166</v>
      </c>
      <c r="B184" s="3" t="s">
        <v>208</v>
      </c>
      <c r="C184" s="3" t="s">
        <v>209</v>
      </c>
      <c r="D184" s="3" t="s">
        <v>101</v>
      </c>
      <c r="E184" s="4" t="s">
        <v>102</v>
      </c>
      <c r="F184" s="5">
        <v>0</v>
      </c>
      <c r="G184" s="5">
        <v>0</v>
      </c>
      <c r="H184" s="5">
        <v>0</v>
      </c>
      <c r="I184" s="5">
        <v>0</v>
      </c>
      <c r="J184" s="5">
        <f t="shared" si="89"/>
        <v>0</v>
      </c>
      <c r="K184" s="33">
        <v>45000</v>
      </c>
      <c r="L184" s="33">
        <v>45000</v>
      </c>
      <c r="M184" s="38">
        <v>695</v>
      </c>
      <c r="N184" s="26">
        <v>0</v>
      </c>
      <c r="O184" s="29">
        <f t="shared" si="90"/>
        <v>45000</v>
      </c>
    </row>
    <row r="185" spans="1:15" ht="12" customHeight="1" outlineLevel="1" x14ac:dyDescent="0.25">
      <c r="A185" s="3" t="s">
        <v>166</v>
      </c>
      <c r="B185" s="3" t="s">
        <v>208</v>
      </c>
      <c r="C185" s="3" t="s">
        <v>209</v>
      </c>
      <c r="D185" s="3" t="s">
        <v>84</v>
      </c>
      <c r="E185" s="4" t="s">
        <v>85</v>
      </c>
      <c r="F185" s="5">
        <v>0</v>
      </c>
      <c r="G185" s="5">
        <v>0</v>
      </c>
      <c r="H185" s="5">
        <v>0</v>
      </c>
      <c r="I185" s="5">
        <v>0</v>
      </c>
      <c r="J185" s="5">
        <f t="shared" si="89"/>
        <v>0</v>
      </c>
      <c r="K185" s="33">
        <v>40000</v>
      </c>
      <c r="L185" s="33">
        <v>40000</v>
      </c>
      <c r="M185" s="33">
        <v>0</v>
      </c>
      <c r="N185" s="26">
        <v>0</v>
      </c>
      <c r="O185" s="29">
        <f t="shared" si="90"/>
        <v>40000</v>
      </c>
    </row>
    <row r="186" spans="1:15" ht="12" customHeight="1" outlineLevel="1" x14ac:dyDescent="0.25">
      <c r="A186" s="3" t="s">
        <v>166</v>
      </c>
      <c r="B186" s="3" t="s">
        <v>208</v>
      </c>
      <c r="C186" s="3" t="s">
        <v>209</v>
      </c>
      <c r="D186" s="3" t="s">
        <v>160</v>
      </c>
      <c r="E186" s="4" t="s">
        <v>161</v>
      </c>
      <c r="F186" s="5">
        <v>0</v>
      </c>
      <c r="G186" s="5">
        <v>0</v>
      </c>
      <c r="H186" s="5">
        <v>0</v>
      </c>
      <c r="I186" s="5">
        <v>0</v>
      </c>
      <c r="J186" s="5">
        <f t="shared" si="89"/>
        <v>0</v>
      </c>
      <c r="K186" s="33">
        <v>20000</v>
      </c>
      <c r="L186" s="33">
        <v>20000</v>
      </c>
      <c r="M186" s="38">
        <v>1744</v>
      </c>
      <c r="N186" s="26">
        <v>0</v>
      </c>
      <c r="O186" s="29">
        <f t="shared" si="90"/>
        <v>20000</v>
      </c>
    </row>
    <row r="187" spans="1:15" s="12" customFormat="1" ht="12" customHeight="1" outlineLevel="1" x14ac:dyDescent="0.2">
      <c r="A187" s="3" t="s">
        <v>166</v>
      </c>
      <c r="B187" s="3" t="s">
        <v>678</v>
      </c>
      <c r="C187" s="3" t="s">
        <v>209</v>
      </c>
      <c r="D187" s="3" t="s">
        <v>162</v>
      </c>
      <c r="E187" s="4" t="s">
        <v>163</v>
      </c>
      <c r="F187" s="5">
        <v>0</v>
      </c>
      <c r="G187" s="5">
        <v>0</v>
      </c>
      <c r="H187" s="5">
        <v>0</v>
      </c>
      <c r="I187" s="5">
        <v>0</v>
      </c>
      <c r="J187" s="5">
        <f t="shared" si="89"/>
        <v>0</v>
      </c>
      <c r="K187" s="33">
        <v>2000</v>
      </c>
      <c r="L187" s="33">
        <v>2000</v>
      </c>
      <c r="M187" s="33">
        <v>0</v>
      </c>
      <c r="N187" s="26">
        <v>0</v>
      </c>
      <c r="O187" s="29">
        <f t="shared" si="90"/>
        <v>2000</v>
      </c>
    </row>
    <row r="188" spans="1:15" ht="12" customHeight="1" x14ac:dyDescent="0.25">
      <c r="A188" s="106" t="s">
        <v>210</v>
      </c>
      <c r="B188" s="107"/>
      <c r="C188" s="107"/>
      <c r="D188" s="107"/>
      <c r="E188" s="107"/>
      <c r="F188" s="6">
        <f>SUM(F169:F187)</f>
        <v>190000</v>
      </c>
      <c r="G188" s="6">
        <f>SUM(G169:G187)</f>
        <v>190000</v>
      </c>
      <c r="H188" s="6">
        <f>SUM(H169:H187)</f>
        <v>66854.97</v>
      </c>
      <c r="I188" s="6">
        <f>SUM(I169:I187)</f>
        <v>66854.97</v>
      </c>
      <c r="J188" s="6">
        <f>SUM(J169:J186)</f>
        <v>256854.97</v>
      </c>
      <c r="K188" s="6">
        <f>SUM(K169:K187)</f>
        <v>1665000</v>
      </c>
      <c r="L188" s="6">
        <f>SUM(L169:L187)</f>
        <v>1665000</v>
      </c>
      <c r="M188" s="6">
        <f>SUM(M169:M187)</f>
        <v>87030</v>
      </c>
      <c r="N188" s="6">
        <f>SUM(N169:N187)</f>
        <v>0</v>
      </c>
      <c r="O188" s="6">
        <f>SUM(O169:O187)</f>
        <v>1665000</v>
      </c>
    </row>
    <row r="189" spans="1:15" ht="12" hidden="1" customHeight="1" outlineLevel="1" x14ac:dyDescent="0.25">
      <c r="A189" s="3" t="s">
        <v>166</v>
      </c>
      <c r="B189" s="3" t="s">
        <v>211</v>
      </c>
      <c r="C189" s="3" t="s">
        <v>209</v>
      </c>
      <c r="D189" s="3" t="s">
        <v>169</v>
      </c>
      <c r="E189" s="4" t="s">
        <v>170</v>
      </c>
      <c r="F189" s="5">
        <v>0</v>
      </c>
      <c r="G189" s="5">
        <v>0</v>
      </c>
      <c r="H189" s="5">
        <v>0</v>
      </c>
      <c r="I189" s="25">
        <v>0</v>
      </c>
      <c r="J189" s="27">
        <f>G189+I189</f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ht="12" customHeight="1" collapsed="1" x14ac:dyDescent="0.25">
      <c r="A190" s="106" t="s">
        <v>212</v>
      </c>
      <c r="B190" s="107"/>
      <c r="C190" s="107"/>
      <c r="D190" s="107"/>
      <c r="E190" s="107"/>
      <c r="F190" s="6">
        <f>SUM(F189)</f>
        <v>0</v>
      </c>
      <c r="G190" s="6">
        <f>SUM(G189)</f>
        <v>0</v>
      </c>
      <c r="H190" s="6">
        <f t="shared" ref="H190:J190" si="91">SUM(H189)</f>
        <v>0</v>
      </c>
      <c r="I190" s="6">
        <f t="shared" si="91"/>
        <v>0</v>
      </c>
      <c r="J190" s="6">
        <f t="shared" si="91"/>
        <v>0</v>
      </c>
      <c r="K190" s="6">
        <f>SUM(K189)</f>
        <v>0</v>
      </c>
      <c r="L190" s="6">
        <f>SUM(L189)</f>
        <v>0</v>
      </c>
      <c r="M190" s="6">
        <f t="shared" ref="M190:O190" si="92">SUM(M189)</f>
        <v>0</v>
      </c>
      <c r="N190" s="6">
        <f t="shared" si="92"/>
        <v>0</v>
      </c>
      <c r="O190" s="6">
        <f t="shared" si="92"/>
        <v>0</v>
      </c>
    </row>
    <row r="191" spans="1:15" ht="12" customHeight="1" outlineLevel="1" x14ac:dyDescent="0.25">
      <c r="A191" s="3" t="s">
        <v>166</v>
      </c>
      <c r="B191" s="3" t="s">
        <v>213</v>
      </c>
      <c r="C191" s="3" t="s">
        <v>214</v>
      </c>
      <c r="D191" s="3" t="s">
        <v>169</v>
      </c>
      <c r="E191" s="4" t="s">
        <v>170</v>
      </c>
      <c r="F191" s="5">
        <v>270000</v>
      </c>
      <c r="G191" s="33">
        <v>270000</v>
      </c>
      <c r="H191" s="38">
        <v>52986</v>
      </c>
      <c r="I191" s="25">
        <v>0</v>
      </c>
      <c r="J191" s="27">
        <f>SUM(G191,I191)</f>
        <v>270000</v>
      </c>
      <c r="K191" s="5">
        <v>0</v>
      </c>
      <c r="L191" s="5">
        <v>0</v>
      </c>
      <c r="M191" s="33">
        <v>0</v>
      </c>
      <c r="N191" s="5">
        <v>0</v>
      </c>
      <c r="O191" s="5">
        <v>0</v>
      </c>
    </row>
    <row r="192" spans="1:15" ht="12" customHeight="1" outlineLevel="1" x14ac:dyDescent="0.25">
      <c r="A192" s="3" t="s">
        <v>166</v>
      </c>
      <c r="B192" s="3" t="s">
        <v>213</v>
      </c>
      <c r="C192" s="3" t="s">
        <v>214</v>
      </c>
      <c r="D192" s="3" t="s">
        <v>171</v>
      </c>
      <c r="E192" s="4" t="s">
        <v>172</v>
      </c>
      <c r="F192" s="5">
        <v>30000</v>
      </c>
      <c r="G192" s="33">
        <v>30000</v>
      </c>
      <c r="H192" s="33">
        <v>0</v>
      </c>
      <c r="I192" s="25">
        <v>0</v>
      </c>
      <c r="J192" s="27">
        <f>SUM(G192,I192)</f>
        <v>30000</v>
      </c>
      <c r="K192" s="5">
        <v>0</v>
      </c>
      <c r="L192" s="5">
        <v>0</v>
      </c>
      <c r="M192" s="33">
        <v>0</v>
      </c>
      <c r="N192" s="5">
        <v>0</v>
      </c>
      <c r="O192" s="5">
        <v>0</v>
      </c>
    </row>
    <row r="193" spans="1:15" ht="12" customHeight="1" outlineLevel="1" x14ac:dyDescent="0.25">
      <c r="A193" s="3" t="s">
        <v>166</v>
      </c>
      <c r="B193" s="3" t="s">
        <v>213</v>
      </c>
      <c r="C193" s="3" t="s">
        <v>214</v>
      </c>
      <c r="D193" s="3" t="s">
        <v>99</v>
      </c>
      <c r="E193" s="4" t="s">
        <v>100</v>
      </c>
      <c r="F193" s="5">
        <v>0</v>
      </c>
      <c r="G193" s="5">
        <v>0</v>
      </c>
      <c r="H193" s="5">
        <v>0</v>
      </c>
      <c r="I193" s="25">
        <v>0</v>
      </c>
      <c r="J193" s="27">
        <f>SUM(G193,I193)</f>
        <v>0</v>
      </c>
      <c r="K193" s="5">
        <v>0</v>
      </c>
      <c r="L193" s="5">
        <v>0</v>
      </c>
      <c r="M193" s="33">
        <v>0</v>
      </c>
      <c r="N193" s="5">
        <v>0</v>
      </c>
      <c r="O193" s="5">
        <v>0</v>
      </c>
    </row>
    <row r="194" spans="1:15" ht="12" customHeight="1" outlineLevel="1" x14ac:dyDescent="0.25">
      <c r="A194" s="3" t="s">
        <v>166</v>
      </c>
      <c r="B194" s="3" t="s">
        <v>213</v>
      </c>
      <c r="C194" s="3" t="s">
        <v>214</v>
      </c>
      <c r="D194" s="3" t="s">
        <v>120</v>
      </c>
      <c r="E194" s="4" t="s">
        <v>121</v>
      </c>
      <c r="F194" s="5">
        <v>0</v>
      </c>
      <c r="G194" s="5">
        <v>0</v>
      </c>
      <c r="H194" s="5">
        <v>0</v>
      </c>
      <c r="I194" s="5">
        <v>0</v>
      </c>
      <c r="J194" s="5">
        <f>G194+I194</f>
        <v>0</v>
      </c>
      <c r="K194" s="5">
        <v>110000</v>
      </c>
      <c r="L194" s="5">
        <v>110000</v>
      </c>
      <c r="M194" s="38">
        <v>5343</v>
      </c>
      <c r="N194" s="26">
        <v>0</v>
      </c>
      <c r="O194" s="29">
        <f>L194+N194</f>
        <v>110000</v>
      </c>
    </row>
    <row r="195" spans="1:15" ht="12" customHeight="1" outlineLevel="1" x14ac:dyDescent="0.25">
      <c r="A195" s="3" t="s">
        <v>166</v>
      </c>
      <c r="B195" s="3" t="s">
        <v>213</v>
      </c>
      <c r="C195" s="3" t="s">
        <v>214</v>
      </c>
      <c r="D195" s="3" t="s">
        <v>198</v>
      </c>
      <c r="E195" s="4" t="s">
        <v>199</v>
      </c>
      <c r="F195" s="5">
        <v>0</v>
      </c>
      <c r="G195" s="5">
        <v>0</v>
      </c>
      <c r="H195" s="5">
        <v>0</v>
      </c>
      <c r="I195" s="5">
        <v>0</v>
      </c>
      <c r="J195" s="5">
        <f t="shared" ref="J195:J203" si="93">G195+I195</f>
        <v>0</v>
      </c>
      <c r="K195" s="5">
        <v>35000</v>
      </c>
      <c r="L195" s="5">
        <v>35000</v>
      </c>
      <c r="M195" s="33">
        <v>0</v>
      </c>
      <c r="N195" s="26">
        <v>0</v>
      </c>
      <c r="O195" s="29">
        <f t="shared" ref="O195:O203" si="94">L195+N195</f>
        <v>35000</v>
      </c>
    </row>
    <row r="196" spans="1:15" ht="12" customHeight="1" outlineLevel="1" x14ac:dyDescent="0.25">
      <c r="A196" s="3" t="s">
        <v>166</v>
      </c>
      <c r="B196" s="3" t="s">
        <v>213</v>
      </c>
      <c r="C196" s="3" t="s">
        <v>214</v>
      </c>
      <c r="D196" s="3" t="s">
        <v>128</v>
      </c>
      <c r="E196" s="4" t="s">
        <v>129</v>
      </c>
      <c r="F196" s="5">
        <v>0</v>
      </c>
      <c r="G196" s="5">
        <v>0</v>
      </c>
      <c r="H196" s="5">
        <v>0</v>
      </c>
      <c r="I196" s="5">
        <v>0</v>
      </c>
      <c r="J196" s="5">
        <f t="shared" si="93"/>
        <v>0</v>
      </c>
      <c r="K196" s="5">
        <v>20000</v>
      </c>
      <c r="L196" s="5">
        <v>20000</v>
      </c>
      <c r="M196" s="33">
        <v>0</v>
      </c>
      <c r="N196" s="26">
        <v>0</v>
      </c>
      <c r="O196" s="29">
        <f t="shared" si="94"/>
        <v>20000</v>
      </c>
    </row>
    <row r="197" spans="1:15" ht="12" customHeight="1" outlineLevel="1" x14ac:dyDescent="0.25">
      <c r="A197" s="3" t="s">
        <v>166</v>
      </c>
      <c r="B197" s="3" t="s">
        <v>213</v>
      </c>
      <c r="C197" s="3" t="s">
        <v>214</v>
      </c>
      <c r="D197" s="3" t="s">
        <v>179</v>
      </c>
      <c r="E197" s="4" t="s">
        <v>180</v>
      </c>
      <c r="F197" s="5">
        <v>0</v>
      </c>
      <c r="G197" s="5">
        <v>0</v>
      </c>
      <c r="H197" s="5">
        <v>0</v>
      </c>
      <c r="I197" s="5">
        <v>0</v>
      </c>
      <c r="J197" s="5">
        <f t="shared" si="93"/>
        <v>0</v>
      </c>
      <c r="K197" s="5">
        <v>60000</v>
      </c>
      <c r="L197" s="5">
        <v>60000</v>
      </c>
      <c r="M197" s="33">
        <v>1640</v>
      </c>
      <c r="N197" s="26">
        <v>0</v>
      </c>
      <c r="O197" s="29">
        <f t="shared" si="94"/>
        <v>60000</v>
      </c>
    </row>
    <row r="198" spans="1:15" ht="12" customHeight="1" outlineLevel="1" x14ac:dyDescent="0.25">
      <c r="A198" s="3" t="s">
        <v>166</v>
      </c>
      <c r="B198" s="3" t="s">
        <v>213</v>
      </c>
      <c r="C198" s="3" t="s">
        <v>214</v>
      </c>
      <c r="D198" s="3" t="s">
        <v>130</v>
      </c>
      <c r="E198" s="4" t="s">
        <v>131</v>
      </c>
      <c r="F198" s="5">
        <v>0</v>
      </c>
      <c r="G198" s="5">
        <v>0</v>
      </c>
      <c r="H198" s="5">
        <v>0</v>
      </c>
      <c r="I198" s="5">
        <v>0</v>
      </c>
      <c r="J198" s="5">
        <f t="shared" si="93"/>
        <v>0</v>
      </c>
      <c r="K198" s="5">
        <v>35000</v>
      </c>
      <c r="L198" s="5">
        <v>35000</v>
      </c>
      <c r="M198" s="33">
        <v>2028</v>
      </c>
      <c r="N198" s="26">
        <v>0</v>
      </c>
      <c r="O198" s="29">
        <f t="shared" si="94"/>
        <v>35000</v>
      </c>
    </row>
    <row r="199" spans="1:15" ht="12" customHeight="1" outlineLevel="1" x14ac:dyDescent="0.25">
      <c r="A199" s="3" t="s">
        <v>166</v>
      </c>
      <c r="B199" s="3" t="s">
        <v>213</v>
      </c>
      <c r="C199" s="3" t="s">
        <v>214</v>
      </c>
      <c r="D199" s="3" t="s">
        <v>101</v>
      </c>
      <c r="E199" s="4" t="s">
        <v>102</v>
      </c>
      <c r="F199" s="5">
        <v>0</v>
      </c>
      <c r="G199" s="5">
        <v>0</v>
      </c>
      <c r="H199" s="5">
        <v>0</v>
      </c>
      <c r="I199" s="5">
        <v>0</v>
      </c>
      <c r="J199" s="5">
        <f t="shared" si="93"/>
        <v>0</v>
      </c>
      <c r="K199" s="5">
        <v>930000</v>
      </c>
      <c r="L199" s="5">
        <v>930000</v>
      </c>
      <c r="M199" s="33">
        <v>44800</v>
      </c>
      <c r="N199" s="26">
        <v>0</v>
      </c>
      <c r="O199" s="29">
        <f t="shared" si="94"/>
        <v>930000</v>
      </c>
    </row>
    <row r="200" spans="1:15" ht="12" customHeight="1" outlineLevel="1" x14ac:dyDescent="0.25">
      <c r="A200" s="3" t="s">
        <v>166</v>
      </c>
      <c r="B200" s="3" t="s">
        <v>213</v>
      </c>
      <c r="C200" s="3" t="s">
        <v>214</v>
      </c>
      <c r="D200" s="3" t="s">
        <v>160</v>
      </c>
      <c r="E200" s="4" t="s">
        <v>161</v>
      </c>
      <c r="F200" s="5">
        <v>0</v>
      </c>
      <c r="G200" s="5">
        <v>0</v>
      </c>
      <c r="H200" s="5">
        <v>0</v>
      </c>
      <c r="I200" s="5">
        <v>0</v>
      </c>
      <c r="J200" s="5">
        <f t="shared" si="93"/>
        <v>0</v>
      </c>
      <c r="K200" s="5">
        <v>60000</v>
      </c>
      <c r="L200" s="5">
        <v>60000</v>
      </c>
      <c r="M200" s="33">
        <v>1217</v>
      </c>
      <c r="N200" s="26">
        <v>0</v>
      </c>
      <c r="O200" s="29">
        <f t="shared" si="94"/>
        <v>60000</v>
      </c>
    </row>
    <row r="201" spans="1:15" ht="12" customHeight="1" outlineLevel="1" x14ac:dyDescent="0.25">
      <c r="A201" s="3" t="s">
        <v>166</v>
      </c>
      <c r="B201" s="3" t="s">
        <v>213</v>
      </c>
      <c r="C201" s="3" t="s">
        <v>214</v>
      </c>
      <c r="D201" s="3" t="s">
        <v>162</v>
      </c>
      <c r="E201" s="4" t="s">
        <v>163</v>
      </c>
      <c r="F201" s="5">
        <v>0</v>
      </c>
      <c r="G201" s="5">
        <v>0</v>
      </c>
      <c r="H201" s="5">
        <v>0</v>
      </c>
      <c r="I201" s="5">
        <v>0</v>
      </c>
      <c r="J201" s="5">
        <f t="shared" si="93"/>
        <v>0</v>
      </c>
      <c r="K201" s="5">
        <v>25000</v>
      </c>
      <c r="L201" s="5">
        <v>25000</v>
      </c>
      <c r="M201" s="33">
        <v>0</v>
      </c>
      <c r="N201" s="26">
        <v>0</v>
      </c>
      <c r="O201" s="29">
        <f t="shared" si="94"/>
        <v>25000</v>
      </c>
    </row>
    <row r="202" spans="1:15" ht="12" customHeight="1" outlineLevel="1" x14ac:dyDescent="0.25">
      <c r="A202" s="3" t="s">
        <v>166</v>
      </c>
      <c r="B202" s="3" t="s">
        <v>213</v>
      </c>
      <c r="C202" s="3" t="s">
        <v>214</v>
      </c>
      <c r="D202" s="3" t="s">
        <v>86</v>
      </c>
      <c r="E202" s="4" t="s">
        <v>87</v>
      </c>
      <c r="F202" s="5">
        <v>0</v>
      </c>
      <c r="G202" s="5">
        <v>0</v>
      </c>
      <c r="H202" s="5">
        <v>0</v>
      </c>
      <c r="I202" s="5">
        <v>0</v>
      </c>
      <c r="J202" s="5">
        <f t="shared" si="93"/>
        <v>0</v>
      </c>
      <c r="K202" s="5">
        <v>8000</v>
      </c>
      <c r="L202" s="5">
        <v>8000</v>
      </c>
      <c r="M202" s="33">
        <v>0</v>
      </c>
      <c r="N202" s="26">
        <v>0</v>
      </c>
      <c r="O202" s="29">
        <f t="shared" si="94"/>
        <v>8000</v>
      </c>
    </row>
    <row r="203" spans="1:15" ht="12" customHeight="1" outlineLevel="1" x14ac:dyDescent="0.25">
      <c r="A203" s="3" t="s">
        <v>166</v>
      </c>
      <c r="B203" s="3" t="s">
        <v>615</v>
      </c>
      <c r="C203" s="3" t="s">
        <v>214</v>
      </c>
      <c r="D203" s="3" t="s">
        <v>440</v>
      </c>
      <c r="E203" s="4" t="s">
        <v>441</v>
      </c>
      <c r="F203" s="5">
        <v>0</v>
      </c>
      <c r="G203" s="5">
        <v>0</v>
      </c>
      <c r="H203" s="5">
        <v>0</v>
      </c>
      <c r="I203" s="5">
        <v>0</v>
      </c>
      <c r="J203" s="5">
        <f t="shared" si="93"/>
        <v>0</v>
      </c>
      <c r="K203" s="5">
        <v>50000</v>
      </c>
      <c r="L203" s="5">
        <v>50000</v>
      </c>
      <c r="M203" s="33">
        <v>0</v>
      </c>
      <c r="N203" s="26">
        <v>30000</v>
      </c>
      <c r="O203" s="29">
        <f t="shared" si="94"/>
        <v>80000</v>
      </c>
    </row>
    <row r="204" spans="1:15" ht="12" customHeight="1" x14ac:dyDescent="0.25">
      <c r="A204" s="106" t="s">
        <v>215</v>
      </c>
      <c r="B204" s="107"/>
      <c r="C204" s="107"/>
      <c r="D204" s="107"/>
      <c r="E204" s="107"/>
      <c r="F204" s="6">
        <f t="shared" ref="F204:O204" si="95">SUM(F191:F203)</f>
        <v>300000</v>
      </c>
      <c r="G204" s="6">
        <f t="shared" si="95"/>
        <v>300000</v>
      </c>
      <c r="H204" s="6">
        <f t="shared" si="95"/>
        <v>52986</v>
      </c>
      <c r="I204" s="6">
        <f t="shared" si="95"/>
        <v>0</v>
      </c>
      <c r="J204" s="6">
        <f t="shared" si="95"/>
        <v>300000</v>
      </c>
      <c r="K204" s="6">
        <f t="shared" si="95"/>
        <v>1333000</v>
      </c>
      <c r="L204" s="6">
        <f t="shared" si="95"/>
        <v>1333000</v>
      </c>
      <c r="M204" s="6">
        <f t="shared" si="95"/>
        <v>55028</v>
      </c>
      <c r="N204" s="6">
        <f t="shared" si="95"/>
        <v>30000</v>
      </c>
      <c r="O204" s="6">
        <f t="shared" si="95"/>
        <v>1363000</v>
      </c>
    </row>
    <row r="205" spans="1:15" ht="12" customHeight="1" outlineLevel="1" x14ac:dyDescent="0.25">
      <c r="A205" s="3" t="s">
        <v>166</v>
      </c>
      <c r="B205" s="3" t="s">
        <v>589</v>
      </c>
      <c r="C205" s="3" t="s">
        <v>98</v>
      </c>
      <c r="D205" s="3" t="s">
        <v>169</v>
      </c>
      <c r="E205" s="4" t="s">
        <v>170</v>
      </c>
      <c r="F205" s="5">
        <v>2000</v>
      </c>
      <c r="G205" s="5">
        <v>2000</v>
      </c>
      <c r="H205" s="38">
        <v>0</v>
      </c>
      <c r="I205" s="25">
        <v>0</v>
      </c>
      <c r="J205" s="27">
        <f>G205+I205</f>
        <v>2000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5" ht="12" customHeight="1" x14ac:dyDescent="0.25">
      <c r="A206" s="106" t="s">
        <v>590</v>
      </c>
      <c r="B206" s="107"/>
      <c r="C206" s="107"/>
      <c r="D206" s="107"/>
      <c r="E206" s="107"/>
      <c r="F206" s="6">
        <f>SUM(F205)</f>
        <v>2000</v>
      </c>
      <c r="G206" s="6">
        <f>SUM(G205)</f>
        <v>2000</v>
      </c>
      <c r="H206" s="6">
        <f t="shared" ref="H206:J206" si="96">SUM(H205)</f>
        <v>0</v>
      </c>
      <c r="I206" s="6">
        <f t="shared" si="96"/>
        <v>0</v>
      </c>
      <c r="J206" s="6">
        <f t="shared" si="96"/>
        <v>2000</v>
      </c>
      <c r="K206" s="6">
        <f>SUM(K205)</f>
        <v>0</v>
      </c>
      <c r="L206" s="6">
        <f>SUM(L205)</f>
        <v>0</v>
      </c>
      <c r="M206" s="6">
        <f t="shared" ref="M206:O206" si="97">SUM(M205)</f>
        <v>0</v>
      </c>
      <c r="N206" s="6">
        <f t="shared" si="97"/>
        <v>0</v>
      </c>
      <c r="O206" s="6">
        <f t="shared" si="97"/>
        <v>0</v>
      </c>
    </row>
    <row r="207" spans="1:15" ht="12" customHeight="1" x14ac:dyDescent="0.25">
      <c r="A207" s="18" t="s">
        <v>166</v>
      </c>
      <c r="B207" s="46" t="s">
        <v>624</v>
      </c>
      <c r="C207" s="46" t="s">
        <v>214</v>
      </c>
      <c r="D207" s="46" t="s">
        <v>169</v>
      </c>
      <c r="E207" s="4" t="s">
        <v>170</v>
      </c>
      <c r="F207" s="19">
        <v>23000</v>
      </c>
      <c r="G207" s="19">
        <v>23000</v>
      </c>
      <c r="H207" s="38">
        <v>1242</v>
      </c>
      <c r="I207" s="25">
        <v>0</v>
      </c>
      <c r="J207" s="27">
        <f t="shared" ref="J207:J212" si="98">G207+I207</f>
        <v>23000</v>
      </c>
      <c r="K207" s="45">
        <v>0</v>
      </c>
      <c r="L207" s="45">
        <v>0</v>
      </c>
      <c r="M207" s="45">
        <v>0</v>
      </c>
      <c r="N207" s="45">
        <v>0</v>
      </c>
      <c r="O207" s="45">
        <f t="shared" ref="O207:O212" si="99">SUM(L207+N207)</f>
        <v>0</v>
      </c>
    </row>
    <row r="208" spans="1:15" ht="12" customHeight="1" x14ac:dyDescent="0.25">
      <c r="A208" s="18" t="s">
        <v>166</v>
      </c>
      <c r="B208" s="46" t="s">
        <v>624</v>
      </c>
      <c r="C208" s="46" t="s">
        <v>214</v>
      </c>
      <c r="D208" s="46" t="s">
        <v>128</v>
      </c>
      <c r="E208" s="4" t="s">
        <v>129</v>
      </c>
      <c r="F208" s="45">
        <v>0</v>
      </c>
      <c r="G208" s="45">
        <v>0</v>
      </c>
      <c r="H208" s="45">
        <v>0</v>
      </c>
      <c r="I208" s="45">
        <v>0</v>
      </c>
      <c r="J208" s="45">
        <f t="shared" si="98"/>
        <v>0</v>
      </c>
      <c r="K208" s="19">
        <v>50000</v>
      </c>
      <c r="L208" s="19">
        <v>50000</v>
      </c>
      <c r="M208" s="33">
        <v>2370</v>
      </c>
      <c r="N208" s="26">
        <v>0</v>
      </c>
      <c r="O208" s="29">
        <f t="shared" si="99"/>
        <v>50000</v>
      </c>
    </row>
    <row r="209" spans="1:15" ht="12" customHeight="1" x14ac:dyDescent="0.25">
      <c r="A209" s="18" t="s">
        <v>166</v>
      </c>
      <c r="B209" s="46" t="s">
        <v>624</v>
      </c>
      <c r="C209" s="46" t="s">
        <v>214</v>
      </c>
      <c r="D209" s="46" t="s">
        <v>130</v>
      </c>
      <c r="E209" s="4" t="s">
        <v>131</v>
      </c>
      <c r="F209" s="45">
        <v>0</v>
      </c>
      <c r="G209" s="45">
        <v>0</v>
      </c>
      <c r="H209" s="45">
        <v>0</v>
      </c>
      <c r="I209" s="45">
        <v>0</v>
      </c>
      <c r="J209" s="45">
        <f t="shared" si="98"/>
        <v>0</v>
      </c>
      <c r="K209" s="19">
        <v>80000</v>
      </c>
      <c r="L209" s="19">
        <v>80000</v>
      </c>
      <c r="M209" s="33">
        <v>3899</v>
      </c>
      <c r="N209" s="26">
        <v>0</v>
      </c>
      <c r="O209" s="29">
        <f t="shared" si="99"/>
        <v>80000</v>
      </c>
    </row>
    <row r="210" spans="1:15" ht="12" customHeight="1" x14ac:dyDescent="0.25">
      <c r="A210" s="18" t="s">
        <v>166</v>
      </c>
      <c r="B210" s="46" t="s">
        <v>624</v>
      </c>
      <c r="C210" s="46" t="s">
        <v>214</v>
      </c>
      <c r="D210" s="46" t="s">
        <v>101</v>
      </c>
      <c r="E210" s="4" t="s">
        <v>102</v>
      </c>
      <c r="F210" s="45">
        <v>0</v>
      </c>
      <c r="G210" s="45">
        <v>0</v>
      </c>
      <c r="H210" s="45">
        <v>0</v>
      </c>
      <c r="I210" s="45">
        <v>0</v>
      </c>
      <c r="J210" s="45">
        <f t="shared" si="98"/>
        <v>0</v>
      </c>
      <c r="K210" s="19">
        <v>120000</v>
      </c>
      <c r="L210" s="19">
        <v>120000</v>
      </c>
      <c r="M210" s="33">
        <v>0</v>
      </c>
      <c r="N210" s="26">
        <v>0</v>
      </c>
      <c r="O210" s="29">
        <f t="shared" si="99"/>
        <v>120000</v>
      </c>
    </row>
    <row r="211" spans="1:15" ht="12" customHeight="1" x14ac:dyDescent="0.25">
      <c r="A211" s="18" t="s">
        <v>166</v>
      </c>
      <c r="B211" s="46" t="s">
        <v>624</v>
      </c>
      <c r="C211" s="46" t="s">
        <v>214</v>
      </c>
      <c r="D211" s="46" t="s">
        <v>84</v>
      </c>
      <c r="E211" s="4" t="s">
        <v>85</v>
      </c>
      <c r="F211" s="45">
        <v>0</v>
      </c>
      <c r="G211" s="45">
        <v>0</v>
      </c>
      <c r="H211" s="45">
        <v>0</v>
      </c>
      <c r="I211" s="45">
        <v>0</v>
      </c>
      <c r="J211" s="45">
        <f t="shared" si="98"/>
        <v>0</v>
      </c>
      <c r="K211" s="19">
        <v>10000</v>
      </c>
      <c r="L211" s="19">
        <v>10000</v>
      </c>
      <c r="M211" s="33">
        <v>0</v>
      </c>
      <c r="N211" s="26">
        <v>0</v>
      </c>
      <c r="O211" s="29">
        <f t="shared" si="99"/>
        <v>10000</v>
      </c>
    </row>
    <row r="212" spans="1:15" ht="12" customHeight="1" x14ac:dyDescent="0.25">
      <c r="A212" s="71" t="s">
        <v>166</v>
      </c>
      <c r="B212" s="72" t="s">
        <v>624</v>
      </c>
      <c r="C212" s="72" t="s">
        <v>214</v>
      </c>
      <c r="D212" s="72" t="s">
        <v>160</v>
      </c>
      <c r="E212" s="73" t="s">
        <v>161</v>
      </c>
      <c r="F212" s="74">
        <v>0</v>
      </c>
      <c r="G212" s="74">
        <v>0</v>
      </c>
      <c r="H212" s="75">
        <v>0</v>
      </c>
      <c r="I212" s="74">
        <v>0</v>
      </c>
      <c r="J212" s="74">
        <f t="shared" si="98"/>
        <v>0</v>
      </c>
      <c r="K212" s="76">
        <v>20000</v>
      </c>
      <c r="L212" s="76">
        <v>20000</v>
      </c>
      <c r="M212" s="69">
        <v>0</v>
      </c>
      <c r="N212" s="77">
        <v>0</v>
      </c>
      <c r="O212" s="78">
        <f t="shared" si="99"/>
        <v>20000</v>
      </c>
    </row>
    <row r="213" spans="1:15" s="48" customFormat="1" ht="12" customHeight="1" x14ac:dyDescent="0.25">
      <c r="A213" s="116" t="s">
        <v>625</v>
      </c>
      <c r="B213" s="117"/>
      <c r="C213" s="117"/>
      <c r="D213" s="117"/>
      <c r="E213" s="118"/>
      <c r="F213" s="61">
        <f>SUM(F207:F212)</f>
        <v>23000</v>
      </c>
      <c r="G213" s="61">
        <f>SUM(G207:G212)</f>
        <v>23000</v>
      </c>
      <c r="H213" s="88">
        <f>SUM(H207:H212)</f>
        <v>1242</v>
      </c>
      <c r="I213" s="61">
        <f>SUM(I207:I212)</f>
        <v>0</v>
      </c>
      <c r="J213" s="61">
        <f t="shared" ref="J213" si="100">SUM(J207:J211)</f>
        <v>23000</v>
      </c>
      <c r="K213" s="61">
        <f>SUM(K207:K212)</f>
        <v>280000</v>
      </c>
      <c r="L213" s="61">
        <f>SUM(L207:L212)</f>
        <v>280000</v>
      </c>
      <c r="M213" s="61">
        <f>SUM(M207:M212)</f>
        <v>6269</v>
      </c>
      <c r="N213" s="61">
        <f>SUM(N207:N212)</f>
        <v>0</v>
      </c>
      <c r="O213" s="61">
        <f>SUM(O207:O212)</f>
        <v>280000</v>
      </c>
    </row>
    <row r="214" spans="1:15" s="48" customFormat="1" ht="12" customHeight="1" x14ac:dyDescent="0.25">
      <c r="A214" s="18" t="s">
        <v>166</v>
      </c>
      <c r="B214" s="18" t="s">
        <v>662</v>
      </c>
      <c r="C214" s="18" t="s">
        <v>217</v>
      </c>
      <c r="D214" s="18" t="s">
        <v>169</v>
      </c>
      <c r="E214" s="68" t="s">
        <v>170</v>
      </c>
      <c r="F214" s="19">
        <v>13000</v>
      </c>
      <c r="G214" s="19">
        <v>13000</v>
      </c>
      <c r="H214" s="33">
        <v>720</v>
      </c>
      <c r="I214" s="25">
        <v>0</v>
      </c>
      <c r="J214" s="27">
        <f>SUM(G214,I214)</f>
        <v>13000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</row>
    <row r="215" spans="1:15" ht="12" customHeight="1" outlineLevel="1" x14ac:dyDescent="0.25">
      <c r="A215" s="62" t="s">
        <v>166</v>
      </c>
      <c r="B215" s="62" t="s">
        <v>216</v>
      </c>
      <c r="C215" s="62" t="s">
        <v>217</v>
      </c>
      <c r="D215" s="62" t="s">
        <v>218</v>
      </c>
      <c r="E215" s="4" t="s">
        <v>219</v>
      </c>
      <c r="F215" s="63">
        <v>23000</v>
      </c>
      <c r="G215" s="63">
        <v>23000</v>
      </c>
      <c r="H215" s="33">
        <v>1595</v>
      </c>
      <c r="I215" s="64">
        <v>0</v>
      </c>
      <c r="J215" s="65">
        <f>G215+I215</f>
        <v>23000</v>
      </c>
      <c r="K215" s="63">
        <v>0</v>
      </c>
      <c r="L215" s="63">
        <v>0</v>
      </c>
      <c r="M215" s="66">
        <v>0</v>
      </c>
      <c r="N215" s="63">
        <v>0</v>
      </c>
      <c r="O215" s="63">
        <v>0</v>
      </c>
    </row>
    <row r="216" spans="1:15" ht="12" customHeight="1" outlineLevel="1" x14ac:dyDescent="0.25">
      <c r="A216" s="3" t="s">
        <v>166</v>
      </c>
      <c r="B216" s="3" t="s">
        <v>216</v>
      </c>
      <c r="C216" s="3" t="s">
        <v>217</v>
      </c>
      <c r="D216" s="3" t="s">
        <v>220</v>
      </c>
      <c r="E216" s="4" t="s">
        <v>221</v>
      </c>
      <c r="F216" s="5">
        <v>10000</v>
      </c>
      <c r="G216" s="5">
        <v>10000</v>
      </c>
      <c r="H216" s="33">
        <v>0</v>
      </c>
      <c r="I216" s="25">
        <v>0</v>
      </c>
      <c r="J216" s="27">
        <f>G216+I216</f>
        <v>10000</v>
      </c>
      <c r="K216" s="5">
        <v>0</v>
      </c>
      <c r="L216" s="5">
        <v>0</v>
      </c>
      <c r="M216" s="33">
        <v>0</v>
      </c>
      <c r="N216" s="5">
        <v>0</v>
      </c>
      <c r="O216" s="5">
        <v>0</v>
      </c>
    </row>
    <row r="217" spans="1:15" ht="12" customHeight="1" outlineLevel="1" x14ac:dyDescent="0.25">
      <c r="A217" s="3" t="s">
        <v>166</v>
      </c>
      <c r="B217" s="3" t="s">
        <v>662</v>
      </c>
      <c r="C217" s="3" t="s">
        <v>217</v>
      </c>
      <c r="D217" s="3" t="s">
        <v>80</v>
      </c>
      <c r="E217" s="4" t="s">
        <v>81</v>
      </c>
      <c r="F217" s="5">
        <v>0</v>
      </c>
      <c r="G217" s="5">
        <v>0</v>
      </c>
      <c r="H217" s="33">
        <v>11412.54</v>
      </c>
      <c r="I217" s="25">
        <v>11412.54</v>
      </c>
      <c r="J217" s="27">
        <f>SUM(G217+I217)</f>
        <v>11412.54</v>
      </c>
      <c r="K217" s="5">
        <v>0</v>
      </c>
      <c r="L217" s="5">
        <v>0</v>
      </c>
      <c r="M217" s="33">
        <v>0</v>
      </c>
      <c r="N217" s="5">
        <v>0</v>
      </c>
      <c r="O217" s="5">
        <f>SUM(L217+N217)</f>
        <v>0</v>
      </c>
    </row>
    <row r="218" spans="1:15" ht="12" customHeight="1" outlineLevel="1" x14ac:dyDescent="0.25">
      <c r="A218" s="3" t="s">
        <v>166</v>
      </c>
      <c r="B218" s="3" t="s">
        <v>216</v>
      </c>
      <c r="C218" s="3" t="s">
        <v>217</v>
      </c>
      <c r="D218" s="3" t="s">
        <v>173</v>
      </c>
      <c r="E218" s="4" t="s">
        <v>174</v>
      </c>
      <c r="F218" s="5">
        <v>0</v>
      </c>
      <c r="G218" s="5">
        <v>0</v>
      </c>
      <c r="H218" s="5">
        <v>0</v>
      </c>
      <c r="I218" s="5">
        <v>0</v>
      </c>
      <c r="J218" s="5">
        <f>G218+I218</f>
        <v>0</v>
      </c>
      <c r="K218" s="33">
        <v>1190000</v>
      </c>
      <c r="L218" s="33">
        <v>1190000</v>
      </c>
      <c r="M218" s="33">
        <v>83475</v>
      </c>
      <c r="N218" s="26">
        <v>0</v>
      </c>
      <c r="O218" s="29">
        <f>L218+N218</f>
        <v>1190000</v>
      </c>
    </row>
    <row r="219" spans="1:15" ht="12" customHeight="1" outlineLevel="1" x14ac:dyDescent="0.25">
      <c r="A219" s="3" t="s">
        <v>166</v>
      </c>
      <c r="B219" s="3" t="s">
        <v>216</v>
      </c>
      <c r="C219" s="3" t="s">
        <v>217</v>
      </c>
      <c r="D219" s="3" t="s">
        <v>175</v>
      </c>
      <c r="E219" s="4" t="s">
        <v>176</v>
      </c>
      <c r="F219" s="5">
        <v>0</v>
      </c>
      <c r="G219" s="5">
        <v>0</v>
      </c>
      <c r="H219" s="5">
        <v>0</v>
      </c>
      <c r="I219" s="5">
        <v>0</v>
      </c>
      <c r="J219" s="5">
        <f t="shared" ref="J219:J232" si="101">G219+I219</f>
        <v>0</v>
      </c>
      <c r="K219" s="33">
        <v>298000</v>
      </c>
      <c r="L219" s="33">
        <v>298000</v>
      </c>
      <c r="M219" s="33">
        <v>20704</v>
      </c>
      <c r="N219" s="26">
        <v>0</v>
      </c>
      <c r="O219" s="29">
        <f t="shared" ref="O219:O232" si="102">L219+N219</f>
        <v>298000</v>
      </c>
    </row>
    <row r="220" spans="1:15" ht="12" customHeight="1" outlineLevel="1" x14ac:dyDescent="0.25">
      <c r="A220" s="3" t="s">
        <v>166</v>
      </c>
      <c r="B220" s="3" t="s">
        <v>216</v>
      </c>
      <c r="C220" s="3" t="s">
        <v>217</v>
      </c>
      <c r="D220" s="3" t="s">
        <v>177</v>
      </c>
      <c r="E220" s="4" t="s">
        <v>178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01"/>
        <v>0</v>
      </c>
      <c r="K220" s="33">
        <v>108000</v>
      </c>
      <c r="L220" s="33">
        <v>108000</v>
      </c>
      <c r="M220" s="33">
        <v>7515</v>
      </c>
      <c r="N220" s="26">
        <v>0</v>
      </c>
      <c r="O220" s="29">
        <f t="shared" si="102"/>
        <v>108000</v>
      </c>
    </row>
    <row r="221" spans="1:15" ht="12" customHeight="1" outlineLevel="1" x14ac:dyDescent="0.25">
      <c r="A221" s="3" t="s">
        <v>166</v>
      </c>
      <c r="B221" s="3" t="s">
        <v>216</v>
      </c>
      <c r="C221" s="3" t="s">
        <v>217</v>
      </c>
      <c r="D221" s="3" t="s">
        <v>355</v>
      </c>
      <c r="E221" s="4" t="s">
        <v>356</v>
      </c>
      <c r="F221" s="5">
        <v>0</v>
      </c>
      <c r="G221" s="5">
        <v>0</v>
      </c>
      <c r="H221" s="5">
        <v>0</v>
      </c>
      <c r="I221" s="5">
        <v>0</v>
      </c>
      <c r="J221" s="5">
        <f t="shared" si="101"/>
        <v>0</v>
      </c>
      <c r="K221" s="33">
        <v>5000</v>
      </c>
      <c r="L221" s="33">
        <v>5000</v>
      </c>
      <c r="M221" s="33">
        <v>0</v>
      </c>
      <c r="N221" s="26">
        <v>0</v>
      </c>
      <c r="O221" s="29">
        <f t="shared" si="102"/>
        <v>5000</v>
      </c>
    </row>
    <row r="222" spans="1:15" ht="12" customHeight="1" outlineLevel="1" x14ac:dyDescent="0.25">
      <c r="A222" s="3" t="s">
        <v>166</v>
      </c>
      <c r="B222" s="3" t="s">
        <v>662</v>
      </c>
      <c r="C222" s="3" t="s">
        <v>217</v>
      </c>
      <c r="D222" s="3" t="s">
        <v>124</v>
      </c>
      <c r="E222" s="4" t="s">
        <v>125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33">
        <v>4200</v>
      </c>
      <c r="L222" s="33">
        <v>4200</v>
      </c>
      <c r="M222" s="33">
        <v>0</v>
      </c>
      <c r="N222" s="26">
        <v>0</v>
      </c>
      <c r="O222" s="29">
        <f>SUM(L222+N222)</f>
        <v>4200</v>
      </c>
    </row>
    <row r="223" spans="1:15" ht="12" customHeight="1" outlineLevel="1" x14ac:dyDescent="0.25">
      <c r="A223" s="3" t="s">
        <v>166</v>
      </c>
      <c r="B223" s="3" t="s">
        <v>216</v>
      </c>
      <c r="C223" s="3" t="s">
        <v>217</v>
      </c>
      <c r="D223" s="3" t="s">
        <v>128</v>
      </c>
      <c r="E223" s="4" t="s">
        <v>129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01"/>
        <v>0</v>
      </c>
      <c r="K223" s="33">
        <v>70000</v>
      </c>
      <c r="L223" s="33">
        <v>70000</v>
      </c>
      <c r="M223" s="33">
        <v>19180</v>
      </c>
      <c r="N223" s="26">
        <v>-59</v>
      </c>
      <c r="O223" s="29">
        <f t="shared" si="102"/>
        <v>69941</v>
      </c>
    </row>
    <row r="224" spans="1:15" ht="12" customHeight="1" outlineLevel="1" x14ac:dyDescent="0.25">
      <c r="A224" s="3" t="s">
        <v>166</v>
      </c>
      <c r="B224" s="3" t="s">
        <v>216</v>
      </c>
      <c r="C224" s="3" t="s">
        <v>217</v>
      </c>
      <c r="D224" s="3" t="s">
        <v>130</v>
      </c>
      <c r="E224" s="4" t="s">
        <v>131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01"/>
        <v>0</v>
      </c>
      <c r="K224" s="33">
        <v>80000</v>
      </c>
      <c r="L224" s="33">
        <v>80000</v>
      </c>
      <c r="M224" s="33">
        <v>10372</v>
      </c>
      <c r="N224" s="26">
        <v>15000</v>
      </c>
      <c r="O224" s="29">
        <f t="shared" si="102"/>
        <v>95000</v>
      </c>
    </row>
    <row r="225" spans="1:15" ht="12" customHeight="1" outlineLevel="1" x14ac:dyDescent="0.25">
      <c r="A225" s="3" t="s">
        <v>166</v>
      </c>
      <c r="B225" s="3" t="s">
        <v>216</v>
      </c>
      <c r="C225" s="3" t="s">
        <v>217</v>
      </c>
      <c r="D225" s="3" t="s">
        <v>132</v>
      </c>
      <c r="E225" s="4" t="s">
        <v>133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01"/>
        <v>0</v>
      </c>
      <c r="K225" s="33">
        <v>155000</v>
      </c>
      <c r="L225" s="33">
        <v>155000</v>
      </c>
      <c r="M225" s="33">
        <v>45478</v>
      </c>
      <c r="N225" s="26">
        <v>0</v>
      </c>
      <c r="O225" s="29">
        <f t="shared" si="102"/>
        <v>155000</v>
      </c>
    </row>
    <row r="226" spans="1:15" ht="12" customHeight="1" outlineLevel="1" x14ac:dyDescent="0.25">
      <c r="A226" s="3" t="s">
        <v>166</v>
      </c>
      <c r="B226" s="3" t="s">
        <v>216</v>
      </c>
      <c r="C226" s="3" t="s">
        <v>217</v>
      </c>
      <c r="D226" s="3" t="s">
        <v>222</v>
      </c>
      <c r="E226" s="4" t="s">
        <v>223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01"/>
        <v>0</v>
      </c>
      <c r="K226" s="33">
        <v>250000</v>
      </c>
      <c r="L226" s="33">
        <v>250000</v>
      </c>
      <c r="M226" s="33">
        <v>4062.68</v>
      </c>
      <c r="N226" s="26">
        <v>0</v>
      </c>
      <c r="O226" s="29">
        <f t="shared" si="102"/>
        <v>250000</v>
      </c>
    </row>
    <row r="227" spans="1:15" ht="12" customHeight="1" outlineLevel="1" x14ac:dyDescent="0.25">
      <c r="A227" s="3" t="s">
        <v>166</v>
      </c>
      <c r="B227" s="3" t="s">
        <v>216</v>
      </c>
      <c r="C227" s="3" t="s">
        <v>217</v>
      </c>
      <c r="D227" s="3" t="s">
        <v>136</v>
      </c>
      <c r="E227" s="4" t="s">
        <v>137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01"/>
        <v>0</v>
      </c>
      <c r="K227" s="33">
        <v>245000</v>
      </c>
      <c r="L227" s="33">
        <v>245000</v>
      </c>
      <c r="M227" s="33">
        <v>40115.879999999997</v>
      </c>
      <c r="N227" s="26">
        <v>0</v>
      </c>
      <c r="O227" s="29">
        <f t="shared" si="102"/>
        <v>245000</v>
      </c>
    </row>
    <row r="228" spans="1:15" ht="12" customHeight="1" outlineLevel="1" x14ac:dyDescent="0.25">
      <c r="A228" s="3" t="s">
        <v>166</v>
      </c>
      <c r="B228" s="3" t="s">
        <v>662</v>
      </c>
      <c r="C228" s="3" t="s">
        <v>217</v>
      </c>
      <c r="D228" s="3" t="s">
        <v>140</v>
      </c>
      <c r="E228" s="4" t="s">
        <v>141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01"/>
        <v>0</v>
      </c>
      <c r="K228" s="33">
        <v>0</v>
      </c>
      <c r="L228" s="33">
        <v>0</v>
      </c>
      <c r="M228" s="33">
        <v>59</v>
      </c>
      <c r="N228" s="26">
        <v>59</v>
      </c>
      <c r="O228" s="29">
        <f t="shared" si="102"/>
        <v>59</v>
      </c>
    </row>
    <row r="229" spans="1:15" ht="12" customHeight="1" outlineLevel="1" x14ac:dyDescent="0.25">
      <c r="A229" s="3" t="s">
        <v>166</v>
      </c>
      <c r="B229" s="3" t="s">
        <v>216</v>
      </c>
      <c r="C229" s="3" t="s">
        <v>217</v>
      </c>
      <c r="D229" s="3" t="s">
        <v>101</v>
      </c>
      <c r="E229" s="4" t="s">
        <v>102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01"/>
        <v>0</v>
      </c>
      <c r="K229" s="33">
        <v>65000</v>
      </c>
      <c r="L229" s="33">
        <v>65000</v>
      </c>
      <c r="M229" s="33">
        <v>3009</v>
      </c>
      <c r="N229" s="26">
        <v>-8086</v>
      </c>
      <c r="O229" s="29">
        <f t="shared" si="102"/>
        <v>56914</v>
      </c>
    </row>
    <row r="230" spans="1:15" ht="12" customHeight="1" outlineLevel="1" x14ac:dyDescent="0.25">
      <c r="A230" s="3" t="s">
        <v>166</v>
      </c>
      <c r="B230" s="3" t="s">
        <v>216</v>
      </c>
      <c r="C230" s="3" t="s">
        <v>217</v>
      </c>
      <c r="D230" s="3" t="s">
        <v>84</v>
      </c>
      <c r="E230" s="4" t="s">
        <v>85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01"/>
        <v>0</v>
      </c>
      <c r="K230" s="33">
        <v>300000</v>
      </c>
      <c r="L230" s="33">
        <v>300000</v>
      </c>
      <c r="M230" s="33">
        <v>0</v>
      </c>
      <c r="N230" s="26">
        <v>0</v>
      </c>
      <c r="O230" s="29">
        <f t="shared" si="102"/>
        <v>300000</v>
      </c>
    </row>
    <row r="231" spans="1:15" ht="12" customHeight="1" outlineLevel="1" x14ac:dyDescent="0.25">
      <c r="A231" s="3" t="s">
        <v>166</v>
      </c>
      <c r="B231" s="3" t="s">
        <v>662</v>
      </c>
      <c r="C231" s="3" t="s">
        <v>217</v>
      </c>
      <c r="D231" s="3" t="s">
        <v>203</v>
      </c>
      <c r="E231" s="4" t="s">
        <v>204</v>
      </c>
      <c r="F231" s="5">
        <v>0</v>
      </c>
      <c r="G231" s="5">
        <v>0</v>
      </c>
      <c r="H231" s="5">
        <v>0</v>
      </c>
      <c r="I231" s="5">
        <v>0</v>
      </c>
      <c r="J231" s="5">
        <f t="shared" si="101"/>
        <v>0</v>
      </c>
      <c r="K231" s="33">
        <v>0</v>
      </c>
      <c r="L231" s="33">
        <v>0</v>
      </c>
      <c r="M231" s="69">
        <v>8086</v>
      </c>
      <c r="N231" s="26">
        <v>8086</v>
      </c>
      <c r="O231" s="29">
        <f t="shared" si="102"/>
        <v>8086</v>
      </c>
    </row>
    <row r="232" spans="1:15" ht="12" customHeight="1" outlineLevel="1" x14ac:dyDescent="0.25">
      <c r="A232" s="3" t="s">
        <v>166</v>
      </c>
      <c r="B232" s="3" t="s">
        <v>216</v>
      </c>
      <c r="C232" s="3" t="s">
        <v>217</v>
      </c>
      <c r="D232" s="3" t="s">
        <v>160</v>
      </c>
      <c r="E232" s="4" t="s">
        <v>161</v>
      </c>
      <c r="F232" s="5">
        <v>0</v>
      </c>
      <c r="G232" s="5">
        <v>0</v>
      </c>
      <c r="H232" s="5">
        <v>0</v>
      </c>
      <c r="I232" s="5">
        <v>0</v>
      </c>
      <c r="J232" s="5">
        <f t="shared" si="101"/>
        <v>0</v>
      </c>
      <c r="K232" s="33">
        <v>15000</v>
      </c>
      <c r="L232" s="33">
        <v>15000</v>
      </c>
      <c r="M232" s="69">
        <v>0</v>
      </c>
      <c r="N232" s="26">
        <v>0</v>
      </c>
      <c r="O232" s="29">
        <f t="shared" si="102"/>
        <v>15000</v>
      </c>
    </row>
    <row r="233" spans="1:15" ht="12" customHeight="1" x14ac:dyDescent="0.25">
      <c r="A233" s="113" t="s">
        <v>224</v>
      </c>
      <c r="B233" s="114"/>
      <c r="C233" s="114"/>
      <c r="D233" s="114"/>
      <c r="E233" s="115"/>
      <c r="F233" s="6">
        <f t="shared" ref="F233:O233" si="103">SUM(F214:F232)</f>
        <v>46000</v>
      </c>
      <c r="G233" s="6">
        <f t="shared" si="103"/>
        <v>46000</v>
      </c>
      <c r="H233" s="6">
        <f t="shared" si="103"/>
        <v>13727.54</v>
      </c>
      <c r="I233" s="6">
        <f t="shared" si="103"/>
        <v>11412.54</v>
      </c>
      <c r="J233" s="6">
        <f t="shared" si="103"/>
        <v>57412.54</v>
      </c>
      <c r="K233" s="6">
        <f t="shared" si="103"/>
        <v>2785200</v>
      </c>
      <c r="L233" s="6">
        <f t="shared" si="103"/>
        <v>2785200</v>
      </c>
      <c r="M233" s="89">
        <f t="shared" si="103"/>
        <v>242056.56</v>
      </c>
      <c r="N233" s="6">
        <f t="shared" si="103"/>
        <v>15000</v>
      </c>
      <c r="O233" s="6">
        <f t="shared" si="103"/>
        <v>2800200</v>
      </c>
    </row>
    <row r="234" spans="1:15" ht="12" customHeight="1" outlineLevel="1" x14ac:dyDescent="0.25">
      <c r="A234" s="3" t="s">
        <v>166</v>
      </c>
      <c r="B234" s="3" t="s">
        <v>225</v>
      </c>
      <c r="C234" s="3" t="s">
        <v>226</v>
      </c>
      <c r="D234" s="3" t="s">
        <v>218</v>
      </c>
      <c r="E234" s="4" t="s">
        <v>219</v>
      </c>
      <c r="F234" s="5">
        <v>220000</v>
      </c>
      <c r="G234" s="5">
        <v>220000</v>
      </c>
      <c r="H234" s="38">
        <v>22790</v>
      </c>
      <c r="I234" s="25">
        <v>0</v>
      </c>
      <c r="J234" s="27">
        <f>G234+I234</f>
        <v>220000</v>
      </c>
      <c r="K234" s="5">
        <v>0</v>
      </c>
      <c r="L234" s="5">
        <v>0</v>
      </c>
      <c r="M234" s="33">
        <v>0</v>
      </c>
      <c r="N234" s="5">
        <v>0</v>
      </c>
      <c r="O234" s="5">
        <v>0</v>
      </c>
    </row>
    <row r="235" spans="1:15" ht="12" customHeight="1" outlineLevel="1" x14ac:dyDescent="0.25">
      <c r="A235" s="3" t="s">
        <v>166</v>
      </c>
      <c r="B235" s="3" t="s">
        <v>663</v>
      </c>
      <c r="C235" s="3" t="s">
        <v>226</v>
      </c>
      <c r="D235" s="3" t="s">
        <v>80</v>
      </c>
      <c r="E235" s="41" t="s">
        <v>81</v>
      </c>
      <c r="F235" s="5">
        <v>0</v>
      </c>
      <c r="G235" s="5">
        <v>0</v>
      </c>
      <c r="H235" s="33">
        <v>0</v>
      </c>
      <c r="I235" s="25">
        <v>0</v>
      </c>
      <c r="J235" s="27">
        <f>G235+I235</f>
        <v>0</v>
      </c>
      <c r="K235" s="5">
        <v>0</v>
      </c>
      <c r="L235" s="5">
        <v>0</v>
      </c>
      <c r="M235" s="33">
        <v>0</v>
      </c>
      <c r="N235" s="5">
        <v>0</v>
      </c>
      <c r="O235" s="5">
        <v>0</v>
      </c>
    </row>
    <row r="236" spans="1:15" ht="12" customHeight="1" outlineLevel="1" x14ac:dyDescent="0.25">
      <c r="A236" s="3" t="s">
        <v>166</v>
      </c>
      <c r="B236" s="3" t="s">
        <v>225</v>
      </c>
      <c r="C236" s="3" t="s">
        <v>226</v>
      </c>
      <c r="D236" s="3" t="s">
        <v>128</v>
      </c>
      <c r="E236" s="4" t="s">
        <v>129</v>
      </c>
      <c r="F236" s="5">
        <v>0</v>
      </c>
      <c r="G236" s="5">
        <v>0</v>
      </c>
      <c r="H236" s="5">
        <v>0</v>
      </c>
      <c r="I236" s="5">
        <v>0</v>
      </c>
      <c r="J236" s="5">
        <f>G236+I236</f>
        <v>0</v>
      </c>
      <c r="K236" s="5">
        <v>60000</v>
      </c>
      <c r="L236" s="5">
        <v>60000</v>
      </c>
      <c r="M236" s="33">
        <v>0</v>
      </c>
      <c r="N236" s="26">
        <v>0</v>
      </c>
      <c r="O236" s="29">
        <f>L236+N236</f>
        <v>60000</v>
      </c>
    </row>
    <row r="237" spans="1:15" ht="12" customHeight="1" outlineLevel="1" x14ac:dyDescent="0.25">
      <c r="A237" s="3" t="s">
        <v>166</v>
      </c>
      <c r="B237" s="3" t="s">
        <v>225</v>
      </c>
      <c r="C237" s="3" t="s">
        <v>226</v>
      </c>
      <c r="D237" s="3" t="s">
        <v>130</v>
      </c>
      <c r="E237" s="4" t="s">
        <v>131</v>
      </c>
      <c r="F237" s="5">
        <v>0</v>
      </c>
      <c r="G237" s="5">
        <v>0</v>
      </c>
      <c r="H237" s="5">
        <v>0</v>
      </c>
      <c r="I237" s="5">
        <v>0</v>
      </c>
      <c r="J237" s="5">
        <f t="shared" ref="J237:J243" si="104">G237+I237</f>
        <v>0</v>
      </c>
      <c r="K237" s="5">
        <v>40000</v>
      </c>
      <c r="L237" s="5">
        <v>40000</v>
      </c>
      <c r="M237" s="33">
        <v>0</v>
      </c>
      <c r="N237" s="26">
        <v>0</v>
      </c>
      <c r="O237" s="29">
        <f t="shared" ref="O237:O243" si="105">L237+N237</f>
        <v>40000</v>
      </c>
    </row>
    <row r="238" spans="1:15" ht="12" customHeight="1" outlineLevel="1" x14ac:dyDescent="0.25">
      <c r="A238" s="3" t="s">
        <v>166</v>
      </c>
      <c r="B238" s="3" t="s">
        <v>225</v>
      </c>
      <c r="C238" s="3" t="s">
        <v>226</v>
      </c>
      <c r="D238" s="3" t="s">
        <v>132</v>
      </c>
      <c r="E238" s="4" t="s">
        <v>133</v>
      </c>
      <c r="F238" s="5">
        <v>0</v>
      </c>
      <c r="G238" s="5">
        <v>0</v>
      </c>
      <c r="H238" s="5">
        <v>0</v>
      </c>
      <c r="I238" s="5">
        <v>0</v>
      </c>
      <c r="J238" s="5">
        <f t="shared" si="104"/>
        <v>0</v>
      </c>
      <c r="K238" s="5">
        <v>80000</v>
      </c>
      <c r="L238" s="5">
        <v>80000</v>
      </c>
      <c r="M238" s="33">
        <v>0</v>
      </c>
      <c r="N238" s="26">
        <v>0</v>
      </c>
      <c r="O238" s="29">
        <f t="shared" si="105"/>
        <v>80000</v>
      </c>
    </row>
    <row r="239" spans="1:15" ht="12" customHeight="1" outlineLevel="1" x14ac:dyDescent="0.25">
      <c r="A239" s="3" t="s">
        <v>166</v>
      </c>
      <c r="B239" s="3" t="s">
        <v>225</v>
      </c>
      <c r="C239" s="3" t="s">
        <v>226</v>
      </c>
      <c r="D239" s="3" t="s">
        <v>222</v>
      </c>
      <c r="E239" s="4" t="s">
        <v>223</v>
      </c>
      <c r="F239" s="5">
        <v>0</v>
      </c>
      <c r="G239" s="5">
        <v>0</v>
      </c>
      <c r="H239" s="5">
        <v>0</v>
      </c>
      <c r="I239" s="5">
        <v>0</v>
      </c>
      <c r="J239" s="5">
        <f t="shared" si="104"/>
        <v>0</v>
      </c>
      <c r="K239" s="5">
        <v>375000</v>
      </c>
      <c r="L239" s="5">
        <v>375000</v>
      </c>
      <c r="M239" s="38">
        <v>31623.72</v>
      </c>
      <c r="N239" s="26">
        <v>0</v>
      </c>
      <c r="O239" s="29">
        <f t="shared" si="105"/>
        <v>375000</v>
      </c>
    </row>
    <row r="240" spans="1:15" ht="12" customHeight="1" outlineLevel="1" x14ac:dyDescent="0.25">
      <c r="A240" s="3" t="s">
        <v>166</v>
      </c>
      <c r="B240" s="3" t="s">
        <v>225</v>
      </c>
      <c r="C240" s="3" t="s">
        <v>226</v>
      </c>
      <c r="D240" s="3" t="s">
        <v>134</v>
      </c>
      <c r="E240" s="4" t="s">
        <v>135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04"/>
        <v>0</v>
      </c>
      <c r="K240" s="5">
        <v>1000</v>
      </c>
      <c r="L240" s="5">
        <v>1000</v>
      </c>
      <c r="M240" s="33">
        <v>0</v>
      </c>
      <c r="N240" s="26">
        <v>0</v>
      </c>
      <c r="O240" s="29">
        <f t="shared" si="105"/>
        <v>1000</v>
      </c>
    </row>
    <row r="241" spans="1:15" ht="12" customHeight="1" outlineLevel="1" x14ac:dyDescent="0.25">
      <c r="A241" s="3" t="s">
        <v>166</v>
      </c>
      <c r="B241" s="3" t="s">
        <v>225</v>
      </c>
      <c r="C241" s="3" t="s">
        <v>226</v>
      </c>
      <c r="D241" s="3" t="s">
        <v>136</v>
      </c>
      <c r="E241" s="4" t="s">
        <v>137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04"/>
        <v>0</v>
      </c>
      <c r="K241" s="5">
        <v>155000</v>
      </c>
      <c r="L241" s="5">
        <v>155000</v>
      </c>
      <c r="M241" s="38">
        <v>13324.21</v>
      </c>
      <c r="N241" s="26">
        <v>0</v>
      </c>
      <c r="O241" s="29">
        <f t="shared" si="105"/>
        <v>155000</v>
      </c>
    </row>
    <row r="242" spans="1:15" ht="12" customHeight="1" outlineLevel="1" x14ac:dyDescent="0.25">
      <c r="A242" s="3" t="s">
        <v>166</v>
      </c>
      <c r="B242" s="3" t="s">
        <v>225</v>
      </c>
      <c r="C242" s="3" t="s">
        <v>226</v>
      </c>
      <c r="D242" s="3" t="s">
        <v>101</v>
      </c>
      <c r="E242" s="4" t="s">
        <v>102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04"/>
        <v>0</v>
      </c>
      <c r="K242" s="5">
        <v>20000</v>
      </c>
      <c r="L242" s="5">
        <v>20000</v>
      </c>
      <c r="M242" s="33">
        <v>0</v>
      </c>
      <c r="N242" s="26">
        <v>0</v>
      </c>
      <c r="O242" s="29">
        <f t="shared" si="105"/>
        <v>20000</v>
      </c>
    </row>
    <row r="243" spans="1:15" ht="12" customHeight="1" outlineLevel="1" x14ac:dyDescent="0.25">
      <c r="A243" s="3" t="s">
        <v>166</v>
      </c>
      <c r="B243" s="3" t="s">
        <v>225</v>
      </c>
      <c r="C243" s="3" t="s">
        <v>226</v>
      </c>
      <c r="D243" s="3" t="s">
        <v>84</v>
      </c>
      <c r="E243" s="4" t="s">
        <v>85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04"/>
        <v>0</v>
      </c>
      <c r="K243" s="5">
        <v>25000</v>
      </c>
      <c r="L243" s="5">
        <v>25000</v>
      </c>
      <c r="M243" s="33">
        <v>0</v>
      </c>
      <c r="N243" s="26">
        <v>0</v>
      </c>
      <c r="O243" s="29">
        <f t="shared" si="105"/>
        <v>25000</v>
      </c>
    </row>
    <row r="244" spans="1:15" ht="12" customHeight="1" x14ac:dyDescent="0.25">
      <c r="A244" s="106" t="s">
        <v>227</v>
      </c>
      <c r="B244" s="107"/>
      <c r="C244" s="107"/>
      <c r="D244" s="107"/>
      <c r="E244" s="107"/>
      <c r="F244" s="6">
        <f t="shared" ref="F244:O244" si="106">SUM(F234:F243)</f>
        <v>220000</v>
      </c>
      <c r="G244" s="6">
        <f t="shared" si="106"/>
        <v>220000</v>
      </c>
      <c r="H244" s="6">
        <f t="shared" si="106"/>
        <v>22790</v>
      </c>
      <c r="I244" s="6">
        <f t="shared" si="106"/>
        <v>0</v>
      </c>
      <c r="J244" s="6">
        <f t="shared" si="106"/>
        <v>220000</v>
      </c>
      <c r="K244" s="6">
        <f t="shared" si="106"/>
        <v>756000</v>
      </c>
      <c r="L244" s="6">
        <f t="shared" si="106"/>
        <v>756000</v>
      </c>
      <c r="M244" s="6">
        <f t="shared" si="106"/>
        <v>44947.93</v>
      </c>
      <c r="N244" s="6">
        <f t="shared" si="106"/>
        <v>0</v>
      </c>
      <c r="O244" s="6">
        <f t="shared" si="106"/>
        <v>756000</v>
      </c>
    </row>
    <row r="245" spans="1:15" ht="12" customHeight="1" outlineLevel="1" x14ac:dyDescent="0.25">
      <c r="A245" s="3" t="s">
        <v>166</v>
      </c>
      <c r="B245" s="3" t="s">
        <v>228</v>
      </c>
      <c r="C245" s="3" t="s">
        <v>90</v>
      </c>
      <c r="D245" s="3" t="s">
        <v>130</v>
      </c>
      <c r="E245" s="4" t="s">
        <v>131</v>
      </c>
      <c r="F245" s="5">
        <v>0</v>
      </c>
      <c r="G245" s="5">
        <v>0</v>
      </c>
      <c r="H245" s="5">
        <v>0</v>
      </c>
      <c r="I245" s="5">
        <v>0</v>
      </c>
      <c r="J245" s="5">
        <f>G245+I245</f>
        <v>0</v>
      </c>
      <c r="K245" s="5">
        <v>3000</v>
      </c>
      <c r="L245" s="5">
        <v>3000</v>
      </c>
      <c r="M245" s="5">
        <v>0</v>
      </c>
      <c r="N245" s="26">
        <v>0</v>
      </c>
      <c r="O245" s="29">
        <f>L245+N245</f>
        <v>3000</v>
      </c>
    </row>
    <row r="246" spans="1:15" ht="12" customHeight="1" outlineLevel="1" x14ac:dyDescent="0.25">
      <c r="A246" s="3" t="s">
        <v>166</v>
      </c>
      <c r="B246" s="3" t="s">
        <v>228</v>
      </c>
      <c r="C246" s="3" t="s">
        <v>90</v>
      </c>
      <c r="D246" s="3" t="s">
        <v>101</v>
      </c>
      <c r="E246" s="4" t="s">
        <v>102</v>
      </c>
      <c r="F246" s="5">
        <v>0</v>
      </c>
      <c r="G246" s="5">
        <v>0</v>
      </c>
      <c r="H246" s="5">
        <v>0</v>
      </c>
      <c r="I246" s="5">
        <v>0</v>
      </c>
      <c r="J246" s="5">
        <f t="shared" ref="J246:J247" si="107">G246+I246</f>
        <v>0</v>
      </c>
      <c r="K246" s="5">
        <v>2000</v>
      </c>
      <c r="L246" s="5">
        <v>2000</v>
      </c>
      <c r="M246" s="5">
        <v>0</v>
      </c>
      <c r="N246" s="26">
        <v>0</v>
      </c>
      <c r="O246" s="29">
        <f t="shared" ref="O246:O247" si="108">L246+N246</f>
        <v>2000</v>
      </c>
    </row>
    <row r="247" spans="1:15" ht="12" customHeight="1" outlineLevel="1" x14ac:dyDescent="0.25">
      <c r="A247" s="3" t="s">
        <v>166</v>
      </c>
      <c r="B247" s="3" t="s">
        <v>228</v>
      </c>
      <c r="C247" s="3" t="s">
        <v>90</v>
      </c>
      <c r="D247" s="3" t="s">
        <v>86</v>
      </c>
      <c r="E247" s="4" t="s">
        <v>87</v>
      </c>
      <c r="F247" s="5">
        <v>0</v>
      </c>
      <c r="G247" s="5">
        <v>0</v>
      </c>
      <c r="H247" s="5">
        <v>0</v>
      </c>
      <c r="I247" s="5">
        <v>0</v>
      </c>
      <c r="J247" s="5">
        <f t="shared" si="107"/>
        <v>0</v>
      </c>
      <c r="K247" s="5">
        <v>0</v>
      </c>
      <c r="L247" s="5">
        <v>0</v>
      </c>
      <c r="M247" s="5">
        <v>0</v>
      </c>
      <c r="N247" s="26">
        <v>0</v>
      </c>
      <c r="O247" s="29">
        <f t="shared" si="108"/>
        <v>0</v>
      </c>
    </row>
    <row r="248" spans="1:15" ht="12" customHeight="1" x14ac:dyDescent="0.25">
      <c r="A248" s="106" t="s">
        <v>229</v>
      </c>
      <c r="B248" s="107"/>
      <c r="C248" s="107"/>
      <c r="D248" s="107"/>
      <c r="E248" s="107"/>
      <c r="F248" s="6">
        <f>SUM(F245:F247)</f>
        <v>0</v>
      </c>
      <c r="G248" s="6">
        <f>SUM(G245:G247)</f>
        <v>0</v>
      </c>
      <c r="H248" s="6">
        <f t="shared" ref="H248:J248" si="109">SUM(H245:H247)</f>
        <v>0</v>
      </c>
      <c r="I248" s="6">
        <f t="shared" si="109"/>
        <v>0</v>
      </c>
      <c r="J248" s="6">
        <f t="shared" si="109"/>
        <v>0</v>
      </c>
      <c r="K248" s="6">
        <f>SUM(K245:K247)</f>
        <v>5000</v>
      </c>
      <c r="L248" s="6">
        <f>SUM(L245:L247)</f>
        <v>5000</v>
      </c>
      <c r="M248" s="6">
        <f t="shared" ref="M248:O248" si="110">SUM(M245:M247)</f>
        <v>0</v>
      </c>
      <c r="N248" s="6">
        <f t="shared" si="110"/>
        <v>0</v>
      </c>
      <c r="O248" s="6">
        <f t="shared" si="110"/>
        <v>5000</v>
      </c>
    </row>
    <row r="249" spans="1:15" ht="12" customHeight="1" outlineLevel="1" x14ac:dyDescent="0.25">
      <c r="A249" s="3" t="s">
        <v>166</v>
      </c>
      <c r="B249" s="3" t="s">
        <v>616</v>
      </c>
      <c r="C249" s="3" t="s">
        <v>13</v>
      </c>
      <c r="D249" s="3" t="s">
        <v>277</v>
      </c>
      <c r="E249" s="4" t="s">
        <v>278</v>
      </c>
      <c r="F249" s="5">
        <v>0</v>
      </c>
      <c r="G249" s="5">
        <v>0</v>
      </c>
      <c r="H249" s="38">
        <v>0</v>
      </c>
      <c r="I249" s="25">
        <v>0</v>
      </c>
      <c r="J249" s="27">
        <f>G249+I249</f>
        <v>0</v>
      </c>
      <c r="K249" s="5">
        <v>0</v>
      </c>
      <c r="L249" s="5">
        <v>0</v>
      </c>
      <c r="M249" s="33">
        <v>0</v>
      </c>
      <c r="N249" s="5">
        <v>0</v>
      </c>
      <c r="O249" s="5">
        <v>0</v>
      </c>
    </row>
    <row r="250" spans="1:15" ht="12" customHeight="1" outlineLevel="1" x14ac:dyDescent="0.25">
      <c r="A250" s="3" t="s">
        <v>166</v>
      </c>
      <c r="B250" s="3" t="s">
        <v>230</v>
      </c>
      <c r="C250" s="3" t="s">
        <v>107</v>
      </c>
      <c r="D250" s="3" t="s">
        <v>128</v>
      </c>
      <c r="E250" s="4" t="s">
        <v>129</v>
      </c>
      <c r="F250" s="5">
        <v>0</v>
      </c>
      <c r="G250" s="5">
        <v>0</v>
      </c>
      <c r="H250" s="5">
        <v>0</v>
      </c>
      <c r="I250" s="5">
        <v>0</v>
      </c>
      <c r="J250" s="5">
        <f>G250+I250</f>
        <v>0</v>
      </c>
      <c r="K250" s="5">
        <v>70000</v>
      </c>
      <c r="L250" s="5">
        <v>70000</v>
      </c>
      <c r="M250" s="33">
        <v>0</v>
      </c>
      <c r="N250" s="26">
        <v>0</v>
      </c>
      <c r="O250" s="29">
        <f>L250+N250</f>
        <v>70000</v>
      </c>
    </row>
    <row r="251" spans="1:15" ht="12" customHeight="1" outlineLevel="1" x14ac:dyDescent="0.25">
      <c r="A251" s="3" t="s">
        <v>166</v>
      </c>
      <c r="B251" s="3" t="s">
        <v>230</v>
      </c>
      <c r="C251" s="3" t="s">
        <v>107</v>
      </c>
      <c r="D251" s="3" t="s">
        <v>130</v>
      </c>
      <c r="E251" s="4" t="s">
        <v>131</v>
      </c>
      <c r="F251" s="5">
        <v>0</v>
      </c>
      <c r="G251" s="5">
        <v>0</v>
      </c>
      <c r="H251" s="5">
        <v>0</v>
      </c>
      <c r="I251" s="5">
        <v>0</v>
      </c>
      <c r="J251" s="5">
        <f t="shared" ref="J251:J254" si="111">G251+I251</f>
        <v>0</v>
      </c>
      <c r="K251" s="5">
        <v>15000</v>
      </c>
      <c r="L251" s="5">
        <v>15000</v>
      </c>
      <c r="M251" s="33">
        <v>0</v>
      </c>
      <c r="N251" s="26">
        <v>0</v>
      </c>
      <c r="O251" s="29">
        <f t="shared" ref="O251:O254" si="112">L251+N251</f>
        <v>15000</v>
      </c>
    </row>
    <row r="252" spans="1:15" ht="12" customHeight="1" outlineLevel="1" x14ac:dyDescent="0.25">
      <c r="A252" s="3" t="s">
        <v>166</v>
      </c>
      <c r="B252" s="3" t="s">
        <v>230</v>
      </c>
      <c r="C252" s="3" t="s">
        <v>107</v>
      </c>
      <c r="D252" s="3" t="s">
        <v>101</v>
      </c>
      <c r="E252" s="4" t="s">
        <v>102</v>
      </c>
      <c r="F252" s="5">
        <v>0</v>
      </c>
      <c r="G252" s="5">
        <v>0</v>
      </c>
      <c r="H252" s="5">
        <v>0</v>
      </c>
      <c r="I252" s="5">
        <v>0</v>
      </c>
      <c r="J252" s="5">
        <f t="shared" si="111"/>
        <v>0</v>
      </c>
      <c r="K252" s="5">
        <v>325000</v>
      </c>
      <c r="L252" s="5">
        <v>325000</v>
      </c>
      <c r="M252" s="33">
        <v>0</v>
      </c>
      <c r="N252" s="26">
        <v>0</v>
      </c>
      <c r="O252" s="29">
        <f t="shared" si="112"/>
        <v>325000</v>
      </c>
    </row>
    <row r="253" spans="1:15" ht="12" customHeight="1" outlineLevel="1" x14ac:dyDescent="0.25">
      <c r="A253" s="3" t="s">
        <v>166</v>
      </c>
      <c r="B253" s="3" t="s">
        <v>230</v>
      </c>
      <c r="C253" s="3" t="s">
        <v>107</v>
      </c>
      <c r="D253" s="3" t="s">
        <v>84</v>
      </c>
      <c r="E253" s="4" t="s">
        <v>85</v>
      </c>
      <c r="F253" s="5">
        <v>0</v>
      </c>
      <c r="G253" s="5">
        <v>0</v>
      </c>
      <c r="H253" s="5">
        <v>0</v>
      </c>
      <c r="I253" s="5">
        <v>0</v>
      </c>
      <c r="J253" s="5">
        <f t="shared" si="111"/>
        <v>0</v>
      </c>
      <c r="K253" s="5">
        <v>250000</v>
      </c>
      <c r="L253" s="5">
        <v>250000</v>
      </c>
      <c r="M253" s="33">
        <v>0</v>
      </c>
      <c r="N253" s="26">
        <v>0</v>
      </c>
      <c r="O253" s="29">
        <f t="shared" si="112"/>
        <v>250000</v>
      </c>
    </row>
    <row r="254" spans="1:15" ht="12" customHeight="1" outlineLevel="1" x14ac:dyDescent="0.25">
      <c r="A254" s="3" t="s">
        <v>166</v>
      </c>
      <c r="B254" s="3" t="s">
        <v>230</v>
      </c>
      <c r="C254" s="3" t="s">
        <v>107</v>
      </c>
      <c r="D254" s="3" t="s">
        <v>231</v>
      </c>
      <c r="E254" s="4" t="s">
        <v>232</v>
      </c>
      <c r="F254" s="5">
        <v>0</v>
      </c>
      <c r="G254" s="5">
        <v>0</v>
      </c>
      <c r="H254" s="5">
        <v>0</v>
      </c>
      <c r="I254" s="5">
        <v>0</v>
      </c>
      <c r="J254" s="5">
        <f t="shared" si="111"/>
        <v>0</v>
      </c>
      <c r="K254" s="5">
        <v>200000</v>
      </c>
      <c r="L254" s="5">
        <v>200000</v>
      </c>
      <c r="M254" s="33">
        <v>0</v>
      </c>
      <c r="N254" s="26">
        <v>0</v>
      </c>
      <c r="O254" s="29">
        <f t="shared" si="112"/>
        <v>200000</v>
      </c>
    </row>
    <row r="255" spans="1:15" ht="12" customHeight="1" x14ac:dyDescent="0.25">
      <c r="A255" s="106" t="s">
        <v>233</v>
      </c>
      <c r="B255" s="107"/>
      <c r="C255" s="107"/>
      <c r="D255" s="107"/>
      <c r="E255" s="107"/>
      <c r="F255" s="6">
        <f t="shared" ref="F255:O255" si="113">SUM(F249:F254)</f>
        <v>0</v>
      </c>
      <c r="G255" s="6">
        <f t="shared" si="113"/>
        <v>0</v>
      </c>
      <c r="H255" s="6">
        <f t="shared" si="113"/>
        <v>0</v>
      </c>
      <c r="I255" s="6">
        <f t="shared" si="113"/>
        <v>0</v>
      </c>
      <c r="J255" s="6">
        <f t="shared" si="113"/>
        <v>0</v>
      </c>
      <c r="K255" s="6">
        <f t="shared" si="113"/>
        <v>860000</v>
      </c>
      <c r="L255" s="6">
        <f t="shared" si="113"/>
        <v>860000</v>
      </c>
      <c r="M255" s="6">
        <f t="shared" si="113"/>
        <v>0</v>
      </c>
      <c r="N255" s="6">
        <f t="shared" si="113"/>
        <v>0</v>
      </c>
      <c r="O255" s="6">
        <f t="shared" si="113"/>
        <v>860000</v>
      </c>
    </row>
    <row r="256" spans="1:15" ht="12" customHeight="1" outlineLevel="1" x14ac:dyDescent="0.25">
      <c r="A256" s="3" t="s">
        <v>166</v>
      </c>
      <c r="B256" s="3" t="s">
        <v>234</v>
      </c>
      <c r="C256" s="3" t="s">
        <v>235</v>
      </c>
      <c r="D256" s="3" t="s">
        <v>169</v>
      </c>
      <c r="E256" s="4" t="s">
        <v>170</v>
      </c>
      <c r="F256" s="5">
        <v>3900000</v>
      </c>
      <c r="G256" s="33">
        <v>3900000</v>
      </c>
      <c r="H256" s="33">
        <v>0</v>
      </c>
      <c r="I256" s="51">
        <v>0</v>
      </c>
      <c r="J256" s="27">
        <f>G256+I256</f>
        <v>3900000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</row>
    <row r="257" spans="1:15" ht="12" customHeight="1" outlineLevel="1" x14ac:dyDescent="0.25">
      <c r="A257" s="3" t="s">
        <v>166</v>
      </c>
      <c r="B257" s="3" t="s">
        <v>234</v>
      </c>
      <c r="C257" s="3" t="s">
        <v>235</v>
      </c>
      <c r="D257" s="3" t="s">
        <v>171</v>
      </c>
      <c r="E257" s="4" t="s">
        <v>172</v>
      </c>
      <c r="F257" s="5">
        <v>275000</v>
      </c>
      <c r="G257" s="33">
        <v>275000</v>
      </c>
      <c r="H257" s="33">
        <v>0</v>
      </c>
      <c r="I257" s="25">
        <v>0</v>
      </c>
      <c r="J257" s="27">
        <f t="shared" ref="J257:J259" si="114">G257+I257</f>
        <v>275000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</row>
    <row r="258" spans="1:15" ht="12" customHeight="1" outlineLevel="1" x14ac:dyDescent="0.25">
      <c r="A258" s="3" t="s">
        <v>166</v>
      </c>
      <c r="B258" s="3" t="s">
        <v>664</v>
      </c>
      <c r="C258" s="3" t="s">
        <v>235</v>
      </c>
      <c r="D258" s="3" t="s">
        <v>80</v>
      </c>
      <c r="E258" s="41" t="s">
        <v>81</v>
      </c>
      <c r="F258" s="5">
        <v>0</v>
      </c>
      <c r="G258" s="33">
        <v>0</v>
      </c>
      <c r="H258" s="33">
        <v>18955.11</v>
      </c>
      <c r="I258" s="25">
        <v>18955.11</v>
      </c>
      <c r="J258" s="27">
        <f>(G258+I258)</f>
        <v>18955.11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ht="12" customHeight="1" outlineLevel="1" x14ac:dyDescent="0.25">
      <c r="A259" s="3" t="s">
        <v>166</v>
      </c>
      <c r="B259" s="3" t="s">
        <v>234</v>
      </c>
      <c r="C259" s="3" t="s">
        <v>235</v>
      </c>
      <c r="D259" s="3" t="s">
        <v>236</v>
      </c>
      <c r="E259" s="4" t="s">
        <v>237</v>
      </c>
      <c r="F259" s="5">
        <v>0</v>
      </c>
      <c r="G259" s="5">
        <v>0</v>
      </c>
      <c r="H259" s="5">
        <v>0</v>
      </c>
      <c r="I259" s="25">
        <v>0</v>
      </c>
      <c r="J259" s="27">
        <f t="shared" si="114"/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ht="12" customHeight="1" outlineLevel="1" x14ac:dyDescent="0.25">
      <c r="A260" s="3" t="s">
        <v>166</v>
      </c>
      <c r="B260" s="3" t="s">
        <v>234</v>
      </c>
      <c r="C260" s="3" t="s">
        <v>235</v>
      </c>
      <c r="D260" s="3" t="s">
        <v>173</v>
      </c>
      <c r="E260" s="4" t="s">
        <v>174</v>
      </c>
      <c r="F260" s="5">
        <v>0</v>
      </c>
      <c r="G260" s="5">
        <v>0</v>
      </c>
      <c r="H260" s="5">
        <v>0</v>
      </c>
      <c r="I260" s="5">
        <v>0</v>
      </c>
      <c r="J260" s="5">
        <f>G260+I260</f>
        <v>0</v>
      </c>
      <c r="K260" s="33">
        <v>636000</v>
      </c>
      <c r="L260" s="33">
        <v>636000</v>
      </c>
      <c r="M260" s="33">
        <v>43865</v>
      </c>
      <c r="N260" s="26">
        <v>0</v>
      </c>
      <c r="O260" s="29">
        <f>L260+N260</f>
        <v>636000</v>
      </c>
    </row>
    <row r="261" spans="1:15" ht="12" customHeight="1" outlineLevel="1" x14ac:dyDescent="0.25">
      <c r="A261" s="3" t="s">
        <v>166</v>
      </c>
      <c r="B261" s="3" t="s">
        <v>234</v>
      </c>
      <c r="C261" s="3" t="s">
        <v>235</v>
      </c>
      <c r="D261" s="3" t="s">
        <v>120</v>
      </c>
      <c r="E261" s="4" t="s">
        <v>121</v>
      </c>
      <c r="F261" s="5">
        <v>0</v>
      </c>
      <c r="G261" s="5">
        <v>0</v>
      </c>
      <c r="H261" s="5">
        <v>0</v>
      </c>
      <c r="I261" s="5">
        <v>0</v>
      </c>
      <c r="J261" s="5">
        <f t="shared" ref="J261:J273" si="115">G261+I261</f>
        <v>0</v>
      </c>
      <c r="K261" s="33">
        <v>170000</v>
      </c>
      <c r="L261" s="33">
        <v>170000</v>
      </c>
      <c r="M261" s="33">
        <v>3052</v>
      </c>
      <c r="N261" s="26">
        <v>0</v>
      </c>
      <c r="O261" s="29">
        <f t="shared" ref="O261:O273" si="116">L261+N261</f>
        <v>170000</v>
      </c>
    </row>
    <row r="262" spans="1:15" ht="12" customHeight="1" outlineLevel="1" x14ac:dyDescent="0.25">
      <c r="A262" s="3" t="s">
        <v>166</v>
      </c>
      <c r="B262" s="3" t="s">
        <v>234</v>
      </c>
      <c r="C262" s="3" t="s">
        <v>235</v>
      </c>
      <c r="D262" s="3" t="s">
        <v>175</v>
      </c>
      <c r="E262" s="4" t="s">
        <v>176</v>
      </c>
      <c r="F262" s="5">
        <v>0</v>
      </c>
      <c r="G262" s="5">
        <v>0</v>
      </c>
      <c r="H262" s="5">
        <v>0</v>
      </c>
      <c r="I262" s="5">
        <v>0</v>
      </c>
      <c r="J262" s="5">
        <f t="shared" si="115"/>
        <v>0</v>
      </c>
      <c r="K262" s="33">
        <v>159000</v>
      </c>
      <c r="L262" s="33">
        <v>159000</v>
      </c>
      <c r="M262" s="33">
        <v>10875</v>
      </c>
      <c r="N262" s="26">
        <v>0</v>
      </c>
      <c r="O262" s="29">
        <f t="shared" si="116"/>
        <v>159000</v>
      </c>
    </row>
    <row r="263" spans="1:15" ht="12" customHeight="1" outlineLevel="1" x14ac:dyDescent="0.25">
      <c r="A263" s="3" t="s">
        <v>166</v>
      </c>
      <c r="B263" s="3" t="s">
        <v>234</v>
      </c>
      <c r="C263" s="3" t="s">
        <v>235</v>
      </c>
      <c r="D263" s="3" t="s">
        <v>177</v>
      </c>
      <c r="E263" s="4" t="s">
        <v>178</v>
      </c>
      <c r="F263" s="5">
        <v>0</v>
      </c>
      <c r="G263" s="5">
        <v>0</v>
      </c>
      <c r="H263" s="5">
        <v>0</v>
      </c>
      <c r="I263" s="5">
        <v>0</v>
      </c>
      <c r="J263" s="5">
        <f t="shared" si="115"/>
        <v>0</v>
      </c>
      <c r="K263" s="33">
        <v>58000</v>
      </c>
      <c r="L263" s="33">
        <v>58000</v>
      </c>
      <c r="M263" s="33">
        <v>3946</v>
      </c>
      <c r="N263" s="26">
        <v>0</v>
      </c>
      <c r="O263" s="29">
        <f t="shared" si="116"/>
        <v>58000</v>
      </c>
    </row>
    <row r="264" spans="1:15" ht="12" customHeight="1" outlineLevel="1" x14ac:dyDescent="0.25">
      <c r="A264" s="3" t="s">
        <v>166</v>
      </c>
      <c r="B264" s="3" t="s">
        <v>234</v>
      </c>
      <c r="C264" s="3" t="s">
        <v>235</v>
      </c>
      <c r="D264" s="3" t="s">
        <v>357</v>
      </c>
      <c r="E264" s="4" t="s">
        <v>358</v>
      </c>
      <c r="F264" s="5">
        <v>0</v>
      </c>
      <c r="G264" s="5">
        <v>0</v>
      </c>
      <c r="H264" s="5">
        <v>0</v>
      </c>
      <c r="I264" s="5">
        <v>0</v>
      </c>
      <c r="J264" s="5">
        <f t="shared" ref="J264" si="117">G264+I264</f>
        <v>0</v>
      </c>
      <c r="K264" s="33">
        <v>1000</v>
      </c>
      <c r="L264" s="33">
        <v>1000</v>
      </c>
      <c r="M264" s="33">
        <v>0</v>
      </c>
      <c r="N264" s="26">
        <v>0</v>
      </c>
      <c r="O264" s="29">
        <f t="shared" ref="O264" si="118">L264+N264</f>
        <v>1000</v>
      </c>
    </row>
    <row r="265" spans="1:15" ht="12" customHeight="1" outlineLevel="1" x14ac:dyDescent="0.25">
      <c r="A265" s="3" t="s">
        <v>166</v>
      </c>
      <c r="B265" s="3" t="s">
        <v>234</v>
      </c>
      <c r="C265" s="3" t="s">
        <v>235</v>
      </c>
      <c r="D265" s="3" t="s">
        <v>128</v>
      </c>
      <c r="E265" s="4" t="s">
        <v>129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15"/>
        <v>0</v>
      </c>
      <c r="K265" s="33">
        <v>120000</v>
      </c>
      <c r="L265" s="33">
        <v>120000</v>
      </c>
      <c r="M265" s="33">
        <v>0</v>
      </c>
      <c r="N265" s="26">
        <v>0</v>
      </c>
      <c r="O265" s="29">
        <f t="shared" si="116"/>
        <v>120000</v>
      </c>
    </row>
    <row r="266" spans="1:15" ht="12" customHeight="1" outlineLevel="1" x14ac:dyDescent="0.25">
      <c r="A266" s="3" t="s">
        <v>166</v>
      </c>
      <c r="B266" s="3" t="s">
        <v>234</v>
      </c>
      <c r="C266" s="3" t="s">
        <v>235</v>
      </c>
      <c r="D266" s="3" t="s">
        <v>179</v>
      </c>
      <c r="E266" s="4" t="s">
        <v>180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15"/>
        <v>0</v>
      </c>
      <c r="K266" s="33">
        <v>250000</v>
      </c>
      <c r="L266" s="33">
        <v>250000</v>
      </c>
      <c r="M266" s="33">
        <v>0</v>
      </c>
      <c r="N266" s="26">
        <v>0</v>
      </c>
      <c r="O266" s="29">
        <f t="shared" si="116"/>
        <v>250000</v>
      </c>
    </row>
    <row r="267" spans="1:15" ht="12" customHeight="1" outlineLevel="1" x14ac:dyDescent="0.25">
      <c r="A267" s="3" t="s">
        <v>166</v>
      </c>
      <c r="B267" s="3" t="s">
        <v>234</v>
      </c>
      <c r="C267" s="3" t="s">
        <v>235</v>
      </c>
      <c r="D267" s="3" t="s">
        <v>130</v>
      </c>
      <c r="E267" s="4" t="s">
        <v>131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15"/>
        <v>0</v>
      </c>
      <c r="K267" s="33">
        <v>80000</v>
      </c>
      <c r="L267" s="33">
        <v>80000</v>
      </c>
      <c r="M267" s="33">
        <v>0</v>
      </c>
      <c r="N267" s="26">
        <v>0</v>
      </c>
      <c r="O267" s="29">
        <f t="shared" si="116"/>
        <v>80000</v>
      </c>
    </row>
    <row r="268" spans="1:15" ht="12" customHeight="1" outlineLevel="1" x14ac:dyDescent="0.25">
      <c r="A268" s="3" t="s">
        <v>166</v>
      </c>
      <c r="B268" s="3" t="s">
        <v>234</v>
      </c>
      <c r="C268" s="3" t="s">
        <v>235</v>
      </c>
      <c r="D268" s="3" t="s">
        <v>132</v>
      </c>
      <c r="E268" s="4" t="s">
        <v>133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15"/>
        <v>0</v>
      </c>
      <c r="K268" s="33">
        <v>25000</v>
      </c>
      <c r="L268" s="33">
        <v>25000</v>
      </c>
      <c r="M268" s="33">
        <v>0</v>
      </c>
      <c r="N268" s="26">
        <v>0</v>
      </c>
      <c r="O268" s="29">
        <f t="shared" si="116"/>
        <v>25000</v>
      </c>
    </row>
    <row r="269" spans="1:15" ht="12" customHeight="1" outlineLevel="1" x14ac:dyDescent="0.25">
      <c r="A269" s="3" t="s">
        <v>166</v>
      </c>
      <c r="B269" s="3" t="s">
        <v>234</v>
      </c>
      <c r="C269" s="3" t="s">
        <v>235</v>
      </c>
      <c r="D269" s="3" t="s">
        <v>136</v>
      </c>
      <c r="E269" s="4" t="s">
        <v>137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15"/>
        <v>0</v>
      </c>
      <c r="K269" s="33">
        <v>130000</v>
      </c>
      <c r="L269" s="33">
        <v>130000</v>
      </c>
      <c r="M269" s="38">
        <v>10620</v>
      </c>
      <c r="N269" s="26">
        <v>0</v>
      </c>
      <c r="O269" s="29">
        <f t="shared" si="116"/>
        <v>130000</v>
      </c>
    </row>
    <row r="270" spans="1:15" ht="12" customHeight="1" outlineLevel="1" x14ac:dyDescent="0.25">
      <c r="A270" s="3" t="s">
        <v>166</v>
      </c>
      <c r="B270" s="3" t="s">
        <v>234</v>
      </c>
      <c r="C270" s="3" t="s">
        <v>235</v>
      </c>
      <c r="D270" s="3" t="s">
        <v>181</v>
      </c>
      <c r="E270" s="4" t="s">
        <v>182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15"/>
        <v>0</v>
      </c>
      <c r="K270" s="33">
        <v>10000</v>
      </c>
      <c r="L270" s="33">
        <v>10000</v>
      </c>
      <c r="M270" s="33">
        <v>0</v>
      </c>
      <c r="N270" s="26">
        <v>0</v>
      </c>
      <c r="O270" s="29">
        <f t="shared" si="116"/>
        <v>10000</v>
      </c>
    </row>
    <row r="271" spans="1:15" ht="12" customHeight="1" outlineLevel="1" x14ac:dyDescent="0.25">
      <c r="A271" s="3" t="s">
        <v>166</v>
      </c>
      <c r="B271" s="3" t="s">
        <v>234</v>
      </c>
      <c r="C271" s="3" t="s">
        <v>235</v>
      </c>
      <c r="D271" s="3" t="s">
        <v>101</v>
      </c>
      <c r="E271" s="4" t="s">
        <v>102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15"/>
        <v>0</v>
      </c>
      <c r="K271" s="33">
        <v>70000</v>
      </c>
      <c r="L271" s="33">
        <v>70000</v>
      </c>
      <c r="M271" s="38">
        <v>4533.87</v>
      </c>
      <c r="N271" s="26">
        <v>0</v>
      </c>
      <c r="O271" s="29">
        <f t="shared" si="116"/>
        <v>70000</v>
      </c>
    </row>
    <row r="272" spans="1:15" ht="12" customHeight="1" outlineLevel="1" x14ac:dyDescent="0.25">
      <c r="A272" s="3" t="s">
        <v>166</v>
      </c>
      <c r="B272" s="3" t="s">
        <v>234</v>
      </c>
      <c r="C272" s="3" t="s">
        <v>235</v>
      </c>
      <c r="D272" s="3" t="s">
        <v>84</v>
      </c>
      <c r="E272" s="4" t="s">
        <v>85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15"/>
        <v>0</v>
      </c>
      <c r="K272" s="33">
        <v>25000</v>
      </c>
      <c r="L272" s="33">
        <v>25000</v>
      </c>
      <c r="M272" s="33">
        <v>0</v>
      </c>
      <c r="N272" s="26">
        <v>0</v>
      </c>
      <c r="O272" s="29">
        <f t="shared" si="116"/>
        <v>25000</v>
      </c>
    </row>
    <row r="273" spans="1:15" ht="12" customHeight="1" outlineLevel="1" x14ac:dyDescent="0.25">
      <c r="A273" s="3" t="s">
        <v>166</v>
      </c>
      <c r="B273" s="3" t="s">
        <v>234</v>
      </c>
      <c r="C273" s="3" t="s">
        <v>235</v>
      </c>
      <c r="D273" s="3" t="s">
        <v>160</v>
      </c>
      <c r="E273" s="4" t="s">
        <v>161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15"/>
        <v>0</v>
      </c>
      <c r="K273" s="33">
        <v>20000</v>
      </c>
      <c r="L273" s="33">
        <v>20000</v>
      </c>
      <c r="M273" s="33">
        <v>0</v>
      </c>
      <c r="N273" s="26">
        <v>0</v>
      </c>
      <c r="O273" s="29">
        <f t="shared" si="116"/>
        <v>20000</v>
      </c>
    </row>
    <row r="274" spans="1:15" ht="12" customHeight="1" x14ac:dyDescent="0.25">
      <c r="A274" s="106" t="s">
        <v>238</v>
      </c>
      <c r="B274" s="107"/>
      <c r="C274" s="107"/>
      <c r="D274" s="107"/>
      <c r="E274" s="107"/>
      <c r="F274" s="6">
        <f t="shared" ref="F274:O274" si="119">SUM(F256:F273)</f>
        <v>4175000</v>
      </c>
      <c r="G274" s="6">
        <f t="shared" si="119"/>
        <v>4175000</v>
      </c>
      <c r="H274" s="6">
        <f t="shared" si="119"/>
        <v>18955.11</v>
      </c>
      <c r="I274" s="6">
        <f t="shared" si="119"/>
        <v>18955.11</v>
      </c>
      <c r="J274" s="6">
        <f t="shared" si="119"/>
        <v>4193955.11</v>
      </c>
      <c r="K274" s="6">
        <f t="shared" si="119"/>
        <v>1754000</v>
      </c>
      <c r="L274" s="6">
        <f t="shared" si="119"/>
        <v>1754000</v>
      </c>
      <c r="M274" s="6">
        <f t="shared" si="119"/>
        <v>76891.87</v>
      </c>
      <c r="N274" s="6">
        <f t="shared" si="119"/>
        <v>0</v>
      </c>
      <c r="O274" s="6">
        <f t="shared" si="119"/>
        <v>1754000</v>
      </c>
    </row>
    <row r="275" spans="1:15" s="7" customFormat="1" ht="12" customHeight="1" x14ac:dyDescent="0.25">
      <c r="A275" s="111" t="s">
        <v>239</v>
      </c>
      <c r="B275" s="112"/>
      <c r="C275" s="112"/>
      <c r="D275" s="112"/>
      <c r="E275" s="112"/>
      <c r="F275" s="10">
        <f>SUM(F122,F129,F137,F142,F151,F168,F188,F190,F204,F206,F233,F244,F248,F255,F274,F213)</f>
        <v>5219500</v>
      </c>
      <c r="G275" s="10">
        <f>SUM(G122,G129,G137,G142,G151,G168,G188,G190,G204,G206,G233,G244,G248,G255,G274,G213)</f>
        <v>5219500</v>
      </c>
      <c r="H275" s="10">
        <f>SUM(H122,H129,H137,H142,H151,H168,H188,H190,H204,H206,H233,H244,H248,H255,H274,H213)</f>
        <v>187728.62</v>
      </c>
      <c r="I275" s="10">
        <f>SUM(I122,I129,I137,I142,I151,I168,I188,I190,I204,I206,I233,I244,I248,I255,I274,I213)</f>
        <v>178222.62</v>
      </c>
      <c r="J275" s="10">
        <f>SUM(J122,J129,J137,J142,J151,J168,J188,J190,J204,J206,J233,J244,J248,J255,J274,J213)</f>
        <v>5397722.6200000001</v>
      </c>
      <c r="K275" s="10">
        <f>SUM(K122,K129,K137,K142,K151,K168,K188,K190,K204,K233,K244,K248,K255,K274,K213)</f>
        <v>12811700</v>
      </c>
      <c r="L275" s="10">
        <f>SUM(L122,L129,L137,L142,L151,L168,L188,L190,L204,L233,L244,L248,L255,L274,L213)</f>
        <v>12811700</v>
      </c>
      <c r="M275" s="10">
        <f>SUM(M122,M129,M137,M142,M151,M168,M188,M190,M204,M233,M244,M248,M255,M274,M213)</f>
        <v>656084.8600000001</v>
      </c>
      <c r="N275" s="10">
        <f>SUM(N122,N129,N137,N142,N151,N168,N188,N190,N204,N233,N244,N248,N255,N274,N213)</f>
        <v>175000</v>
      </c>
      <c r="O275" s="10">
        <f>SUM(O122,O129,O137,O142,O151,O168,O188,O190,O204,O233,O244,O248,O255,O274,O213)</f>
        <v>12986700</v>
      </c>
    </row>
    <row r="276" spans="1:15" ht="12" customHeight="1" outlineLevel="1" x14ac:dyDescent="0.25">
      <c r="A276" s="3" t="s">
        <v>240</v>
      </c>
      <c r="B276" s="3" t="s">
        <v>241</v>
      </c>
      <c r="C276" s="3" t="s">
        <v>242</v>
      </c>
      <c r="D276" s="3" t="s">
        <v>243</v>
      </c>
      <c r="E276" s="4" t="s">
        <v>244</v>
      </c>
      <c r="F276" s="5">
        <v>0</v>
      </c>
      <c r="G276" s="5">
        <v>0</v>
      </c>
      <c r="H276" s="5">
        <v>0</v>
      </c>
      <c r="I276" s="5">
        <v>0</v>
      </c>
      <c r="J276" s="5">
        <f>G276+I276</f>
        <v>0</v>
      </c>
      <c r="K276" s="5">
        <v>303232</v>
      </c>
      <c r="L276" s="5">
        <v>303232</v>
      </c>
      <c r="M276" s="38">
        <v>75808</v>
      </c>
      <c r="N276" s="26">
        <v>0</v>
      </c>
      <c r="O276" s="29">
        <f>L276+N276</f>
        <v>303232</v>
      </c>
    </row>
    <row r="277" spans="1:15" ht="12" customHeight="1" x14ac:dyDescent="0.25">
      <c r="A277" s="106" t="s">
        <v>245</v>
      </c>
      <c r="B277" s="107"/>
      <c r="C277" s="107"/>
      <c r="D277" s="107"/>
      <c r="E277" s="107"/>
      <c r="F277" s="6">
        <f>SUM(F276)</f>
        <v>0</v>
      </c>
      <c r="G277" s="6">
        <f>SUM(G276)</f>
        <v>0</v>
      </c>
      <c r="H277" s="6">
        <f t="shared" ref="H277:J277" si="120">SUM(H276)</f>
        <v>0</v>
      </c>
      <c r="I277" s="6">
        <f t="shared" si="120"/>
        <v>0</v>
      </c>
      <c r="J277" s="6">
        <f t="shared" si="120"/>
        <v>0</v>
      </c>
      <c r="K277" s="6">
        <f t="shared" ref="K277" si="121">SUM(K276)</f>
        <v>303232</v>
      </c>
      <c r="L277" s="6">
        <f t="shared" ref="L277:O277" si="122">SUM(L276)</f>
        <v>303232</v>
      </c>
      <c r="M277" s="6">
        <f t="shared" si="122"/>
        <v>75808</v>
      </c>
      <c r="N277" s="6">
        <f t="shared" si="122"/>
        <v>0</v>
      </c>
      <c r="O277" s="6">
        <f t="shared" si="122"/>
        <v>303232</v>
      </c>
    </row>
    <row r="278" spans="1:15" ht="12" customHeight="1" outlineLevel="1" x14ac:dyDescent="0.25">
      <c r="A278" s="3" t="s">
        <v>240</v>
      </c>
      <c r="B278" s="3" t="s">
        <v>246</v>
      </c>
      <c r="C278" s="3" t="s">
        <v>247</v>
      </c>
      <c r="D278" s="3" t="s">
        <v>99</v>
      </c>
      <c r="E278" s="4" t="s">
        <v>100</v>
      </c>
      <c r="F278" s="5">
        <v>0</v>
      </c>
      <c r="G278" s="5">
        <v>0</v>
      </c>
      <c r="H278" s="5">
        <v>0</v>
      </c>
      <c r="I278" s="25">
        <v>0</v>
      </c>
      <c r="J278" s="34">
        <f t="shared" ref="J278" si="123">G278+I278</f>
        <v>0</v>
      </c>
      <c r="K278" s="5">
        <v>0</v>
      </c>
      <c r="L278" s="5">
        <v>0</v>
      </c>
      <c r="M278" s="33">
        <v>0</v>
      </c>
      <c r="N278" s="19">
        <v>0</v>
      </c>
      <c r="O278" s="19">
        <f t="shared" ref="O278:O281" si="124">L278+N278</f>
        <v>0</v>
      </c>
    </row>
    <row r="279" spans="1:15" ht="12" customHeight="1" outlineLevel="1" x14ac:dyDescent="0.25">
      <c r="A279" s="3" t="s">
        <v>240</v>
      </c>
      <c r="B279" s="3" t="s">
        <v>246</v>
      </c>
      <c r="C279" s="3" t="s">
        <v>247</v>
      </c>
      <c r="D279" s="3" t="s">
        <v>101</v>
      </c>
      <c r="E279" s="4" t="s">
        <v>102</v>
      </c>
      <c r="F279" s="5">
        <v>0</v>
      </c>
      <c r="G279" s="5">
        <v>0</v>
      </c>
      <c r="H279" s="5">
        <v>0</v>
      </c>
      <c r="I279" s="5">
        <v>0</v>
      </c>
      <c r="J279" s="5">
        <f t="shared" ref="J279:J323" si="125">G279+I279</f>
        <v>0</v>
      </c>
      <c r="K279" s="5">
        <v>1400000</v>
      </c>
      <c r="L279" s="33">
        <v>1400000</v>
      </c>
      <c r="M279" s="33">
        <v>0</v>
      </c>
      <c r="N279" s="26">
        <v>0</v>
      </c>
      <c r="O279" s="29">
        <f t="shared" si="124"/>
        <v>1400000</v>
      </c>
    </row>
    <row r="280" spans="1:15" ht="12" customHeight="1" outlineLevel="1" x14ac:dyDescent="0.25">
      <c r="A280" s="3" t="s">
        <v>240</v>
      </c>
      <c r="B280" s="3" t="s">
        <v>695</v>
      </c>
      <c r="C280" s="3" t="s">
        <v>247</v>
      </c>
      <c r="D280" s="3" t="s">
        <v>253</v>
      </c>
      <c r="E280" s="4" t="s">
        <v>696</v>
      </c>
      <c r="F280" s="5">
        <v>0</v>
      </c>
      <c r="G280" s="5">
        <v>0</v>
      </c>
      <c r="H280" s="5">
        <v>0</v>
      </c>
      <c r="I280" s="5">
        <v>0</v>
      </c>
      <c r="J280" s="5">
        <f>SUM(G280+I280)</f>
        <v>0</v>
      </c>
      <c r="K280" s="5">
        <v>0</v>
      </c>
      <c r="L280" s="33">
        <v>0</v>
      </c>
      <c r="M280" s="33">
        <v>3000</v>
      </c>
      <c r="N280" s="26">
        <v>3000</v>
      </c>
      <c r="O280" s="29">
        <f>SUM(L280+N280)</f>
        <v>3000</v>
      </c>
    </row>
    <row r="281" spans="1:15" ht="12" customHeight="1" outlineLevel="1" x14ac:dyDescent="0.25">
      <c r="A281" s="3" t="s">
        <v>240</v>
      </c>
      <c r="B281" s="3" t="s">
        <v>246</v>
      </c>
      <c r="C281" s="3" t="s">
        <v>247</v>
      </c>
      <c r="D281" s="3" t="s">
        <v>248</v>
      </c>
      <c r="E281" s="4" t="s">
        <v>249</v>
      </c>
      <c r="F281" s="5">
        <v>0</v>
      </c>
      <c r="G281" s="5">
        <v>0</v>
      </c>
      <c r="H281" s="5">
        <v>0</v>
      </c>
      <c r="I281" s="5">
        <v>0</v>
      </c>
      <c r="J281" s="5">
        <f t="shared" ref="J281" si="126">G281+I281</f>
        <v>0</v>
      </c>
      <c r="K281" s="5">
        <v>800000</v>
      </c>
      <c r="L281" s="33">
        <v>800000</v>
      </c>
      <c r="M281" s="33">
        <v>0</v>
      </c>
      <c r="N281" s="26">
        <v>0</v>
      </c>
      <c r="O281" s="29">
        <f t="shared" si="124"/>
        <v>800000</v>
      </c>
    </row>
    <row r="282" spans="1:15" ht="12" customHeight="1" x14ac:dyDescent="0.25">
      <c r="A282" s="106" t="s">
        <v>250</v>
      </c>
      <c r="B282" s="107"/>
      <c r="C282" s="107"/>
      <c r="D282" s="107"/>
      <c r="E282" s="107"/>
      <c r="F282" s="6">
        <f t="shared" ref="F282:O282" si="127">SUM(F278:F281)</f>
        <v>0</v>
      </c>
      <c r="G282" s="6">
        <f t="shared" si="127"/>
        <v>0</v>
      </c>
      <c r="H282" s="6">
        <f t="shared" si="127"/>
        <v>0</v>
      </c>
      <c r="I282" s="6">
        <f t="shared" si="127"/>
        <v>0</v>
      </c>
      <c r="J282" s="6">
        <f t="shared" si="127"/>
        <v>0</v>
      </c>
      <c r="K282" s="6">
        <f t="shared" si="127"/>
        <v>2200000</v>
      </c>
      <c r="L282" s="6">
        <f t="shared" si="127"/>
        <v>2200000</v>
      </c>
      <c r="M282" s="6">
        <f t="shared" si="127"/>
        <v>3000</v>
      </c>
      <c r="N282" s="6">
        <f t="shared" si="127"/>
        <v>3000</v>
      </c>
      <c r="O282" s="6">
        <f t="shared" si="127"/>
        <v>2203000</v>
      </c>
    </row>
    <row r="283" spans="1:15" ht="12" customHeight="1" x14ac:dyDescent="0.25">
      <c r="A283" s="18" t="s">
        <v>240</v>
      </c>
      <c r="B283" s="22" t="s">
        <v>677</v>
      </c>
      <c r="C283" s="22" t="s">
        <v>252</v>
      </c>
      <c r="D283" s="22" t="s">
        <v>128</v>
      </c>
      <c r="E283" s="22" t="s">
        <v>129</v>
      </c>
      <c r="F283" s="45">
        <v>0</v>
      </c>
      <c r="G283" s="45">
        <v>0</v>
      </c>
      <c r="H283" s="45">
        <v>0</v>
      </c>
      <c r="I283" s="45">
        <v>0</v>
      </c>
      <c r="J283" s="45">
        <v>0</v>
      </c>
      <c r="K283" s="45">
        <v>0</v>
      </c>
      <c r="L283" s="45">
        <v>0</v>
      </c>
      <c r="M283" s="45">
        <v>0</v>
      </c>
      <c r="N283" s="45">
        <v>0</v>
      </c>
      <c r="O283" s="45">
        <f>SUM(L283+N283)</f>
        <v>0</v>
      </c>
    </row>
    <row r="284" spans="1:15" ht="12" customHeight="1" outlineLevel="1" x14ac:dyDescent="0.25">
      <c r="A284" s="3" t="s">
        <v>240</v>
      </c>
      <c r="B284" s="3" t="s">
        <v>251</v>
      </c>
      <c r="C284" s="3" t="s">
        <v>252</v>
      </c>
      <c r="D284" s="3" t="s">
        <v>101</v>
      </c>
      <c r="E284" s="4" t="s">
        <v>102</v>
      </c>
      <c r="F284" s="5">
        <v>0</v>
      </c>
      <c r="G284" s="5">
        <v>0</v>
      </c>
      <c r="H284" s="5">
        <v>0</v>
      </c>
      <c r="I284" s="5">
        <v>0</v>
      </c>
      <c r="J284" s="5">
        <f t="shared" si="125"/>
        <v>0</v>
      </c>
      <c r="K284" s="5">
        <v>400000</v>
      </c>
      <c r="L284" s="5">
        <v>400000</v>
      </c>
      <c r="M284" s="33">
        <v>0</v>
      </c>
      <c r="N284" s="26">
        <v>0</v>
      </c>
      <c r="O284" s="29">
        <f>L284+N284</f>
        <v>400000</v>
      </c>
    </row>
    <row r="285" spans="1:15" ht="12" customHeight="1" outlineLevel="1" x14ac:dyDescent="0.25">
      <c r="A285" s="3" t="s">
        <v>240</v>
      </c>
      <c r="B285" s="3" t="s">
        <v>251</v>
      </c>
      <c r="C285" s="3" t="s">
        <v>252</v>
      </c>
      <c r="D285" s="3" t="s">
        <v>84</v>
      </c>
      <c r="E285" s="4" t="s">
        <v>85</v>
      </c>
      <c r="F285" s="5">
        <v>0</v>
      </c>
      <c r="G285" s="5">
        <v>0</v>
      </c>
      <c r="H285" s="5">
        <v>0</v>
      </c>
      <c r="I285" s="5">
        <v>0</v>
      </c>
      <c r="J285" s="5">
        <f t="shared" si="125"/>
        <v>0</v>
      </c>
      <c r="K285" s="5">
        <v>600000</v>
      </c>
      <c r="L285" s="5">
        <v>600000</v>
      </c>
      <c r="M285" s="33">
        <v>0</v>
      </c>
      <c r="N285" s="26">
        <v>0</v>
      </c>
      <c r="O285" s="29">
        <f t="shared" ref="O285:O286" si="128">L285+N285</f>
        <v>600000</v>
      </c>
    </row>
    <row r="286" spans="1:15" ht="12" customHeight="1" outlineLevel="1" x14ac:dyDescent="0.25">
      <c r="A286" s="3" t="s">
        <v>240</v>
      </c>
      <c r="B286" s="3" t="s">
        <v>251</v>
      </c>
      <c r="C286" s="3" t="s">
        <v>252</v>
      </c>
      <c r="D286" s="3" t="s">
        <v>253</v>
      </c>
      <c r="E286" s="4" t="s">
        <v>254</v>
      </c>
      <c r="F286" s="5">
        <v>0</v>
      </c>
      <c r="G286" s="5">
        <v>0</v>
      </c>
      <c r="H286" s="5">
        <v>0</v>
      </c>
      <c r="I286" s="5">
        <v>0</v>
      </c>
      <c r="J286" s="5">
        <f t="shared" si="125"/>
        <v>0</v>
      </c>
      <c r="K286" s="5">
        <v>0</v>
      </c>
      <c r="L286" s="5">
        <v>0</v>
      </c>
      <c r="M286" s="33">
        <v>0</v>
      </c>
      <c r="N286" s="26">
        <v>0</v>
      </c>
      <c r="O286" s="29">
        <f t="shared" si="128"/>
        <v>0</v>
      </c>
    </row>
    <row r="287" spans="1:15" ht="12" customHeight="1" x14ac:dyDescent="0.25">
      <c r="A287" s="106" t="s">
        <v>255</v>
      </c>
      <c r="B287" s="107"/>
      <c r="C287" s="107"/>
      <c r="D287" s="107"/>
      <c r="E287" s="107"/>
      <c r="F287" s="6">
        <f t="shared" ref="F287:O287" si="129">SUM(F283:F286)</f>
        <v>0</v>
      </c>
      <c r="G287" s="6">
        <f t="shared" si="129"/>
        <v>0</v>
      </c>
      <c r="H287" s="6">
        <f t="shared" si="129"/>
        <v>0</v>
      </c>
      <c r="I287" s="6">
        <f t="shared" si="129"/>
        <v>0</v>
      </c>
      <c r="J287" s="6">
        <f t="shared" si="129"/>
        <v>0</v>
      </c>
      <c r="K287" s="6">
        <f t="shared" si="129"/>
        <v>1000000</v>
      </c>
      <c r="L287" s="6">
        <f t="shared" si="129"/>
        <v>1000000</v>
      </c>
      <c r="M287" s="6">
        <f t="shared" si="129"/>
        <v>0</v>
      </c>
      <c r="N287" s="6">
        <f t="shared" si="129"/>
        <v>0</v>
      </c>
      <c r="O287" s="6">
        <f t="shared" si="129"/>
        <v>1000000</v>
      </c>
    </row>
    <row r="288" spans="1:15" ht="12" customHeight="1" outlineLevel="1" x14ac:dyDescent="0.25">
      <c r="A288" s="3" t="s">
        <v>240</v>
      </c>
      <c r="B288" s="3" t="s">
        <v>256</v>
      </c>
      <c r="C288" s="3" t="s">
        <v>257</v>
      </c>
      <c r="D288" s="3" t="s">
        <v>258</v>
      </c>
      <c r="E288" s="4" t="s">
        <v>259</v>
      </c>
      <c r="F288" s="5">
        <v>0</v>
      </c>
      <c r="G288" s="5">
        <v>0</v>
      </c>
      <c r="H288" s="5">
        <v>0</v>
      </c>
      <c r="I288" s="5">
        <v>0</v>
      </c>
      <c r="J288" s="5">
        <f t="shared" si="125"/>
        <v>0</v>
      </c>
      <c r="K288" s="5">
        <v>0</v>
      </c>
      <c r="L288" s="5">
        <v>0</v>
      </c>
      <c r="M288" s="5">
        <v>0</v>
      </c>
      <c r="N288" s="26">
        <v>0</v>
      </c>
      <c r="O288" s="29">
        <f>L288+N288</f>
        <v>0</v>
      </c>
    </row>
    <row r="289" spans="1:15" ht="12" customHeight="1" outlineLevel="1" x14ac:dyDescent="0.25">
      <c r="A289" s="3" t="s">
        <v>240</v>
      </c>
      <c r="B289" s="3" t="s">
        <v>256</v>
      </c>
      <c r="C289" s="3" t="s">
        <v>252</v>
      </c>
      <c r="D289" s="3" t="s">
        <v>84</v>
      </c>
      <c r="E289" s="4" t="s">
        <v>85</v>
      </c>
      <c r="F289" s="5">
        <v>0</v>
      </c>
      <c r="G289" s="5">
        <v>0</v>
      </c>
      <c r="H289" s="5">
        <v>0</v>
      </c>
      <c r="I289" s="5">
        <v>0</v>
      </c>
      <c r="J289" s="5">
        <f t="shared" si="125"/>
        <v>0</v>
      </c>
      <c r="K289" s="5">
        <v>1380972</v>
      </c>
      <c r="L289" s="38">
        <v>1027732</v>
      </c>
      <c r="M289" s="5">
        <v>0</v>
      </c>
      <c r="N289" s="26">
        <v>2475768.7799999998</v>
      </c>
      <c r="O289" s="29">
        <f>L289+N289</f>
        <v>3503500.78</v>
      </c>
    </row>
    <row r="290" spans="1:15" ht="12" customHeight="1" x14ac:dyDescent="0.25">
      <c r="A290" s="106" t="s">
        <v>260</v>
      </c>
      <c r="B290" s="107"/>
      <c r="C290" s="107"/>
      <c r="D290" s="107"/>
      <c r="E290" s="107"/>
      <c r="F290" s="6">
        <f>SUM(F288:F289)</f>
        <v>0</v>
      </c>
      <c r="G290" s="6">
        <f>SUM(G288:G289)</f>
        <v>0</v>
      </c>
      <c r="H290" s="6">
        <f t="shared" ref="H290:J290" si="130">SUM(H288:H289)</f>
        <v>0</v>
      </c>
      <c r="I290" s="6">
        <f t="shared" si="130"/>
        <v>0</v>
      </c>
      <c r="J290" s="6">
        <f t="shared" si="130"/>
        <v>0</v>
      </c>
      <c r="K290" s="6">
        <f t="shared" ref="K290" si="131">SUM(K288:K289)</f>
        <v>1380972</v>
      </c>
      <c r="L290" s="6">
        <f t="shared" ref="L290:O290" si="132">SUM(L288:L289)</f>
        <v>1027732</v>
      </c>
      <c r="M290" s="6">
        <f t="shared" si="132"/>
        <v>0</v>
      </c>
      <c r="N290" s="6">
        <f t="shared" si="132"/>
        <v>2475768.7799999998</v>
      </c>
      <c r="O290" s="6">
        <f t="shared" si="132"/>
        <v>3503500.78</v>
      </c>
    </row>
    <row r="291" spans="1:15" ht="12" customHeight="1" outlineLevel="1" x14ac:dyDescent="0.25">
      <c r="A291" s="3" t="s">
        <v>240</v>
      </c>
      <c r="B291" s="3" t="s">
        <v>261</v>
      </c>
      <c r="C291" s="3" t="s">
        <v>262</v>
      </c>
      <c r="D291" s="3" t="s">
        <v>263</v>
      </c>
      <c r="E291" s="4" t="s">
        <v>264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25"/>
        <v>0</v>
      </c>
      <c r="K291" s="5">
        <v>192000</v>
      </c>
      <c r="L291" s="5">
        <v>192000</v>
      </c>
      <c r="M291" s="38">
        <v>15579.83</v>
      </c>
      <c r="N291" s="26">
        <v>0</v>
      </c>
      <c r="O291" s="29">
        <f>L291+N291</f>
        <v>192000</v>
      </c>
    </row>
    <row r="292" spans="1:15" ht="12" customHeight="1" x14ac:dyDescent="0.25">
      <c r="A292" s="106" t="s">
        <v>265</v>
      </c>
      <c r="B292" s="107"/>
      <c r="C292" s="107"/>
      <c r="D292" s="107"/>
      <c r="E292" s="107"/>
      <c r="F292" s="6">
        <f>SUM(F291)</f>
        <v>0</v>
      </c>
      <c r="G292" s="6">
        <f>SUM(G291)</f>
        <v>0</v>
      </c>
      <c r="H292" s="6">
        <f t="shared" ref="H292:J292" si="133">SUM(H291)</f>
        <v>0</v>
      </c>
      <c r="I292" s="6">
        <f t="shared" si="133"/>
        <v>0</v>
      </c>
      <c r="J292" s="6">
        <f t="shared" si="133"/>
        <v>0</v>
      </c>
      <c r="K292" s="6">
        <f t="shared" ref="K292" si="134">SUM(K291)</f>
        <v>192000</v>
      </c>
      <c r="L292" s="6">
        <f t="shared" ref="L292:O292" si="135">SUM(L291)</f>
        <v>192000</v>
      </c>
      <c r="M292" s="6">
        <f t="shared" si="135"/>
        <v>15579.83</v>
      </c>
      <c r="N292" s="6">
        <f t="shared" si="135"/>
        <v>0</v>
      </c>
      <c r="O292" s="6">
        <f t="shared" si="135"/>
        <v>192000</v>
      </c>
    </row>
    <row r="293" spans="1:15" ht="12" customHeight="1" outlineLevel="1" x14ac:dyDescent="0.25">
      <c r="A293" s="3" t="s">
        <v>240</v>
      </c>
      <c r="B293" s="3" t="s">
        <v>266</v>
      </c>
      <c r="C293" s="3" t="s">
        <v>95</v>
      </c>
      <c r="D293" s="3" t="s">
        <v>128</v>
      </c>
      <c r="E293" s="4" t="s">
        <v>129</v>
      </c>
      <c r="F293" s="5">
        <v>0</v>
      </c>
      <c r="G293" s="5">
        <v>0</v>
      </c>
      <c r="H293" s="5">
        <v>0</v>
      </c>
      <c r="I293" s="5">
        <v>0</v>
      </c>
      <c r="J293" s="5">
        <f t="shared" si="125"/>
        <v>0</v>
      </c>
      <c r="K293" s="5">
        <v>0</v>
      </c>
      <c r="L293" s="5">
        <v>0</v>
      </c>
      <c r="M293" s="5">
        <v>0</v>
      </c>
      <c r="N293" s="26">
        <v>0</v>
      </c>
      <c r="O293" s="29">
        <f>L293+N293</f>
        <v>0</v>
      </c>
    </row>
    <row r="294" spans="1:15" ht="12" customHeight="1" outlineLevel="1" x14ac:dyDescent="0.25">
      <c r="A294" s="3" t="s">
        <v>240</v>
      </c>
      <c r="B294" s="3" t="s">
        <v>266</v>
      </c>
      <c r="C294" s="3" t="s">
        <v>95</v>
      </c>
      <c r="D294" s="3" t="s">
        <v>263</v>
      </c>
      <c r="E294" s="4" t="s">
        <v>264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25"/>
        <v>0</v>
      </c>
      <c r="K294" s="5">
        <v>0</v>
      </c>
      <c r="L294" s="5">
        <v>0</v>
      </c>
      <c r="M294" s="5">
        <v>0</v>
      </c>
      <c r="N294" s="26">
        <v>0</v>
      </c>
      <c r="O294" s="29">
        <f t="shared" ref="O294:O295" si="136">L294+N294</f>
        <v>0</v>
      </c>
    </row>
    <row r="295" spans="1:15" ht="12" customHeight="1" outlineLevel="1" x14ac:dyDescent="0.25">
      <c r="A295" s="3" t="s">
        <v>240</v>
      </c>
      <c r="B295" s="3" t="s">
        <v>266</v>
      </c>
      <c r="C295" s="3" t="s">
        <v>95</v>
      </c>
      <c r="D295" s="3" t="s">
        <v>248</v>
      </c>
      <c r="E295" s="4" t="s">
        <v>249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25"/>
        <v>0</v>
      </c>
      <c r="K295" s="5">
        <v>0</v>
      </c>
      <c r="L295" s="5">
        <v>0</v>
      </c>
      <c r="M295" s="5">
        <v>0</v>
      </c>
      <c r="N295" s="26">
        <v>0</v>
      </c>
      <c r="O295" s="29">
        <f t="shared" si="136"/>
        <v>0</v>
      </c>
    </row>
    <row r="296" spans="1:15" ht="12" customHeight="1" x14ac:dyDescent="0.25">
      <c r="A296" s="106" t="s">
        <v>267</v>
      </c>
      <c r="B296" s="107"/>
      <c r="C296" s="107"/>
      <c r="D296" s="107"/>
      <c r="E296" s="107"/>
      <c r="F296" s="6">
        <f>SUM(F293:F295)</f>
        <v>0</v>
      </c>
      <c r="G296" s="6">
        <f>SUM(G293:G295)</f>
        <v>0</v>
      </c>
      <c r="H296" s="6">
        <f t="shared" ref="H296:J296" si="137">SUM(H293:H295)</f>
        <v>0</v>
      </c>
      <c r="I296" s="6">
        <f t="shared" si="137"/>
        <v>0</v>
      </c>
      <c r="J296" s="6">
        <f t="shared" si="137"/>
        <v>0</v>
      </c>
      <c r="K296" s="6">
        <f t="shared" ref="K296" si="138">SUM(K293:K295)</f>
        <v>0</v>
      </c>
      <c r="L296" s="6">
        <f t="shared" ref="L296:O296" si="139">SUM(L293:L295)</f>
        <v>0</v>
      </c>
      <c r="M296" s="6">
        <f t="shared" si="139"/>
        <v>0</v>
      </c>
      <c r="N296" s="6">
        <f t="shared" si="139"/>
        <v>0</v>
      </c>
      <c r="O296" s="6">
        <f t="shared" si="139"/>
        <v>0</v>
      </c>
    </row>
    <row r="297" spans="1:15" s="21" customFormat="1" ht="12" customHeight="1" x14ac:dyDescent="0.2">
      <c r="A297" s="18" t="s">
        <v>240</v>
      </c>
      <c r="B297" s="22" t="s">
        <v>636</v>
      </c>
      <c r="C297" s="22" t="s">
        <v>269</v>
      </c>
      <c r="D297" s="22" t="s">
        <v>130</v>
      </c>
      <c r="E297" s="68" t="s">
        <v>621</v>
      </c>
      <c r="F297" s="45">
        <v>0</v>
      </c>
      <c r="G297" s="45">
        <v>0</v>
      </c>
      <c r="H297" s="45">
        <v>0</v>
      </c>
      <c r="I297" s="45">
        <v>0</v>
      </c>
      <c r="J297" s="45">
        <v>0</v>
      </c>
      <c r="K297" s="45">
        <v>0</v>
      </c>
      <c r="L297" s="45">
        <v>0</v>
      </c>
      <c r="M297" s="33">
        <v>0</v>
      </c>
      <c r="N297" s="26">
        <v>0</v>
      </c>
      <c r="O297" s="29">
        <f>SUM(L297+N297)</f>
        <v>0</v>
      </c>
    </row>
    <row r="298" spans="1:15" s="21" customFormat="1" ht="12" customHeight="1" x14ac:dyDescent="0.2">
      <c r="A298" s="18" t="s">
        <v>240</v>
      </c>
      <c r="B298" s="22" t="s">
        <v>636</v>
      </c>
      <c r="C298" s="22" t="s">
        <v>269</v>
      </c>
      <c r="D298" s="22" t="s">
        <v>263</v>
      </c>
      <c r="E298" s="68" t="s">
        <v>264</v>
      </c>
      <c r="F298" s="45">
        <v>0</v>
      </c>
      <c r="G298" s="45">
        <v>0</v>
      </c>
      <c r="H298" s="45">
        <v>0</v>
      </c>
      <c r="I298" s="45">
        <v>0</v>
      </c>
      <c r="J298" s="45">
        <v>0</v>
      </c>
      <c r="K298" s="19">
        <v>360000</v>
      </c>
      <c r="L298" s="19">
        <v>360000</v>
      </c>
      <c r="M298" s="38">
        <v>65855.679999999993</v>
      </c>
      <c r="N298" s="26">
        <v>0</v>
      </c>
      <c r="O298" s="29">
        <f>SUM(L298+N298)</f>
        <v>360000</v>
      </c>
    </row>
    <row r="299" spans="1:15" ht="12" customHeight="1" x14ac:dyDescent="0.25">
      <c r="A299" s="18" t="s">
        <v>240</v>
      </c>
      <c r="B299" s="22" t="s">
        <v>636</v>
      </c>
      <c r="C299" s="54">
        <v>3613</v>
      </c>
      <c r="D299" s="22" t="s">
        <v>101</v>
      </c>
      <c r="E299" s="22" t="s">
        <v>102</v>
      </c>
      <c r="F299" s="19">
        <v>0</v>
      </c>
      <c r="G299" s="19">
        <v>0</v>
      </c>
      <c r="H299" s="19">
        <v>0</v>
      </c>
      <c r="I299" s="19">
        <v>0</v>
      </c>
      <c r="J299" s="19">
        <f>SUM(G299,I299)</f>
        <v>0</v>
      </c>
      <c r="K299" s="19">
        <v>0</v>
      </c>
      <c r="L299" s="19">
        <v>0</v>
      </c>
      <c r="M299" s="33">
        <v>0</v>
      </c>
      <c r="N299" s="26">
        <v>0</v>
      </c>
      <c r="O299" s="42">
        <f>SUM(L299,N299)</f>
        <v>0</v>
      </c>
    </row>
    <row r="300" spans="1:15" ht="12" customHeight="1" x14ac:dyDescent="0.25">
      <c r="A300" s="18" t="s">
        <v>240</v>
      </c>
      <c r="B300" s="22" t="s">
        <v>636</v>
      </c>
      <c r="C300" s="54">
        <v>3613</v>
      </c>
      <c r="D300" s="22" t="s">
        <v>84</v>
      </c>
      <c r="E300" s="22" t="s">
        <v>85</v>
      </c>
      <c r="F300" s="19">
        <v>0</v>
      </c>
      <c r="G300" s="19">
        <v>0</v>
      </c>
      <c r="H300" s="19">
        <v>0</v>
      </c>
      <c r="I300" s="19">
        <v>0</v>
      </c>
      <c r="J300" s="19">
        <f>SUM(G300,I300)</f>
        <v>0</v>
      </c>
      <c r="K300" s="19">
        <v>0</v>
      </c>
      <c r="L300" s="19">
        <v>0</v>
      </c>
      <c r="M300" s="19">
        <v>0</v>
      </c>
      <c r="N300" s="26">
        <v>0</v>
      </c>
      <c r="O300" s="42">
        <f>SUM(L300,N300)</f>
        <v>0</v>
      </c>
    </row>
    <row r="301" spans="1:15" ht="12" customHeight="1" x14ac:dyDescent="0.25">
      <c r="A301" s="119" t="s">
        <v>635</v>
      </c>
      <c r="B301" s="120"/>
      <c r="C301" s="120"/>
      <c r="D301" s="120"/>
      <c r="E301" s="121"/>
      <c r="F301" s="6">
        <f t="shared" ref="F301:O301" si="140">SUM(F297:F300)</f>
        <v>0</v>
      </c>
      <c r="G301" s="6">
        <f t="shared" si="140"/>
        <v>0</v>
      </c>
      <c r="H301" s="6">
        <f t="shared" si="140"/>
        <v>0</v>
      </c>
      <c r="I301" s="6">
        <f t="shared" si="140"/>
        <v>0</v>
      </c>
      <c r="J301" s="6">
        <f t="shared" si="140"/>
        <v>0</v>
      </c>
      <c r="K301" s="6">
        <f t="shared" si="140"/>
        <v>360000</v>
      </c>
      <c r="L301" s="6">
        <f t="shared" si="140"/>
        <v>360000</v>
      </c>
      <c r="M301" s="6">
        <f t="shared" si="140"/>
        <v>65855.679999999993</v>
      </c>
      <c r="N301" s="6">
        <f t="shared" si="140"/>
        <v>0</v>
      </c>
      <c r="O301" s="6">
        <f t="shared" si="140"/>
        <v>360000</v>
      </c>
    </row>
    <row r="302" spans="1:15" ht="12" customHeight="1" outlineLevel="1" x14ac:dyDescent="0.25">
      <c r="A302" s="3" t="s">
        <v>240</v>
      </c>
      <c r="B302" s="3" t="s">
        <v>649</v>
      </c>
      <c r="C302" s="3" t="s">
        <v>13</v>
      </c>
      <c r="D302" s="3" t="s">
        <v>277</v>
      </c>
      <c r="E302" s="4" t="s">
        <v>278</v>
      </c>
      <c r="F302" s="5">
        <v>80000</v>
      </c>
      <c r="G302" s="5">
        <v>80000</v>
      </c>
      <c r="H302" s="38">
        <v>0</v>
      </c>
      <c r="I302" s="25">
        <v>0</v>
      </c>
      <c r="J302" s="27">
        <f t="shared" ref="J302" si="141">G302+I302</f>
        <v>80000</v>
      </c>
      <c r="K302" s="5">
        <v>0</v>
      </c>
      <c r="L302" s="5">
        <v>0</v>
      </c>
      <c r="M302" s="5">
        <v>0</v>
      </c>
      <c r="N302" s="5">
        <v>0</v>
      </c>
      <c r="O302" s="5">
        <f>SUM(L302+N302)</f>
        <v>0</v>
      </c>
    </row>
    <row r="303" spans="1:15" ht="12" customHeight="1" x14ac:dyDescent="0.25">
      <c r="A303" s="18" t="s">
        <v>240</v>
      </c>
      <c r="B303" s="18" t="s">
        <v>637</v>
      </c>
      <c r="C303" s="18" t="s">
        <v>269</v>
      </c>
      <c r="D303" s="18" t="s">
        <v>84</v>
      </c>
      <c r="E303" s="53" t="s">
        <v>85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26">
        <v>0</v>
      </c>
      <c r="O303" s="42">
        <f>SUM(L303,N303)</f>
        <v>0</v>
      </c>
    </row>
    <row r="304" spans="1:15" ht="12" customHeight="1" x14ac:dyDescent="0.25">
      <c r="A304" s="119" t="s">
        <v>644</v>
      </c>
      <c r="B304" s="120"/>
      <c r="C304" s="120"/>
      <c r="D304" s="120"/>
      <c r="E304" s="121"/>
      <c r="F304" s="6">
        <f>SUM(F302:F303)</f>
        <v>80000</v>
      </c>
      <c r="G304" s="6">
        <f>SUM(G302:G303)</f>
        <v>80000</v>
      </c>
      <c r="H304" s="6">
        <f>SUM(H302:H303)</f>
        <v>0</v>
      </c>
      <c r="I304" s="6">
        <f>SUM(I302:I303)</f>
        <v>0</v>
      </c>
      <c r="J304" s="6">
        <f>SUM(J302:J303)</f>
        <v>80000</v>
      </c>
      <c r="K304" s="6">
        <f t="shared" ref="K304:O304" si="142">SUM(K303)</f>
        <v>0</v>
      </c>
      <c r="L304" s="6">
        <f t="shared" si="142"/>
        <v>0</v>
      </c>
      <c r="M304" s="6">
        <f t="shared" si="142"/>
        <v>0</v>
      </c>
      <c r="N304" s="6">
        <f t="shared" si="142"/>
        <v>0</v>
      </c>
      <c r="O304" s="6">
        <f t="shared" si="142"/>
        <v>0</v>
      </c>
    </row>
    <row r="305" spans="1:15" ht="12" customHeight="1" x14ac:dyDescent="0.25">
      <c r="A305" s="18" t="s">
        <v>240</v>
      </c>
      <c r="B305" s="18" t="s">
        <v>639</v>
      </c>
      <c r="C305" s="18" t="s">
        <v>269</v>
      </c>
      <c r="D305" s="18" t="s">
        <v>128</v>
      </c>
      <c r="E305" s="18" t="s">
        <v>129</v>
      </c>
      <c r="F305" s="19">
        <v>0</v>
      </c>
      <c r="G305" s="19">
        <v>0</v>
      </c>
      <c r="H305" s="19">
        <v>0</v>
      </c>
      <c r="I305" s="19">
        <v>0</v>
      </c>
      <c r="J305" s="19">
        <f>SUM(G305+I305)</f>
        <v>0</v>
      </c>
      <c r="K305" s="19">
        <v>0</v>
      </c>
      <c r="L305" s="19">
        <v>0</v>
      </c>
      <c r="M305" s="19">
        <v>0</v>
      </c>
      <c r="N305" s="19">
        <v>1000000</v>
      </c>
      <c r="O305" s="42">
        <f>SUM(L305+N305)</f>
        <v>1000000</v>
      </c>
    </row>
    <row r="306" spans="1:15" ht="12" customHeight="1" x14ac:dyDescent="0.25">
      <c r="A306" s="55" t="s">
        <v>240</v>
      </c>
      <c r="B306" s="55" t="s">
        <v>639</v>
      </c>
      <c r="C306" s="55" t="s">
        <v>269</v>
      </c>
      <c r="D306" s="55" t="s">
        <v>84</v>
      </c>
      <c r="E306" s="55" t="s">
        <v>85</v>
      </c>
      <c r="F306" s="56">
        <v>0</v>
      </c>
      <c r="G306" s="56">
        <v>0</v>
      </c>
      <c r="H306" s="56">
        <v>0</v>
      </c>
      <c r="I306" s="56">
        <v>0</v>
      </c>
      <c r="J306" s="56">
        <v>0</v>
      </c>
      <c r="K306" s="56">
        <v>3000000</v>
      </c>
      <c r="L306" s="56">
        <v>3300000</v>
      </c>
      <c r="M306" s="56">
        <v>0</v>
      </c>
      <c r="N306" s="58">
        <v>-1250000</v>
      </c>
      <c r="O306" s="57">
        <f>SUM(L306+N306)</f>
        <v>2050000</v>
      </c>
    </row>
    <row r="307" spans="1:15" ht="12" customHeight="1" x14ac:dyDescent="0.25">
      <c r="A307" s="55" t="s">
        <v>240</v>
      </c>
      <c r="B307" s="55" t="s">
        <v>639</v>
      </c>
      <c r="C307" s="55" t="s">
        <v>269</v>
      </c>
      <c r="D307" s="55" t="s">
        <v>231</v>
      </c>
      <c r="E307" s="55" t="s">
        <v>232</v>
      </c>
      <c r="F307" s="56">
        <v>0</v>
      </c>
      <c r="G307" s="56">
        <v>0</v>
      </c>
      <c r="H307" s="56">
        <v>0</v>
      </c>
      <c r="I307" s="56">
        <v>0</v>
      </c>
      <c r="J307" s="56">
        <f>SUM(G307+I307)</f>
        <v>0</v>
      </c>
      <c r="K307" s="56">
        <v>0</v>
      </c>
      <c r="L307" s="56">
        <v>0</v>
      </c>
      <c r="M307" s="56">
        <v>0</v>
      </c>
      <c r="N307" s="58">
        <v>250000</v>
      </c>
      <c r="O307" s="57">
        <f>SUM(N307)</f>
        <v>250000</v>
      </c>
    </row>
    <row r="308" spans="1:15" ht="12" customHeight="1" x14ac:dyDescent="0.25">
      <c r="A308" s="119" t="s">
        <v>638</v>
      </c>
      <c r="B308" s="120"/>
      <c r="C308" s="120"/>
      <c r="D308" s="120"/>
      <c r="E308" s="121"/>
      <c r="F308" s="6">
        <f t="shared" ref="F308:O308" si="143">SUM(F305:F307)</f>
        <v>0</v>
      </c>
      <c r="G308" s="6">
        <f t="shared" si="143"/>
        <v>0</v>
      </c>
      <c r="H308" s="6">
        <f t="shared" si="143"/>
        <v>0</v>
      </c>
      <c r="I308" s="6">
        <f t="shared" si="143"/>
        <v>0</v>
      </c>
      <c r="J308" s="6">
        <f t="shared" si="143"/>
        <v>0</v>
      </c>
      <c r="K308" s="6">
        <f t="shared" si="143"/>
        <v>3000000</v>
      </c>
      <c r="L308" s="6">
        <f t="shared" si="143"/>
        <v>3300000</v>
      </c>
      <c r="M308" s="6">
        <f t="shared" si="143"/>
        <v>0</v>
      </c>
      <c r="N308" s="6">
        <f t="shared" si="143"/>
        <v>0</v>
      </c>
      <c r="O308" s="6">
        <f t="shared" si="143"/>
        <v>3300000</v>
      </c>
    </row>
    <row r="309" spans="1:15" ht="12" customHeight="1" x14ac:dyDescent="0.25">
      <c r="A309" s="18" t="s">
        <v>240</v>
      </c>
      <c r="B309" s="18" t="s">
        <v>641</v>
      </c>
      <c r="C309" s="18" t="s">
        <v>303</v>
      </c>
      <c r="D309" s="18" t="s">
        <v>84</v>
      </c>
      <c r="E309" s="18" t="s">
        <v>85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38">
        <v>0</v>
      </c>
      <c r="N309" s="26">
        <v>0</v>
      </c>
      <c r="O309" s="42">
        <f>SUM(L309,N309)</f>
        <v>0</v>
      </c>
    </row>
    <row r="310" spans="1:15" ht="12" customHeight="1" x14ac:dyDescent="0.25">
      <c r="A310" s="119" t="s">
        <v>640</v>
      </c>
      <c r="B310" s="120"/>
      <c r="C310" s="120"/>
      <c r="D310" s="120"/>
      <c r="E310" s="121"/>
      <c r="F310" s="6">
        <f t="shared" ref="F310:O310" si="144">SUM(F309)</f>
        <v>0</v>
      </c>
      <c r="G310" s="6">
        <f t="shared" si="144"/>
        <v>0</v>
      </c>
      <c r="H310" s="6">
        <f t="shared" si="144"/>
        <v>0</v>
      </c>
      <c r="I310" s="6">
        <f t="shared" si="144"/>
        <v>0</v>
      </c>
      <c r="J310" s="6">
        <f t="shared" si="144"/>
        <v>0</v>
      </c>
      <c r="K310" s="6">
        <f t="shared" si="144"/>
        <v>0</v>
      </c>
      <c r="L310" s="6">
        <f t="shared" si="144"/>
        <v>0</v>
      </c>
      <c r="M310" s="6">
        <f t="shared" si="144"/>
        <v>0</v>
      </c>
      <c r="N310" s="6">
        <f t="shared" si="144"/>
        <v>0</v>
      </c>
      <c r="O310" s="6">
        <f t="shared" si="144"/>
        <v>0</v>
      </c>
    </row>
    <row r="311" spans="1:15" s="48" customFormat="1" ht="12" customHeight="1" x14ac:dyDescent="0.25">
      <c r="A311" s="18" t="s">
        <v>240</v>
      </c>
      <c r="B311" s="18" t="s">
        <v>643</v>
      </c>
      <c r="C311" s="18" t="s">
        <v>99</v>
      </c>
      <c r="D311" s="18" t="s">
        <v>248</v>
      </c>
      <c r="E311" s="18" t="s">
        <v>249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3000000</v>
      </c>
      <c r="L311" s="19">
        <v>3000000</v>
      </c>
      <c r="M311" s="19">
        <v>0</v>
      </c>
      <c r="N311" s="26">
        <v>0</v>
      </c>
      <c r="O311" s="42">
        <f>SUM(L311,N311)</f>
        <v>3000000</v>
      </c>
    </row>
    <row r="312" spans="1:15" ht="12" customHeight="1" x14ac:dyDescent="0.25">
      <c r="A312" s="122" t="s">
        <v>642</v>
      </c>
      <c r="B312" s="122"/>
      <c r="C312" s="122"/>
      <c r="D312" s="122"/>
      <c r="E312" s="123"/>
      <c r="F312" s="6">
        <f t="shared" ref="F312:O312" si="145">SUM(F311)</f>
        <v>0</v>
      </c>
      <c r="G312" s="6">
        <f t="shared" si="145"/>
        <v>0</v>
      </c>
      <c r="H312" s="6">
        <f t="shared" si="145"/>
        <v>0</v>
      </c>
      <c r="I312" s="6">
        <f t="shared" si="145"/>
        <v>0</v>
      </c>
      <c r="J312" s="6">
        <f t="shared" si="145"/>
        <v>0</v>
      </c>
      <c r="K312" s="6">
        <f t="shared" si="145"/>
        <v>3000000</v>
      </c>
      <c r="L312" s="6">
        <f t="shared" si="145"/>
        <v>3000000</v>
      </c>
      <c r="M312" s="6">
        <f t="shared" si="145"/>
        <v>0</v>
      </c>
      <c r="N312" s="6">
        <f t="shared" si="145"/>
        <v>0</v>
      </c>
      <c r="O312" s="6">
        <f t="shared" si="145"/>
        <v>3000000</v>
      </c>
    </row>
    <row r="313" spans="1:15" ht="12" customHeight="1" x14ac:dyDescent="0.25">
      <c r="A313" s="92" t="s">
        <v>240</v>
      </c>
      <c r="B313" s="22" t="s">
        <v>700</v>
      </c>
      <c r="C313" s="22" t="s">
        <v>303</v>
      </c>
      <c r="D313" s="22" t="s">
        <v>336</v>
      </c>
      <c r="E313" s="22" t="s">
        <v>337</v>
      </c>
      <c r="F313" s="45">
        <v>0</v>
      </c>
      <c r="G313" s="45">
        <v>0</v>
      </c>
      <c r="H313" s="45">
        <v>0</v>
      </c>
      <c r="I313" s="45">
        <v>0</v>
      </c>
      <c r="J313" s="45">
        <f>SUM(G313+I313)</f>
        <v>0</v>
      </c>
      <c r="K313" s="45">
        <v>0</v>
      </c>
      <c r="L313" s="45">
        <v>0</v>
      </c>
      <c r="M313" s="75">
        <v>0</v>
      </c>
      <c r="N313" s="26">
        <v>8500000</v>
      </c>
      <c r="O313" s="42">
        <f>SUM(L313+N313)</f>
        <v>8500000</v>
      </c>
    </row>
    <row r="314" spans="1:15" ht="12" customHeight="1" x14ac:dyDescent="0.25">
      <c r="A314" s="93" t="s">
        <v>699</v>
      </c>
      <c r="B314" s="93"/>
      <c r="C314" s="93"/>
      <c r="D314" s="93"/>
      <c r="E314" s="94"/>
      <c r="F314" s="95">
        <f t="shared" ref="F314:O314" si="146">SUM(F313)</f>
        <v>0</v>
      </c>
      <c r="G314" s="95">
        <f t="shared" si="146"/>
        <v>0</v>
      </c>
      <c r="H314" s="95">
        <f t="shared" si="146"/>
        <v>0</v>
      </c>
      <c r="I314" s="95">
        <f t="shared" si="146"/>
        <v>0</v>
      </c>
      <c r="J314" s="95">
        <f t="shared" si="146"/>
        <v>0</v>
      </c>
      <c r="K314" s="95">
        <f t="shared" si="146"/>
        <v>0</v>
      </c>
      <c r="L314" s="95">
        <f t="shared" si="146"/>
        <v>0</v>
      </c>
      <c r="M314" s="95">
        <f t="shared" si="146"/>
        <v>0</v>
      </c>
      <c r="N314" s="6">
        <f t="shared" si="146"/>
        <v>8500000</v>
      </c>
      <c r="O314" s="6">
        <f t="shared" si="146"/>
        <v>8500000</v>
      </c>
    </row>
    <row r="315" spans="1:15" ht="12" customHeight="1" x14ac:dyDescent="0.25">
      <c r="A315" s="22" t="s">
        <v>240</v>
      </c>
      <c r="B315" s="22" t="s">
        <v>702</v>
      </c>
      <c r="C315" s="22" t="s">
        <v>290</v>
      </c>
      <c r="D315" s="22" t="s">
        <v>84</v>
      </c>
      <c r="E315" s="22" t="s">
        <v>85</v>
      </c>
      <c r="F315" s="45">
        <v>0</v>
      </c>
      <c r="G315" s="45">
        <v>0</v>
      </c>
      <c r="H315" s="45">
        <v>0</v>
      </c>
      <c r="I315" s="45">
        <v>0</v>
      </c>
      <c r="J315" s="45">
        <f>SUM(G315+I315)</f>
        <v>0</v>
      </c>
      <c r="K315" s="45">
        <v>0</v>
      </c>
      <c r="L315" s="45">
        <v>0</v>
      </c>
      <c r="M315" s="75">
        <v>0</v>
      </c>
      <c r="N315" s="26">
        <v>3000000</v>
      </c>
      <c r="O315" s="42">
        <f>SUM(L315+N315)</f>
        <v>3000000</v>
      </c>
    </row>
    <row r="316" spans="1:15" ht="12" customHeight="1" x14ac:dyDescent="0.25">
      <c r="A316" s="124" t="s">
        <v>701</v>
      </c>
      <c r="B316" s="124"/>
      <c r="C316" s="124"/>
      <c r="D316" s="124"/>
      <c r="E316" s="125"/>
      <c r="F316" s="95">
        <f t="shared" ref="F316:O316" si="147">SUM(F315)</f>
        <v>0</v>
      </c>
      <c r="G316" s="95">
        <f t="shared" si="147"/>
        <v>0</v>
      </c>
      <c r="H316" s="95">
        <f t="shared" si="147"/>
        <v>0</v>
      </c>
      <c r="I316" s="95">
        <f t="shared" si="147"/>
        <v>0</v>
      </c>
      <c r="J316" s="95">
        <f t="shared" si="147"/>
        <v>0</v>
      </c>
      <c r="K316" s="95">
        <f t="shared" si="147"/>
        <v>0</v>
      </c>
      <c r="L316" s="95">
        <f t="shared" si="147"/>
        <v>0</v>
      </c>
      <c r="M316" s="95">
        <f t="shared" si="147"/>
        <v>0</v>
      </c>
      <c r="N316" s="6">
        <f t="shared" si="147"/>
        <v>3000000</v>
      </c>
      <c r="O316" s="6">
        <f t="shared" si="147"/>
        <v>3000000</v>
      </c>
    </row>
    <row r="317" spans="1:15" s="48" customFormat="1" ht="12" customHeight="1" x14ac:dyDescent="0.25">
      <c r="A317" s="96" t="s">
        <v>240</v>
      </c>
      <c r="B317" s="96" t="s">
        <v>704</v>
      </c>
      <c r="C317" s="96" t="s">
        <v>235</v>
      </c>
      <c r="D317" s="96" t="s">
        <v>248</v>
      </c>
      <c r="E317" s="96" t="s">
        <v>249</v>
      </c>
      <c r="F317" s="19">
        <v>0</v>
      </c>
      <c r="G317" s="19">
        <v>0</v>
      </c>
      <c r="H317" s="19">
        <v>0</v>
      </c>
      <c r="I317" s="19">
        <v>0</v>
      </c>
      <c r="J317" s="19">
        <f>SUM(G317+I317)</f>
        <v>0</v>
      </c>
      <c r="K317" s="19">
        <v>0</v>
      </c>
      <c r="L317" s="19">
        <v>0</v>
      </c>
      <c r="M317" s="79">
        <v>0</v>
      </c>
      <c r="N317" s="26">
        <v>3500000</v>
      </c>
      <c r="O317" s="42">
        <f>SUM(L317+N317)</f>
        <v>3500000</v>
      </c>
    </row>
    <row r="318" spans="1:15" ht="12" customHeight="1" x14ac:dyDescent="0.25">
      <c r="A318" s="124" t="s">
        <v>703</v>
      </c>
      <c r="B318" s="124"/>
      <c r="C318" s="124"/>
      <c r="D318" s="124"/>
      <c r="E318" s="125"/>
      <c r="F318" s="6">
        <f t="shared" ref="F318:O318" si="148">SUM(F317)</f>
        <v>0</v>
      </c>
      <c r="G318" s="6">
        <f t="shared" si="148"/>
        <v>0</v>
      </c>
      <c r="H318" s="6">
        <f t="shared" si="148"/>
        <v>0</v>
      </c>
      <c r="I318" s="6">
        <f t="shared" si="148"/>
        <v>0</v>
      </c>
      <c r="J318" s="6">
        <f t="shared" si="148"/>
        <v>0</v>
      </c>
      <c r="K318" s="6">
        <f t="shared" si="148"/>
        <v>0</v>
      </c>
      <c r="L318" s="6">
        <f t="shared" si="148"/>
        <v>0</v>
      </c>
      <c r="M318" s="6">
        <f t="shared" si="148"/>
        <v>0</v>
      </c>
      <c r="N318" s="6">
        <f t="shared" si="148"/>
        <v>3500000</v>
      </c>
      <c r="O318" s="6">
        <f t="shared" si="148"/>
        <v>3500000</v>
      </c>
    </row>
    <row r="319" spans="1:15" ht="12" customHeight="1" outlineLevel="1" x14ac:dyDescent="0.25">
      <c r="A319" s="3" t="s">
        <v>240</v>
      </c>
      <c r="B319" s="3" t="s">
        <v>268</v>
      </c>
      <c r="C319" s="3" t="s">
        <v>269</v>
      </c>
      <c r="D319" s="3" t="s">
        <v>101</v>
      </c>
      <c r="E319" s="4" t="s">
        <v>102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5000</v>
      </c>
      <c r="L319" s="5">
        <v>5000</v>
      </c>
      <c r="M319" s="38">
        <v>0</v>
      </c>
      <c r="N319" s="26">
        <v>0</v>
      </c>
      <c r="O319" s="29">
        <f>L319+N319</f>
        <v>5000</v>
      </c>
    </row>
    <row r="320" spans="1:15" ht="12" customHeight="1" x14ac:dyDescent="0.25">
      <c r="A320" s="106" t="s">
        <v>270</v>
      </c>
      <c r="B320" s="107"/>
      <c r="C320" s="107"/>
      <c r="D320" s="107"/>
      <c r="E320" s="107"/>
      <c r="F320" s="6">
        <f>SUM(F319)</f>
        <v>0</v>
      </c>
      <c r="G320" s="6">
        <f>SUM(G319)</f>
        <v>0</v>
      </c>
      <c r="H320" s="6">
        <f t="shared" ref="H320:J320" si="149">SUM(H319)</f>
        <v>0</v>
      </c>
      <c r="I320" s="6">
        <f t="shared" si="149"/>
        <v>0</v>
      </c>
      <c r="J320" s="6">
        <f t="shared" si="149"/>
        <v>0</v>
      </c>
      <c r="K320" s="6">
        <f t="shared" ref="K320" si="150">SUM(K319)</f>
        <v>5000</v>
      </c>
      <c r="L320" s="6">
        <f t="shared" ref="L320:O320" si="151">SUM(L319)</f>
        <v>5000</v>
      </c>
      <c r="M320" s="6">
        <f t="shared" si="151"/>
        <v>0</v>
      </c>
      <c r="N320" s="6">
        <f t="shared" si="151"/>
        <v>0</v>
      </c>
      <c r="O320" s="6">
        <f t="shared" si="151"/>
        <v>5000</v>
      </c>
    </row>
    <row r="321" spans="1:15" ht="12" customHeight="1" outlineLevel="1" x14ac:dyDescent="0.25">
      <c r="A321" s="3" t="s">
        <v>240</v>
      </c>
      <c r="B321" s="3" t="s">
        <v>271</v>
      </c>
      <c r="C321" s="3" t="s">
        <v>269</v>
      </c>
      <c r="D321" s="3" t="s">
        <v>101</v>
      </c>
      <c r="E321" s="4" t="s">
        <v>102</v>
      </c>
      <c r="F321" s="5">
        <v>0</v>
      </c>
      <c r="G321" s="5">
        <v>0</v>
      </c>
      <c r="H321" s="5">
        <v>0</v>
      </c>
      <c r="I321" s="5">
        <v>0</v>
      </c>
      <c r="J321" s="5">
        <f t="shared" si="125"/>
        <v>0</v>
      </c>
      <c r="K321" s="5">
        <v>10000</v>
      </c>
      <c r="L321" s="5">
        <v>10000</v>
      </c>
      <c r="M321" s="5">
        <v>0</v>
      </c>
      <c r="N321" s="26">
        <v>0</v>
      </c>
      <c r="O321" s="29">
        <f>L321+N321</f>
        <v>10000</v>
      </c>
    </row>
    <row r="322" spans="1:15" ht="12" customHeight="1" x14ac:dyDescent="0.25">
      <c r="A322" s="106" t="s">
        <v>272</v>
      </c>
      <c r="B322" s="107"/>
      <c r="C322" s="107"/>
      <c r="D322" s="107"/>
      <c r="E322" s="107"/>
      <c r="F322" s="6">
        <f>SUM(F321)</f>
        <v>0</v>
      </c>
      <c r="G322" s="6">
        <f>SUM(G321)</f>
        <v>0</v>
      </c>
      <c r="H322" s="6">
        <f t="shared" ref="H322:J322" si="152">SUM(H321)</f>
        <v>0</v>
      </c>
      <c r="I322" s="6">
        <f t="shared" si="152"/>
        <v>0</v>
      </c>
      <c r="J322" s="6">
        <f t="shared" si="152"/>
        <v>0</v>
      </c>
      <c r="K322" s="6">
        <f t="shared" ref="K322" si="153">SUM(K321)</f>
        <v>10000</v>
      </c>
      <c r="L322" s="6">
        <f t="shared" ref="L322:O322" si="154">SUM(L321)</f>
        <v>10000</v>
      </c>
      <c r="M322" s="6">
        <f t="shared" si="154"/>
        <v>0</v>
      </c>
      <c r="N322" s="6">
        <f t="shared" si="154"/>
        <v>0</v>
      </c>
      <c r="O322" s="6">
        <f t="shared" si="154"/>
        <v>10000</v>
      </c>
    </row>
    <row r="323" spans="1:15" ht="12" customHeight="1" outlineLevel="1" x14ac:dyDescent="0.25">
      <c r="A323" s="3" t="s">
        <v>240</v>
      </c>
      <c r="B323" s="3" t="s">
        <v>273</v>
      </c>
      <c r="C323" s="3" t="s">
        <v>274</v>
      </c>
      <c r="D323" s="3" t="s">
        <v>101</v>
      </c>
      <c r="E323" s="4" t="s">
        <v>102</v>
      </c>
      <c r="F323" s="5">
        <v>0</v>
      </c>
      <c r="G323" s="5">
        <v>0</v>
      </c>
      <c r="H323" s="5">
        <v>0</v>
      </c>
      <c r="I323" s="5">
        <v>0</v>
      </c>
      <c r="J323" s="5">
        <f t="shared" si="125"/>
        <v>0</v>
      </c>
      <c r="K323" s="5">
        <v>10000</v>
      </c>
      <c r="L323" s="5">
        <v>10000</v>
      </c>
      <c r="M323" s="5">
        <v>0</v>
      </c>
      <c r="N323" s="26">
        <v>0</v>
      </c>
      <c r="O323" s="29">
        <f>L323+N323</f>
        <v>10000</v>
      </c>
    </row>
    <row r="324" spans="1:15" ht="12" customHeight="1" x14ac:dyDescent="0.25">
      <c r="A324" s="106" t="s">
        <v>275</v>
      </c>
      <c r="B324" s="107"/>
      <c r="C324" s="107"/>
      <c r="D324" s="107"/>
      <c r="E324" s="107"/>
      <c r="F324" s="6">
        <f>SUM(F323)</f>
        <v>0</v>
      </c>
      <c r="G324" s="6">
        <f>SUM(G323)</f>
        <v>0</v>
      </c>
      <c r="H324" s="6">
        <f t="shared" ref="H324:J324" si="155">SUM(H323)</f>
        <v>0</v>
      </c>
      <c r="I324" s="6">
        <f t="shared" si="155"/>
        <v>0</v>
      </c>
      <c r="J324" s="6">
        <f t="shared" si="155"/>
        <v>0</v>
      </c>
      <c r="K324" s="6">
        <f t="shared" ref="K324" si="156">SUM(K323)</f>
        <v>10000</v>
      </c>
      <c r="L324" s="6">
        <f t="shared" ref="L324:O324" si="157">SUM(L323)</f>
        <v>10000</v>
      </c>
      <c r="M324" s="6">
        <f t="shared" si="157"/>
        <v>0</v>
      </c>
      <c r="N324" s="6">
        <f t="shared" si="157"/>
        <v>0</v>
      </c>
      <c r="O324" s="6">
        <f t="shared" si="157"/>
        <v>10000</v>
      </c>
    </row>
    <row r="325" spans="1:15" ht="12" customHeight="1" outlineLevel="1" x14ac:dyDescent="0.25">
      <c r="A325" s="3" t="s">
        <v>240</v>
      </c>
      <c r="B325" s="3" t="s">
        <v>276</v>
      </c>
      <c r="C325" s="3" t="s">
        <v>13</v>
      </c>
      <c r="D325" s="3" t="s">
        <v>277</v>
      </c>
      <c r="E325" s="4" t="s">
        <v>278</v>
      </c>
      <c r="F325" s="5">
        <v>0</v>
      </c>
      <c r="G325" s="5">
        <v>0</v>
      </c>
      <c r="H325" s="5">
        <v>0</v>
      </c>
      <c r="I325" s="25">
        <v>0</v>
      </c>
      <c r="J325" s="27">
        <f>G325+I325</f>
        <v>0</v>
      </c>
      <c r="K325" s="5">
        <v>0</v>
      </c>
      <c r="L325" s="5">
        <v>0</v>
      </c>
      <c r="M325" s="33">
        <v>0</v>
      </c>
      <c r="N325" s="5">
        <v>0</v>
      </c>
      <c r="O325" s="5">
        <v>0</v>
      </c>
    </row>
    <row r="326" spans="1:15" ht="12" customHeight="1" outlineLevel="1" x14ac:dyDescent="0.25">
      <c r="A326" s="3" t="s">
        <v>240</v>
      </c>
      <c r="B326" s="3" t="s">
        <v>276</v>
      </c>
      <c r="C326" s="3" t="s">
        <v>279</v>
      </c>
      <c r="D326" s="3" t="s">
        <v>218</v>
      </c>
      <c r="E326" s="4" t="s">
        <v>219</v>
      </c>
      <c r="F326" s="5">
        <v>0</v>
      </c>
      <c r="G326" s="5">
        <v>0</v>
      </c>
      <c r="H326" s="38">
        <v>0</v>
      </c>
      <c r="I326" s="25">
        <v>171211</v>
      </c>
      <c r="J326" s="27">
        <f t="shared" ref="J326:J330" si="158">G326+I326</f>
        <v>171211</v>
      </c>
      <c r="K326" s="5">
        <v>0</v>
      </c>
      <c r="L326" s="5">
        <v>0</v>
      </c>
      <c r="M326" s="33">
        <v>0</v>
      </c>
      <c r="N326" s="5">
        <v>0</v>
      </c>
      <c r="O326" s="5">
        <v>0</v>
      </c>
    </row>
    <row r="327" spans="1:15" ht="12" customHeight="1" outlineLevel="1" x14ac:dyDescent="0.25">
      <c r="A327" s="3" t="s">
        <v>240</v>
      </c>
      <c r="B327" s="3" t="s">
        <v>276</v>
      </c>
      <c r="C327" s="3" t="s">
        <v>279</v>
      </c>
      <c r="D327" s="3" t="s">
        <v>80</v>
      </c>
      <c r="E327" s="4" t="s">
        <v>81</v>
      </c>
      <c r="F327" s="5">
        <v>0</v>
      </c>
      <c r="G327" s="5">
        <v>0</v>
      </c>
      <c r="H327" s="33">
        <v>0</v>
      </c>
      <c r="I327" s="25">
        <v>0</v>
      </c>
      <c r="J327" s="27">
        <f t="shared" ref="J327" si="159">G327+I327</f>
        <v>0</v>
      </c>
      <c r="K327" s="5">
        <v>0</v>
      </c>
      <c r="L327" s="5">
        <v>0</v>
      </c>
      <c r="M327" s="33">
        <v>0</v>
      </c>
      <c r="N327" s="5">
        <v>0</v>
      </c>
      <c r="O327" s="5">
        <v>0</v>
      </c>
    </row>
    <row r="328" spans="1:15" ht="12" customHeight="1" outlineLevel="1" x14ac:dyDescent="0.25">
      <c r="A328" s="3" t="s">
        <v>240</v>
      </c>
      <c r="B328" s="3" t="s">
        <v>276</v>
      </c>
      <c r="C328" s="3" t="s">
        <v>279</v>
      </c>
      <c r="D328" s="3" t="s">
        <v>101</v>
      </c>
      <c r="E328" s="4" t="s">
        <v>102</v>
      </c>
      <c r="F328" s="5">
        <v>0</v>
      </c>
      <c r="G328" s="5">
        <v>0</v>
      </c>
      <c r="H328" s="5">
        <v>0</v>
      </c>
      <c r="I328" s="5">
        <v>0</v>
      </c>
      <c r="J328" s="5">
        <f t="shared" si="158"/>
        <v>0</v>
      </c>
      <c r="K328" s="5">
        <v>50000</v>
      </c>
      <c r="L328" s="5">
        <v>50000</v>
      </c>
      <c r="M328" s="38">
        <v>0</v>
      </c>
      <c r="N328" s="26">
        <v>0</v>
      </c>
      <c r="O328" s="29">
        <f>L328+N328</f>
        <v>50000</v>
      </c>
    </row>
    <row r="329" spans="1:15" ht="12" customHeight="1" outlineLevel="1" x14ac:dyDescent="0.25">
      <c r="A329" s="3" t="s">
        <v>240</v>
      </c>
      <c r="B329" s="3" t="s">
        <v>276</v>
      </c>
      <c r="C329" s="3" t="s">
        <v>279</v>
      </c>
      <c r="D329" s="3" t="s">
        <v>84</v>
      </c>
      <c r="E329" s="4" t="s">
        <v>85</v>
      </c>
      <c r="F329" s="5">
        <v>0</v>
      </c>
      <c r="G329" s="5">
        <v>0</v>
      </c>
      <c r="H329" s="5">
        <v>0</v>
      </c>
      <c r="I329" s="5">
        <v>0</v>
      </c>
      <c r="J329" s="5">
        <f t="shared" si="158"/>
        <v>0</v>
      </c>
      <c r="K329" s="5">
        <v>20000</v>
      </c>
      <c r="L329" s="5">
        <v>20000</v>
      </c>
      <c r="M329" s="33">
        <v>0</v>
      </c>
      <c r="N329" s="26">
        <v>0</v>
      </c>
      <c r="O329" s="29">
        <f t="shared" ref="O329:O330" si="160">L329+N329</f>
        <v>20000</v>
      </c>
    </row>
    <row r="330" spans="1:15" ht="12" customHeight="1" outlineLevel="1" x14ac:dyDescent="0.25">
      <c r="A330" s="3" t="s">
        <v>240</v>
      </c>
      <c r="B330" s="3" t="s">
        <v>276</v>
      </c>
      <c r="C330" s="3" t="s">
        <v>279</v>
      </c>
      <c r="D330" s="3" t="s">
        <v>248</v>
      </c>
      <c r="E330" s="4" t="s">
        <v>249</v>
      </c>
      <c r="F330" s="5">
        <v>0</v>
      </c>
      <c r="G330" s="5">
        <v>0</v>
      </c>
      <c r="H330" s="5">
        <v>0</v>
      </c>
      <c r="I330" s="5">
        <v>0</v>
      </c>
      <c r="J330" s="5">
        <f t="shared" si="158"/>
        <v>0</v>
      </c>
      <c r="K330" s="5">
        <v>0</v>
      </c>
      <c r="L330" s="5">
        <v>0</v>
      </c>
      <c r="M330" s="5">
        <v>0</v>
      </c>
      <c r="N330" s="26">
        <v>0</v>
      </c>
      <c r="O330" s="29">
        <f t="shared" si="160"/>
        <v>0</v>
      </c>
    </row>
    <row r="331" spans="1:15" ht="12" customHeight="1" x14ac:dyDescent="0.25">
      <c r="A331" s="106" t="s">
        <v>280</v>
      </c>
      <c r="B331" s="107"/>
      <c r="C331" s="107"/>
      <c r="D331" s="107"/>
      <c r="E331" s="107"/>
      <c r="F331" s="6">
        <f>SUM(F325:F330)</f>
        <v>0</v>
      </c>
      <c r="G331" s="6">
        <f>SUM(G325:G330)</f>
        <v>0</v>
      </c>
      <c r="H331" s="6">
        <f t="shared" ref="H331:J331" si="161">SUM(H325:H330)</f>
        <v>0</v>
      </c>
      <c r="I331" s="6">
        <f t="shared" si="161"/>
        <v>171211</v>
      </c>
      <c r="J331" s="6">
        <f t="shared" si="161"/>
        <v>171211</v>
      </c>
      <c r="K331" s="6">
        <f>SUM(K325:K330)</f>
        <v>70000</v>
      </c>
      <c r="L331" s="6">
        <f>SUM(L325:L330)</f>
        <v>70000</v>
      </c>
      <c r="M331" s="6">
        <f t="shared" ref="M331:O331" si="162">SUM(M325:M330)</f>
        <v>0</v>
      </c>
      <c r="N331" s="6">
        <f t="shared" si="162"/>
        <v>0</v>
      </c>
      <c r="O331" s="6">
        <f t="shared" si="162"/>
        <v>70000</v>
      </c>
    </row>
    <row r="332" spans="1:15" ht="12" customHeight="1" outlineLevel="1" x14ac:dyDescent="0.25">
      <c r="A332" s="3" t="s">
        <v>240</v>
      </c>
      <c r="B332" s="3" t="s">
        <v>281</v>
      </c>
      <c r="C332" s="3" t="s">
        <v>13</v>
      </c>
      <c r="D332" s="3" t="s">
        <v>277</v>
      </c>
      <c r="E332" s="4" t="s">
        <v>278</v>
      </c>
      <c r="F332" s="5">
        <v>0</v>
      </c>
      <c r="G332" s="5">
        <v>0</v>
      </c>
      <c r="H332" s="5">
        <v>0</v>
      </c>
      <c r="I332" s="25">
        <v>0</v>
      </c>
      <c r="J332" s="27">
        <f t="shared" ref="J332:J434" si="163">G332+I332</f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</row>
    <row r="333" spans="1:15" ht="12" customHeight="1" outlineLevel="1" x14ac:dyDescent="0.25">
      <c r="A333" s="3" t="s">
        <v>240</v>
      </c>
      <c r="B333" s="3" t="s">
        <v>281</v>
      </c>
      <c r="C333" s="3" t="s">
        <v>99</v>
      </c>
      <c r="D333" s="3" t="s">
        <v>218</v>
      </c>
      <c r="E333" s="4" t="s">
        <v>219</v>
      </c>
      <c r="F333" s="5">
        <v>0</v>
      </c>
      <c r="G333" s="5">
        <v>0</v>
      </c>
      <c r="H333" s="38">
        <v>0</v>
      </c>
      <c r="I333" s="25">
        <v>220918</v>
      </c>
      <c r="J333" s="27">
        <f t="shared" ref="J333" si="164">G333+I333</f>
        <v>220918</v>
      </c>
      <c r="K333" s="5">
        <v>0</v>
      </c>
      <c r="L333" s="5">
        <v>0</v>
      </c>
      <c r="M333" s="33">
        <v>0</v>
      </c>
      <c r="N333" s="5">
        <v>0</v>
      </c>
      <c r="O333" s="5">
        <v>0</v>
      </c>
    </row>
    <row r="334" spans="1:15" ht="12" customHeight="1" outlineLevel="1" x14ac:dyDescent="0.25">
      <c r="A334" s="3" t="s">
        <v>240</v>
      </c>
      <c r="B334" s="3" t="s">
        <v>281</v>
      </c>
      <c r="C334" s="3" t="s">
        <v>99</v>
      </c>
      <c r="D334" s="3" t="s">
        <v>80</v>
      </c>
      <c r="E334" s="4" t="s">
        <v>81</v>
      </c>
      <c r="F334" s="5">
        <v>0</v>
      </c>
      <c r="G334" s="5">
        <v>0</v>
      </c>
      <c r="H334" s="5">
        <v>0</v>
      </c>
      <c r="I334" s="25">
        <v>0</v>
      </c>
      <c r="J334" s="27">
        <f t="shared" si="163"/>
        <v>0</v>
      </c>
      <c r="K334" s="5">
        <v>0</v>
      </c>
      <c r="L334" s="5">
        <v>0</v>
      </c>
      <c r="M334" s="33">
        <v>0</v>
      </c>
      <c r="N334" s="5">
        <v>0</v>
      </c>
      <c r="O334" s="5">
        <v>0</v>
      </c>
    </row>
    <row r="335" spans="1:15" ht="12" customHeight="1" outlineLevel="1" x14ac:dyDescent="0.25">
      <c r="A335" s="3" t="s">
        <v>240</v>
      </c>
      <c r="B335" s="3" t="s">
        <v>281</v>
      </c>
      <c r="C335" s="3" t="s">
        <v>99</v>
      </c>
      <c r="D335" s="3" t="s">
        <v>263</v>
      </c>
      <c r="E335" s="4" t="s">
        <v>264</v>
      </c>
      <c r="F335" s="5">
        <v>0</v>
      </c>
      <c r="G335" s="5">
        <v>0</v>
      </c>
      <c r="H335" s="5">
        <v>0</v>
      </c>
      <c r="I335" s="5">
        <v>0</v>
      </c>
      <c r="J335" s="5">
        <f>G335+I335</f>
        <v>0</v>
      </c>
      <c r="K335" s="5">
        <v>30000</v>
      </c>
      <c r="L335" s="5">
        <v>30000</v>
      </c>
      <c r="M335" s="33">
        <v>0</v>
      </c>
      <c r="N335" s="26">
        <v>0</v>
      </c>
      <c r="O335" s="29">
        <f>L335+N335</f>
        <v>30000</v>
      </c>
    </row>
    <row r="336" spans="1:15" ht="12" customHeight="1" outlineLevel="1" x14ac:dyDescent="0.25">
      <c r="A336" s="3" t="s">
        <v>240</v>
      </c>
      <c r="B336" s="3" t="s">
        <v>281</v>
      </c>
      <c r="C336" s="3" t="s">
        <v>99</v>
      </c>
      <c r="D336" s="3" t="s">
        <v>101</v>
      </c>
      <c r="E336" s="4" t="s">
        <v>102</v>
      </c>
      <c r="F336" s="5">
        <v>0</v>
      </c>
      <c r="G336" s="5">
        <v>0</v>
      </c>
      <c r="H336" s="5">
        <v>0</v>
      </c>
      <c r="I336" s="5">
        <v>0</v>
      </c>
      <c r="J336" s="5">
        <f t="shared" si="163"/>
        <v>0</v>
      </c>
      <c r="K336" s="5">
        <v>60000</v>
      </c>
      <c r="L336" s="5">
        <v>60000</v>
      </c>
      <c r="M336" s="33">
        <v>0</v>
      </c>
      <c r="N336" s="26">
        <v>205080</v>
      </c>
      <c r="O336" s="29">
        <f t="shared" ref="O336:O337" si="165">L336+N336</f>
        <v>265080</v>
      </c>
    </row>
    <row r="337" spans="1:15" ht="12" customHeight="1" outlineLevel="1" x14ac:dyDescent="0.25">
      <c r="A337" s="3" t="s">
        <v>240</v>
      </c>
      <c r="B337" s="3" t="s">
        <v>281</v>
      </c>
      <c r="C337" s="3" t="s">
        <v>99</v>
      </c>
      <c r="D337" s="3" t="s">
        <v>84</v>
      </c>
      <c r="E337" s="4" t="s">
        <v>85</v>
      </c>
      <c r="F337" s="5">
        <v>0</v>
      </c>
      <c r="G337" s="5">
        <v>0</v>
      </c>
      <c r="H337" s="5">
        <v>0</v>
      </c>
      <c r="I337" s="5">
        <v>0</v>
      </c>
      <c r="J337" s="5">
        <f t="shared" si="163"/>
        <v>0</v>
      </c>
      <c r="K337" s="5">
        <v>20000</v>
      </c>
      <c r="L337" s="5">
        <v>20000</v>
      </c>
      <c r="M337" s="33">
        <v>0</v>
      </c>
      <c r="N337" s="26">
        <v>0</v>
      </c>
      <c r="O337" s="29">
        <f t="shared" si="165"/>
        <v>20000</v>
      </c>
    </row>
    <row r="338" spans="1:15" ht="12" customHeight="1" x14ac:dyDescent="0.25">
      <c r="A338" s="106" t="s">
        <v>282</v>
      </c>
      <c r="B338" s="107"/>
      <c r="C338" s="107"/>
      <c r="D338" s="107"/>
      <c r="E338" s="107"/>
      <c r="F338" s="6">
        <f>SUM(F332:F337)</f>
        <v>0</v>
      </c>
      <c r="G338" s="6">
        <f>SUM(G332:G337)</f>
        <v>0</v>
      </c>
      <c r="H338" s="6">
        <f t="shared" ref="H338:J338" si="166">SUM(H332:H337)</f>
        <v>0</v>
      </c>
      <c r="I338" s="6">
        <f t="shared" si="166"/>
        <v>220918</v>
      </c>
      <c r="J338" s="6">
        <f t="shared" si="166"/>
        <v>220918</v>
      </c>
      <c r="K338" s="6">
        <f>SUM(K332:K337)</f>
        <v>110000</v>
      </c>
      <c r="L338" s="6">
        <f>SUM(L332:L337)</f>
        <v>110000</v>
      </c>
      <c r="M338" s="6">
        <f t="shared" ref="M338:O338" si="167">SUM(M332:M337)</f>
        <v>0</v>
      </c>
      <c r="N338" s="6">
        <f t="shared" si="167"/>
        <v>205080</v>
      </c>
      <c r="O338" s="6">
        <f t="shared" si="167"/>
        <v>315080</v>
      </c>
    </row>
    <row r="339" spans="1:15" ht="12" customHeight="1" outlineLevel="1" x14ac:dyDescent="0.25">
      <c r="A339" s="3" t="s">
        <v>240</v>
      </c>
      <c r="B339" s="3" t="s">
        <v>283</v>
      </c>
      <c r="C339" s="3" t="s">
        <v>284</v>
      </c>
      <c r="D339" s="3" t="s">
        <v>101</v>
      </c>
      <c r="E339" s="4" t="s">
        <v>102</v>
      </c>
      <c r="F339" s="5">
        <v>0</v>
      </c>
      <c r="G339" s="5">
        <v>0</v>
      </c>
      <c r="H339" s="5">
        <v>0</v>
      </c>
      <c r="I339" s="5">
        <v>0</v>
      </c>
      <c r="J339" s="5">
        <f t="shared" si="163"/>
        <v>0</v>
      </c>
      <c r="K339" s="5">
        <v>10000</v>
      </c>
      <c r="L339" s="5">
        <v>10000</v>
      </c>
      <c r="M339" s="5">
        <v>0</v>
      </c>
      <c r="N339" s="26">
        <v>0</v>
      </c>
      <c r="O339" s="29">
        <f>L339+N339</f>
        <v>10000</v>
      </c>
    </row>
    <row r="340" spans="1:15" ht="12" customHeight="1" x14ac:dyDescent="0.25">
      <c r="A340" s="106" t="s">
        <v>285</v>
      </c>
      <c r="B340" s="107"/>
      <c r="C340" s="107"/>
      <c r="D340" s="107"/>
      <c r="E340" s="107"/>
      <c r="F340" s="6">
        <f>SUM(F339)</f>
        <v>0</v>
      </c>
      <c r="G340" s="6">
        <f>SUM(G339)</f>
        <v>0</v>
      </c>
      <c r="H340" s="6">
        <f t="shared" ref="H340:J340" si="168">SUM(H339)</f>
        <v>0</v>
      </c>
      <c r="I340" s="6">
        <f t="shared" si="168"/>
        <v>0</v>
      </c>
      <c r="J340" s="6">
        <f t="shared" si="168"/>
        <v>0</v>
      </c>
      <c r="K340" s="6">
        <f t="shared" ref="K340" si="169">SUM(K339)</f>
        <v>10000</v>
      </c>
      <c r="L340" s="6">
        <f t="shared" ref="L340:O340" si="170">SUM(L339)</f>
        <v>10000</v>
      </c>
      <c r="M340" s="6">
        <f t="shared" si="170"/>
        <v>0</v>
      </c>
      <c r="N340" s="6">
        <f t="shared" si="170"/>
        <v>0</v>
      </c>
      <c r="O340" s="6">
        <f t="shared" si="170"/>
        <v>10000</v>
      </c>
    </row>
    <row r="341" spans="1:15" ht="12" customHeight="1" outlineLevel="1" x14ac:dyDescent="0.25">
      <c r="A341" s="3" t="s">
        <v>240</v>
      </c>
      <c r="B341" s="3" t="s">
        <v>286</v>
      </c>
      <c r="C341" s="3" t="s">
        <v>287</v>
      </c>
      <c r="D341" s="3" t="s">
        <v>101</v>
      </c>
      <c r="E341" s="4" t="s">
        <v>102</v>
      </c>
      <c r="F341" s="5">
        <v>0</v>
      </c>
      <c r="G341" s="5">
        <v>0</v>
      </c>
      <c r="H341" s="5">
        <v>0</v>
      </c>
      <c r="I341" s="5">
        <v>0</v>
      </c>
      <c r="J341" s="5">
        <f t="shared" si="163"/>
        <v>0</v>
      </c>
      <c r="K341" s="5">
        <v>5000</v>
      </c>
      <c r="L341" s="5">
        <v>5000</v>
      </c>
      <c r="M341" s="38">
        <v>0</v>
      </c>
      <c r="N341" s="26">
        <v>0</v>
      </c>
      <c r="O341" s="29">
        <f>L341+N341</f>
        <v>5000</v>
      </c>
    </row>
    <row r="342" spans="1:15" ht="12" customHeight="1" x14ac:dyDescent="0.25">
      <c r="A342" s="106" t="s">
        <v>288</v>
      </c>
      <c r="B342" s="107"/>
      <c r="C342" s="107"/>
      <c r="D342" s="107"/>
      <c r="E342" s="107"/>
      <c r="F342" s="6">
        <f>SUM(F341)</f>
        <v>0</v>
      </c>
      <c r="G342" s="6">
        <f>SUM(G341)</f>
        <v>0</v>
      </c>
      <c r="H342" s="6">
        <f t="shared" ref="H342:J342" si="171">SUM(H341)</f>
        <v>0</v>
      </c>
      <c r="I342" s="6">
        <f t="shared" si="171"/>
        <v>0</v>
      </c>
      <c r="J342" s="6">
        <f t="shared" si="171"/>
        <v>0</v>
      </c>
      <c r="K342" s="6">
        <f t="shared" ref="K342" si="172">SUM(K341)</f>
        <v>5000</v>
      </c>
      <c r="L342" s="6">
        <f t="shared" ref="L342:O342" si="173">SUM(L341)</f>
        <v>5000</v>
      </c>
      <c r="M342" s="6">
        <f t="shared" si="173"/>
        <v>0</v>
      </c>
      <c r="N342" s="6">
        <f t="shared" si="173"/>
        <v>0</v>
      </c>
      <c r="O342" s="6">
        <f t="shared" si="173"/>
        <v>5000</v>
      </c>
    </row>
    <row r="343" spans="1:15" ht="12" customHeight="1" outlineLevel="1" x14ac:dyDescent="0.25">
      <c r="A343" s="3" t="s">
        <v>240</v>
      </c>
      <c r="B343" s="3" t="s">
        <v>289</v>
      </c>
      <c r="C343" s="3" t="s">
        <v>290</v>
      </c>
      <c r="D343" s="3" t="s">
        <v>101</v>
      </c>
      <c r="E343" s="4" t="s">
        <v>102</v>
      </c>
      <c r="F343" s="5">
        <v>0</v>
      </c>
      <c r="G343" s="5">
        <v>0</v>
      </c>
      <c r="H343" s="5">
        <v>0</v>
      </c>
      <c r="I343" s="5">
        <v>0</v>
      </c>
      <c r="J343" s="5">
        <f t="shared" si="163"/>
        <v>0</v>
      </c>
      <c r="K343" s="5">
        <v>150000</v>
      </c>
      <c r="L343" s="5">
        <v>150000</v>
      </c>
      <c r="M343" s="38">
        <v>0</v>
      </c>
      <c r="N343" s="26">
        <v>0</v>
      </c>
      <c r="O343" s="29">
        <f>L343+N343</f>
        <v>150000</v>
      </c>
    </row>
    <row r="344" spans="1:15" ht="12" customHeight="1" x14ac:dyDescent="0.25">
      <c r="A344" s="106" t="s">
        <v>291</v>
      </c>
      <c r="B344" s="107"/>
      <c r="C344" s="107"/>
      <c r="D344" s="107"/>
      <c r="E344" s="107"/>
      <c r="F344" s="6">
        <f>SUM(F343)</f>
        <v>0</v>
      </c>
      <c r="G344" s="6">
        <f>SUM(G343)</f>
        <v>0</v>
      </c>
      <c r="H344" s="6">
        <f t="shared" ref="H344:J344" si="174">SUM(H343)</f>
        <v>0</v>
      </c>
      <c r="I344" s="6">
        <f t="shared" si="174"/>
        <v>0</v>
      </c>
      <c r="J344" s="6">
        <f t="shared" si="174"/>
        <v>0</v>
      </c>
      <c r="K344" s="6">
        <f t="shared" ref="K344" si="175">SUM(K343)</f>
        <v>150000</v>
      </c>
      <c r="L344" s="6">
        <f t="shared" ref="L344:O344" si="176">SUM(L343)</f>
        <v>150000</v>
      </c>
      <c r="M344" s="6">
        <f t="shared" si="176"/>
        <v>0</v>
      </c>
      <c r="N344" s="6">
        <f t="shared" si="176"/>
        <v>0</v>
      </c>
      <c r="O344" s="6">
        <f t="shared" si="176"/>
        <v>150000</v>
      </c>
    </row>
    <row r="345" spans="1:15" ht="12" customHeight="1" outlineLevel="1" x14ac:dyDescent="0.25">
      <c r="A345" s="3" t="s">
        <v>240</v>
      </c>
      <c r="B345" s="3" t="s">
        <v>292</v>
      </c>
      <c r="C345" s="3" t="s">
        <v>107</v>
      </c>
      <c r="D345" s="3" t="s">
        <v>101</v>
      </c>
      <c r="E345" s="4" t="s">
        <v>102</v>
      </c>
      <c r="F345" s="5">
        <v>0</v>
      </c>
      <c r="G345" s="5">
        <v>0</v>
      </c>
      <c r="H345" s="5">
        <v>0</v>
      </c>
      <c r="I345" s="5">
        <v>0</v>
      </c>
      <c r="J345" s="5">
        <f t="shared" si="163"/>
        <v>0</v>
      </c>
      <c r="K345" s="5">
        <v>0</v>
      </c>
      <c r="L345" s="5">
        <v>0</v>
      </c>
      <c r="M345" s="5">
        <v>0</v>
      </c>
      <c r="N345" s="26">
        <v>0</v>
      </c>
      <c r="O345" s="29">
        <f>L345+N345</f>
        <v>0</v>
      </c>
    </row>
    <row r="346" spans="1:15" ht="12" customHeight="1" x14ac:dyDescent="0.25">
      <c r="A346" s="106" t="s">
        <v>293</v>
      </c>
      <c r="B346" s="107"/>
      <c r="C346" s="107"/>
      <c r="D346" s="107"/>
      <c r="E346" s="107"/>
      <c r="F346" s="6">
        <f>SUM(F345)</f>
        <v>0</v>
      </c>
      <c r="G346" s="6">
        <f>SUM(G345)</f>
        <v>0</v>
      </c>
      <c r="H346" s="6">
        <f t="shared" ref="H346:J346" si="177">SUM(H345)</f>
        <v>0</v>
      </c>
      <c r="I346" s="6">
        <f t="shared" si="177"/>
        <v>0</v>
      </c>
      <c r="J346" s="6">
        <f t="shared" si="177"/>
        <v>0</v>
      </c>
      <c r="K346" s="6">
        <f t="shared" ref="K346" si="178">SUM(K345)</f>
        <v>0</v>
      </c>
      <c r="L346" s="6">
        <f t="shared" ref="L346:O346" si="179">SUM(L345)</f>
        <v>0</v>
      </c>
      <c r="M346" s="6">
        <f t="shared" si="179"/>
        <v>0</v>
      </c>
      <c r="N346" s="6">
        <f t="shared" si="179"/>
        <v>0</v>
      </c>
      <c r="O346" s="6">
        <f t="shared" si="179"/>
        <v>0</v>
      </c>
    </row>
    <row r="347" spans="1:15" ht="12" customHeight="1" outlineLevel="1" x14ac:dyDescent="0.25">
      <c r="A347" s="3" t="s">
        <v>240</v>
      </c>
      <c r="B347" s="3" t="s">
        <v>294</v>
      </c>
      <c r="C347" s="3" t="s">
        <v>290</v>
      </c>
      <c r="D347" s="3" t="s">
        <v>101</v>
      </c>
      <c r="E347" s="4" t="s">
        <v>102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63"/>
        <v>0</v>
      </c>
      <c r="K347" s="5">
        <v>0</v>
      </c>
      <c r="L347" s="5">
        <v>0</v>
      </c>
      <c r="M347" s="5">
        <v>0</v>
      </c>
      <c r="N347" s="26">
        <v>0</v>
      </c>
      <c r="O347" s="29">
        <f>L347+N347</f>
        <v>0</v>
      </c>
    </row>
    <row r="348" spans="1:15" ht="12" customHeight="1" x14ac:dyDescent="0.25">
      <c r="A348" s="106" t="s">
        <v>295</v>
      </c>
      <c r="B348" s="107"/>
      <c r="C348" s="107"/>
      <c r="D348" s="107"/>
      <c r="E348" s="107"/>
      <c r="F348" s="6">
        <f>SUM(F347)</f>
        <v>0</v>
      </c>
      <c r="G348" s="6">
        <f>SUM(G347)</f>
        <v>0</v>
      </c>
      <c r="H348" s="6">
        <f t="shared" ref="H348:J348" si="180">SUM(H347)</f>
        <v>0</v>
      </c>
      <c r="I348" s="6">
        <f t="shared" si="180"/>
        <v>0</v>
      </c>
      <c r="J348" s="6">
        <f t="shared" si="180"/>
        <v>0</v>
      </c>
      <c r="K348" s="6">
        <f t="shared" ref="K348" si="181">SUM(K347)</f>
        <v>0</v>
      </c>
      <c r="L348" s="6">
        <f t="shared" ref="L348:O348" si="182">SUM(L347)</f>
        <v>0</v>
      </c>
      <c r="M348" s="6">
        <f t="shared" si="182"/>
        <v>0</v>
      </c>
      <c r="N348" s="6">
        <f t="shared" si="182"/>
        <v>0</v>
      </c>
      <c r="O348" s="6">
        <f t="shared" si="182"/>
        <v>0</v>
      </c>
    </row>
    <row r="349" spans="1:15" ht="12" customHeight="1" outlineLevel="1" x14ac:dyDescent="0.25">
      <c r="A349" s="3" t="s">
        <v>240</v>
      </c>
      <c r="B349" s="3" t="s">
        <v>296</v>
      </c>
      <c r="C349" s="3" t="s">
        <v>13</v>
      </c>
      <c r="D349" s="3" t="s">
        <v>115</v>
      </c>
      <c r="E349" s="4" t="s">
        <v>116</v>
      </c>
      <c r="F349" s="5">
        <v>0</v>
      </c>
      <c r="G349" s="5">
        <v>0</v>
      </c>
      <c r="H349" s="5">
        <v>0</v>
      </c>
      <c r="I349" s="25">
        <v>0</v>
      </c>
      <c r="J349" s="27">
        <f t="shared" ref="J349" si="183">G349+I349</f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</row>
    <row r="350" spans="1:15" ht="12" customHeight="1" outlineLevel="1" x14ac:dyDescent="0.25">
      <c r="A350" s="3" t="s">
        <v>240</v>
      </c>
      <c r="B350" s="3" t="s">
        <v>296</v>
      </c>
      <c r="C350" s="3" t="s">
        <v>13</v>
      </c>
      <c r="D350" s="3" t="s">
        <v>610</v>
      </c>
      <c r="E350" s="4" t="s">
        <v>298</v>
      </c>
      <c r="F350" s="5">
        <v>0</v>
      </c>
      <c r="G350" s="5">
        <v>0</v>
      </c>
      <c r="H350" s="38">
        <v>822800</v>
      </c>
      <c r="I350" s="25">
        <v>822800</v>
      </c>
      <c r="J350" s="27">
        <f t="shared" ref="J350" si="184">G350+I350</f>
        <v>822800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</row>
    <row r="351" spans="1:15" ht="12" customHeight="1" outlineLevel="1" x14ac:dyDescent="0.25">
      <c r="A351" s="3" t="s">
        <v>240</v>
      </c>
      <c r="B351" s="3" t="s">
        <v>296</v>
      </c>
      <c r="C351" s="3" t="s">
        <v>13</v>
      </c>
      <c r="D351" s="3" t="s">
        <v>297</v>
      </c>
      <c r="E351" s="4" t="s">
        <v>298</v>
      </c>
      <c r="F351" s="5">
        <v>0</v>
      </c>
      <c r="G351" s="5">
        <v>0</v>
      </c>
      <c r="H351" s="5">
        <v>0</v>
      </c>
      <c r="I351" s="25">
        <v>0</v>
      </c>
      <c r="J351" s="27">
        <f t="shared" si="163"/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</row>
    <row r="352" spans="1:15" ht="12" customHeight="1" outlineLevel="1" x14ac:dyDescent="0.25">
      <c r="A352" s="3" t="s">
        <v>240</v>
      </c>
      <c r="B352" s="3" t="s">
        <v>296</v>
      </c>
      <c r="C352" s="3" t="s">
        <v>269</v>
      </c>
      <c r="D352" s="3" t="s">
        <v>299</v>
      </c>
      <c r="E352" s="4" t="s">
        <v>300</v>
      </c>
      <c r="F352" s="5">
        <v>0</v>
      </c>
      <c r="G352" s="5">
        <v>0</v>
      </c>
      <c r="H352" s="5">
        <v>0</v>
      </c>
      <c r="I352" s="25">
        <v>0</v>
      </c>
      <c r="J352" s="27">
        <f t="shared" si="163"/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</row>
    <row r="353" spans="1:15" ht="12" customHeight="1" outlineLevel="1" x14ac:dyDescent="0.25">
      <c r="A353" s="3" t="s">
        <v>240</v>
      </c>
      <c r="B353" s="3" t="s">
        <v>296</v>
      </c>
      <c r="C353" s="3" t="s">
        <v>269</v>
      </c>
      <c r="D353" s="3" t="s">
        <v>128</v>
      </c>
      <c r="E353" s="4" t="s">
        <v>129</v>
      </c>
      <c r="F353" s="5">
        <v>0</v>
      </c>
      <c r="G353" s="5">
        <v>0</v>
      </c>
      <c r="H353" s="5">
        <v>0</v>
      </c>
      <c r="I353" s="5">
        <v>0</v>
      </c>
      <c r="J353" s="5">
        <f t="shared" si="163"/>
        <v>0</v>
      </c>
      <c r="K353" s="5">
        <v>0</v>
      </c>
      <c r="L353" s="5">
        <v>0</v>
      </c>
      <c r="M353" s="5">
        <v>0</v>
      </c>
      <c r="N353" s="26">
        <v>0</v>
      </c>
      <c r="O353" s="29">
        <f>L353+N353</f>
        <v>0</v>
      </c>
    </row>
    <row r="354" spans="1:15" ht="12" customHeight="1" outlineLevel="1" x14ac:dyDescent="0.25">
      <c r="A354" s="3" t="s">
        <v>240</v>
      </c>
      <c r="B354" s="3" t="s">
        <v>296</v>
      </c>
      <c r="C354" s="3" t="s">
        <v>269</v>
      </c>
      <c r="D354" s="3" t="s">
        <v>263</v>
      </c>
      <c r="E354" s="4" t="s">
        <v>264</v>
      </c>
      <c r="F354" s="5">
        <v>0</v>
      </c>
      <c r="G354" s="5">
        <v>0</v>
      </c>
      <c r="H354" s="5">
        <v>0</v>
      </c>
      <c r="I354" s="5">
        <v>0</v>
      </c>
      <c r="J354" s="5">
        <f t="shared" si="163"/>
        <v>0</v>
      </c>
      <c r="K354" s="5">
        <v>0</v>
      </c>
      <c r="L354" s="5">
        <v>0</v>
      </c>
      <c r="M354" s="5">
        <v>0</v>
      </c>
      <c r="N354" s="26">
        <v>0</v>
      </c>
      <c r="O354" s="29">
        <f t="shared" ref="O354:O359" si="185">L354+N354</f>
        <v>0</v>
      </c>
    </row>
    <row r="355" spans="1:15" ht="12" customHeight="1" outlineLevel="1" x14ac:dyDescent="0.25">
      <c r="A355" s="3" t="s">
        <v>240</v>
      </c>
      <c r="B355" s="3" t="s">
        <v>296</v>
      </c>
      <c r="C355" s="3" t="s">
        <v>269</v>
      </c>
      <c r="D355" s="3" t="s">
        <v>101</v>
      </c>
      <c r="E355" s="4" t="s">
        <v>102</v>
      </c>
      <c r="F355" s="5">
        <v>0</v>
      </c>
      <c r="G355" s="5">
        <v>0</v>
      </c>
      <c r="H355" s="5">
        <v>0</v>
      </c>
      <c r="I355" s="5">
        <v>0</v>
      </c>
      <c r="J355" s="5">
        <f t="shared" ref="J355" si="186">G355+I355</f>
        <v>0</v>
      </c>
      <c r="K355" s="5">
        <v>0</v>
      </c>
      <c r="L355" s="5">
        <v>0</v>
      </c>
      <c r="M355" s="33">
        <v>0</v>
      </c>
      <c r="N355" s="26">
        <v>0</v>
      </c>
      <c r="O355" s="29">
        <f t="shared" ref="O355" si="187">L355+N355</f>
        <v>0</v>
      </c>
    </row>
    <row r="356" spans="1:15" ht="12" customHeight="1" outlineLevel="1" x14ac:dyDescent="0.25">
      <c r="A356" s="3" t="s">
        <v>240</v>
      </c>
      <c r="B356" s="3" t="s">
        <v>296</v>
      </c>
      <c r="C356" s="3" t="s">
        <v>269</v>
      </c>
      <c r="D356" s="3" t="s">
        <v>84</v>
      </c>
      <c r="E356" s="4" t="s">
        <v>85</v>
      </c>
      <c r="F356" s="5">
        <v>0</v>
      </c>
      <c r="G356" s="5">
        <v>0</v>
      </c>
      <c r="H356" s="5">
        <v>0</v>
      </c>
      <c r="I356" s="5">
        <v>0</v>
      </c>
      <c r="J356" s="5">
        <f t="shared" si="163"/>
        <v>0</v>
      </c>
      <c r="K356" s="5">
        <v>0</v>
      </c>
      <c r="L356" s="5">
        <v>0</v>
      </c>
      <c r="M356" s="33">
        <v>0</v>
      </c>
      <c r="N356" s="26">
        <v>0</v>
      </c>
      <c r="O356" s="29">
        <f t="shared" si="185"/>
        <v>0</v>
      </c>
    </row>
    <row r="357" spans="1:15" ht="12" customHeight="1" outlineLevel="1" x14ac:dyDescent="0.25">
      <c r="A357" s="3" t="s">
        <v>240</v>
      </c>
      <c r="B357" s="3" t="s">
        <v>296</v>
      </c>
      <c r="C357" s="3" t="s">
        <v>269</v>
      </c>
      <c r="D357" s="3" t="s">
        <v>203</v>
      </c>
      <c r="E357" s="4" t="s">
        <v>204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63"/>
        <v>0</v>
      </c>
      <c r="K357" s="5">
        <v>0</v>
      </c>
      <c r="L357" s="5">
        <v>0</v>
      </c>
      <c r="M357" s="5">
        <v>0</v>
      </c>
      <c r="N357" s="26">
        <v>0</v>
      </c>
      <c r="O357" s="29">
        <f t="shared" si="185"/>
        <v>0</v>
      </c>
    </row>
    <row r="358" spans="1:15" ht="12" customHeight="1" outlineLevel="1" x14ac:dyDescent="0.25">
      <c r="A358" s="3" t="s">
        <v>240</v>
      </c>
      <c r="B358" s="3" t="s">
        <v>296</v>
      </c>
      <c r="C358" s="3" t="s">
        <v>269</v>
      </c>
      <c r="D358" s="3" t="s">
        <v>248</v>
      </c>
      <c r="E358" s="4" t="s">
        <v>249</v>
      </c>
      <c r="F358" s="5">
        <v>0</v>
      </c>
      <c r="G358" s="5">
        <v>0</v>
      </c>
      <c r="H358" s="5">
        <v>0</v>
      </c>
      <c r="I358" s="5">
        <v>0</v>
      </c>
      <c r="J358" s="5">
        <f t="shared" si="163"/>
        <v>0</v>
      </c>
      <c r="K358" s="5">
        <v>0</v>
      </c>
      <c r="L358" s="5">
        <v>0</v>
      </c>
      <c r="M358" s="5">
        <v>0</v>
      </c>
      <c r="N358" s="26">
        <v>0</v>
      </c>
      <c r="O358" s="29">
        <f t="shared" si="185"/>
        <v>0</v>
      </c>
    </row>
    <row r="359" spans="1:15" ht="12" customHeight="1" outlineLevel="1" x14ac:dyDescent="0.25">
      <c r="A359" s="3" t="s">
        <v>240</v>
      </c>
      <c r="B359" s="3" t="s">
        <v>296</v>
      </c>
      <c r="C359" s="3" t="s">
        <v>269</v>
      </c>
      <c r="D359" s="3" t="s">
        <v>231</v>
      </c>
      <c r="E359" s="4" t="s">
        <v>232</v>
      </c>
      <c r="F359" s="5">
        <v>0</v>
      </c>
      <c r="G359" s="5">
        <v>0</v>
      </c>
      <c r="H359" s="5">
        <v>0</v>
      </c>
      <c r="I359" s="5">
        <v>0</v>
      </c>
      <c r="J359" s="5">
        <f t="shared" si="163"/>
        <v>0</v>
      </c>
      <c r="K359" s="5">
        <v>0</v>
      </c>
      <c r="L359" s="5">
        <v>0</v>
      </c>
      <c r="M359" s="5">
        <v>0</v>
      </c>
      <c r="N359" s="26">
        <v>0</v>
      </c>
      <c r="O359" s="29">
        <f t="shared" si="185"/>
        <v>0</v>
      </c>
    </row>
    <row r="360" spans="1:15" ht="12" customHeight="1" x14ac:dyDescent="0.25">
      <c r="A360" s="106" t="s">
        <v>301</v>
      </c>
      <c r="B360" s="107"/>
      <c r="C360" s="107"/>
      <c r="D360" s="107"/>
      <c r="E360" s="107"/>
      <c r="F360" s="6">
        <f t="shared" ref="F360:O360" si="188">SUM(F349:F359)</f>
        <v>0</v>
      </c>
      <c r="G360" s="6">
        <f t="shared" si="188"/>
        <v>0</v>
      </c>
      <c r="H360" s="6">
        <f t="shared" si="188"/>
        <v>822800</v>
      </c>
      <c r="I360" s="6">
        <f t="shared" si="188"/>
        <v>822800</v>
      </c>
      <c r="J360" s="6">
        <f t="shared" si="188"/>
        <v>822800</v>
      </c>
      <c r="K360" s="6">
        <f t="shared" si="188"/>
        <v>0</v>
      </c>
      <c r="L360" s="6">
        <f t="shared" si="188"/>
        <v>0</v>
      </c>
      <c r="M360" s="6">
        <f t="shared" si="188"/>
        <v>0</v>
      </c>
      <c r="N360" s="6">
        <f t="shared" si="188"/>
        <v>0</v>
      </c>
      <c r="O360" s="6">
        <f t="shared" si="188"/>
        <v>0</v>
      </c>
    </row>
    <row r="361" spans="1:15" ht="12" hidden="1" customHeight="1" outlineLevel="1" x14ac:dyDescent="0.25">
      <c r="A361" s="3" t="s">
        <v>240</v>
      </c>
      <c r="B361" s="3" t="s">
        <v>302</v>
      </c>
      <c r="C361" s="3" t="s">
        <v>303</v>
      </c>
      <c r="D361" s="3" t="s">
        <v>101</v>
      </c>
      <c r="E361" s="4" t="s">
        <v>102</v>
      </c>
      <c r="F361" s="5">
        <v>0</v>
      </c>
      <c r="G361" s="5">
        <v>0</v>
      </c>
      <c r="H361" s="5">
        <v>0</v>
      </c>
      <c r="I361" s="5">
        <v>0</v>
      </c>
      <c r="J361" s="5">
        <f t="shared" si="163"/>
        <v>0</v>
      </c>
      <c r="K361" s="5">
        <v>0</v>
      </c>
      <c r="L361" s="5">
        <v>0</v>
      </c>
      <c r="M361" s="5">
        <v>0</v>
      </c>
      <c r="N361" s="26">
        <v>0</v>
      </c>
      <c r="O361" s="29">
        <f>L361+N361</f>
        <v>0</v>
      </c>
    </row>
    <row r="362" spans="1:15" ht="12" customHeight="1" collapsed="1" x14ac:dyDescent="0.25">
      <c r="A362" s="106" t="s">
        <v>304</v>
      </c>
      <c r="B362" s="107"/>
      <c r="C362" s="107"/>
      <c r="D362" s="107"/>
      <c r="E362" s="107"/>
      <c r="F362" s="6">
        <f>SUM(F361)</f>
        <v>0</v>
      </c>
      <c r="G362" s="6">
        <f>SUM(G361)</f>
        <v>0</v>
      </c>
      <c r="H362" s="6">
        <f t="shared" ref="H362:J362" si="189">SUM(H361)</f>
        <v>0</v>
      </c>
      <c r="I362" s="6">
        <f t="shared" si="189"/>
        <v>0</v>
      </c>
      <c r="J362" s="6">
        <f t="shared" si="189"/>
        <v>0</v>
      </c>
      <c r="K362" s="6">
        <f t="shared" ref="K362" si="190">SUM(K361)</f>
        <v>0</v>
      </c>
      <c r="L362" s="6">
        <f t="shared" ref="L362:O362" si="191">SUM(L361)</f>
        <v>0</v>
      </c>
      <c r="M362" s="6">
        <f t="shared" si="191"/>
        <v>0</v>
      </c>
      <c r="N362" s="6">
        <f t="shared" si="191"/>
        <v>0</v>
      </c>
      <c r="O362" s="6">
        <f t="shared" si="191"/>
        <v>0</v>
      </c>
    </row>
    <row r="363" spans="1:15" ht="12" customHeight="1" outlineLevel="1" x14ac:dyDescent="0.25">
      <c r="A363" s="3" t="s">
        <v>240</v>
      </c>
      <c r="B363" s="3" t="s">
        <v>305</v>
      </c>
      <c r="C363" s="3" t="s">
        <v>13</v>
      </c>
      <c r="D363" s="3" t="s">
        <v>115</v>
      </c>
      <c r="E363" s="4" t="s">
        <v>116</v>
      </c>
      <c r="F363" s="5">
        <v>0</v>
      </c>
      <c r="G363" s="5">
        <v>0</v>
      </c>
      <c r="H363" s="5">
        <v>0</v>
      </c>
      <c r="I363" s="25">
        <v>0</v>
      </c>
      <c r="J363" s="28">
        <f t="shared" si="163"/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</row>
    <row r="364" spans="1:15" ht="12" customHeight="1" outlineLevel="1" x14ac:dyDescent="0.25">
      <c r="A364" s="3" t="s">
        <v>240</v>
      </c>
      <c r="B364" s="3" t="s">
        <v>305</v>
      </c>
      <c r="C364" s="3" t="s">
        <v>290</v>
      </c>
      <c r="D364" s="3" t="s">
        <v>101</v>
      </c>
      <c r="E364" s="4" t="s">
        <v>102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63"/>
        <v>0</v>
      </c>
      <c r="K364" s="5">
        <v>100000</v>
      </c>
      <c r="L364" s="5">
        <v>100000</v>
      </c>
      <c r="M364" s="5">
        <v>0</v>
      </c>
      <c r="N364" s="26">
        <v>0</v>
      </c>
      <c r="O364" s="29">
        <f>L364+N364</f>
        <v>100000</v>
      </c>
    </row>
    <row r="365" spans="1:15" ht="12" customHeight="1" outlineLevel="1" x14ac:dyDescent="0.25">
      <c r="A365" s="3" t="s">
        <v>240</v>
      </c>
      <c r="B365" s="3" t="s">
        <v>305</v>
      </c>
      <c r="C365" s="3" t="s">
        <v>290</v>
      </c>
      <c r="D365" s="3" t="s">
        <v>84</v>
      </c>
      <c r="E365" s="4" t="s">
        <v>85</v>
      </c>
      <c r="F365" s="5">
        <v>0</v>
      </c>
      <c r="G365" s="5">
        <v>0</v>
      </c>
      <c r="H365" s="5">
        <v>0</v>
      </c>
      <c r="I365" s="5">
        <v>0</v>
      </c>
      <c r="J365" s="5">
        <f t="shared" si="163"/>
        <v>0</v>
      </c>
      <c r="K365" s="5">
        <v>3500000</v>
      </c>
      <c r="L365" s="5">
        <v>3500000</v>
      </c>
      <c r="M365" s="5">
        <v>0</v>
      </c>
      <c r="N365" s="26">
        <v>0</v>
      </c>
      <c r="O365" s="29">
        <f>L365+N365</f>
        <v>3500000</v>
      </c>
    </row>
    <row r="366" spans="1:15" ht="12" customHeight="1" x14ac:dyDescent="0.25">
      <c r="A366" s="106" t="s">
        <v>306</v>
      </c>
      <c r="B366" s="107"/>
      <c r="C366" s="107"/>
      <c r="D366" s="107"/>
      <c r="E366" s="107"/>
      <c r="F366" s="6">
        <f>SUM(F363:F365)</f>
        <v>0</v>
      </c>
      <c r="G366" s="6">
        <f>SUM(G363:G365)</f>
        <v>0</v>
      </c>
      <c r="H366" s="6">
        <f t="shared" ref="H366:J366" si="192">SUM(H363:H365)</f>
        <v>0</v>
      </c>
      <c r="I366" s="6">
        <f t="shared" si="192"/>
        <v>0</v>
      </c>
      <c r="J366" s="6">
        <f t="shared" si="192"/>
        <v>0</v>
      </c>
      <c r="K366" s="6">
        <f>SUM(K363:K365)</f>
        <v>3600000</v>
      </c>
      <c r="L366" s="6">
        <f>SUM(L363:L365)</f>
        <v>3600000</v>
      </c>
      <c r="M366" s="6">
        <f t="shared" ref="M366:O366" si="193">SUM(M363:M365)</f>
        <v>0</v>
      </c>
      <c r="N366" s="6">
        <f t="shared" si="193"/>
        <v>0</v>
      </c>
      <c r="O366" s="6">
        <f t="shared" si="193"/>
        <v>3600000</v>
      </c>
    </row>
    <row r="367" spans="1:15" ht="12" customHeight="1" outlineLevel="1" x14ac:dyDescent="0.25">
      <c r="A367" s="3" t="s">
        <v>240</v>
      </c>
      <c r="B367" s="3" t="s">
        <v>307</v>
      </c>
      <c r="C367" s="3" t="s">
        <v>13</v>
      </c>
      <c r="D367" s="3" t="s">
        <v>115</v>
      </c>
      <c r="E367" s="4" t="s">
        <v>116</v>
      </c>
      <c r="F367" s="5">
        <v>0</v>
      </c>
      <c r="G367" s="5">
        <v>0</v>
      </c>
      <c r="H367" s="5">
        <v>0</v>
      </c>
      <c r="I367" s="25">
        <v>0</v>
      </c>
      <c r="J367" s="27">
        <f t="shared" si="163"/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</row>
    <row r="368" spans="1:15" ht="12" customHeight="1" outlineLevel="1" x14ac:dyDescent="0.25">
      <c r="A368" s="3" t="s">
        <v>240</v>
      </c>
      <c r="B368" s="3" t="s">
        <v>307</v>
      </c>
      <c r="C368" s="3" t="s">
        <v>13</v>
      </c>
      <c r="D368" s="3" t="s">
        <v>297</v>
      </c>
      <c r="E368" s="4" t="s">
        <v>298</v>
      </c>
      <c r="F368" s="5">
        <v>0</v>
      </c>
      <c r="G368" s="5">
        <v>0</v>
      </c>
      <c r="H368" s="5">
        <v>0</v>
      </c>
      <c r="I368" s="25">
        <v>0</v>
      </c>
      <c r="J368" s="27">
        <f t="shared" si="163"/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</row>
    <row r="369" spans="1:19" ht="12" customHeight="1" outlineLevel="1" x14ac:dyDescent="0.25">
      <c r="A369" s="3" t="s">
        <v>240</v>
      </c>
      <c r="B369" s="3" t="s">
        <v>307</v>
      </c>
      <c r="C369" s="3" t="s">
        <v>284</v>
      </c>
      <c r="D369" s="3" t="s">
        <v>128</v>
      </c>
      <c r="E369" s="4" t="s">
        <v>129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63"/>
        <v>0</v>
      </c>
      <c r="K369" s="5">
        <v>0</v>
      </c>
      <c r="L369" s="5">
        <v>0</v>
      </c>
      <c r="M369" s="5">
        <v>0</v>
      </c>
      <c r="N369" s="26">
        <v>0</v>
      </c>
      <c r="O369" s="29">
        <f>L369+N369</f>
        <v>0</v>
      </c>
    </row>
    <row r="370" spans="1:19" ht="12" customHeight="1" outlineLevel="1" x14ac:dyDescent="0.25">
      <c r="A370" s="3" t="s">
        <v>240</v>
      </c>
      <c r="B370" s="3" t="s">
        <v>307</v>
      </c>
      <c r="C370" s="3" t="s">
        <v>284</v>
      </c>
      <c r="D370" s="3" t="s">
        <v>130</v>
      </c>
      <c r="E370" s="4" t="s">
        <v>131</v>
      </c>
      <c r="F370" s="5">
        <v>0</v>
      </c>
      <c r="G370" s="5">
        <v>0</v>
      </c>
      <c r="H370" s="5">
        <v>0</v>
      </c>
      <c r="I370" s="5">
        <v>0</v>
      </c>
      <c r="J370" s="5">
        <f t="shared" si="163"/>
        <v>0</v>
      </c>
      <c r="K370" s="5">
        <v>0</v>
      </c>
      <c r="L370" s="5">
        <v>0</v>
      </c>
      <c r="M370" s="5">
        <v>0</v>
      </c>
      <c r="N370" s="26">
        <v>0</v>
      </c>
      <c r="O370" s="29">
        <f t="shared" ref="O370:O375" si="194">L370+N370</f>
        <v>0</v>
      </c>
    </row>
    <row r="371" spans="1:19" ht="12" customHeight="1" outlineLevel="1" x14ac:dyDescent="0.25">
      <c r="A371" s="3" t="s">
        <v>240</v>
      </c>
      <c r="B371" s="3" t="s">
        <v>307</v>
      </c>
      <c r="C371" s="3" t="s">
        <v>284</v>
      </c>
      <c r="D371" s="3" t="s">
        <v>101</v>
      </c>
      <c r="E371" s="4" t="s">
        <v>102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63"/>
        <v>0</v>
      </c>
      <c r="K371" s="5">
        <v>5000</v>
      </c>
      <c r="L371" s="5">
        <v>5000</v>
      </c>
      <c r="M371" s="5">
        <v>0</v>
      </c>
      <c r="N371" s="26">
        <v>0</v>
      </c>
      <c r="O371" s="29">
        <f t="shared" si="194"/>
        <v>5000</v>
      </c>
    </row>
    <row r="372" spans="1:19" ht="12" customHeight="1" outlineLevel="1" x14ac:dyDescent="0.25">
      <c r="A372" s="3" t="s">
        <v>240</v>
      </c>
      <c r="B372" s="3" t="s">
        <v>307</v>
      </c>
      <c r="C372" s="3" t="s">
        <v>284</v>
      </c>
      <c r="D372" s="3" t="s">
        <v>84</v>
      </c>
      <c r="E372" s="4" t="s">
        <v>85</v>
      </c>
      <c r="F372" s="5">
        <v>0</v>
      </c>
      <c r="G372" s="5">
        <v>0</v>
      </c>
      <c r="H372" s="5">
        <v>0</v>
      </c>
      <c r="I372" s="5">
        <v>0</v>
      </c>
      <c r="J372" s="5">
        <f t="shared" si="163"/>
        <v>0</v>
      </c>
      <c r="K372" s="5">
        <v>0</v>
      </c>
      <c r="L372" s="5">
        <v>0</v>
      </c>
      <c r="M372" s="5">
        <v>0</v>
      </c>
      <c r="N372" s="26">
        <v>0</v>
      </c>
      <c r="O372" s="29">
        <f t="shared" si="194"/>
        <v>0</v>
      </c>
      <c r="P372" s="16"/>
      <c r="Q372" s="9"/>
      <c r="R372" s="9"/>
      <c r="S372" s="9"/>
    </row>
    <row r="373" spans="1:19" ht="12" customHeight="1" outlineLevel="1" x14ac:dyDescent="0.25">
      <c r="A373" s="3" t="s">
        <v>240</v>
      </c>
      <c r="B373" s="3" t="s">
        <v>307</v>
      </c>
      <c r="C373" s="3" t="s">
        <v>284</v>
      </c>
      <c r="D373" s="3" t="s">
        <v>203</v>
      </c>
      <c r="E373" s="4" t="s">
        <v>204</v>
      </c>
      <c r="F373" s="5">
        <v>0</v>
      </c>
      <c r="G373" s="5">
        <v>0</v>
      </c>
      <c r="H373" s="5">
        <v>0</v>
      </c>
      <c r="I373" s="5">
        <v>0</v>
      </c>
      <c r="J373" s="5">
        <f t="shared" si="163"/>
        <v>0</v>
      </c>
      <c r="K373" s="5">
        <v>0</v>
      </c>
      <c r="L373" s="5">
        <v>0</v>
      </c>
      <c r="M373" s="5">
        <v>0</v>
      </c>
      <c r="N373" s="26">
        <v>0</v>
      </c>
      <c r="O373" s="29">
        <f t="shared" si="194"/>
        <v>0</v>
      </c>
    </row>
    <row r="374" spans="1:19" ht="12" customHeight="1" outlineLevel="1" x14ac:dyDescent="0.25">
      <c r="A374" s="3" t="s">
        <v>240</v>
      </c>
      <c r="B374" s="3" t="s">
        <v>579</v>
      </c>
      <c r="C374" s="3" t="s">
        <v>284</v>
      </c>
      <c r="D374" s="3" t="s">
        <v>248</v>
      </c>
      <c r="E374" s="4" t="s">
        <v>249</v>
      </c>
      <c r="F374" s="5">
        <v>0</v>
      </c>
      <c r="G374" s="5">
        <v>0</v>
      </c>
      <c r="H374" s="5">
        <v>0</v>
      </c>
      <c r="I374" s="5">
        <v>0</v>
      </c>
      <c r="J374" s="5">
        <f t="shared" si="163"/>
        <v>0</v>
      </c>
      <c r="K374" s="5">
        <v>0</v>
      </c>
      <c r="L374" s="5">
        <v>0</v>
      </c>
      <c r="M374" s="5">
        <v>0</v>
      </c>
      <c r="N374" s="26">
        <v>0</v>
      </c>
      <c r="O374" s="29">
        <f t="shared" si="194"/>
        <v>0</v>
      </c>
    </row>
    <row r="375" spans="1:19" ht="12" customHeight="1" outlineLevel="1" x14ac:dyDescent="0.25">
      <c r="A375" s="3" t="s">
        <v>240</v>
      </c>
      <c r="B375" s="3" t="s">
        <v>307</v>
      </c>
      <c r="C375" s="3" t="s">
        <v>284</v>
      </c>
      <c r="D375" s="3" t="s">
        <v>231</v>
      </c>
      <c r="E375" s="4" t="s">
        <v>232</v>
      </c>
      <c r="F375" s="5">
        <v>0</v>
      </c>
      <c r="G375" s="5">
        <v>0</v>
      </c>
      <c r="H375" s="5">
        <v>0</v>
      </c>
      <c r="I375" s="5">
        <v>0</v>
      </c>
      <c r="J375" s="5">
        <f t="shared" si="163"/>
        <v>0</v>
      </c>
      <c r="K375" s="5">
        <v>0</v>
      </c>
      <c r="L375" s="5">
        <v>0</v>
      </c>
      <c r="M375" s="5">
        <v>0</v>
      </c>
      <c r="N375" s="26">
        <v>0</v>
      </c>
      <c r="O375" s="29">
        <f t="shared" si="194"/>
        <v>0</v>
      </c>
    </row>
    <row r="376" spans="1:19" ht="12" customHeight="1" x14ac:dyDescent="0.25">
      <c r="A376" s="106" t="s">
        <v>308</v>
      </c>
      <c r="B376" s="107"/>
      <c r="C376" s="107"/>
      <c r="D376" s="107"/>
      <c r="E376" s="107"/>
      <c r="F376" s="6">
        <f>SUM(F367:F375)</f>
        <v>0</v>
      </c>
      <c r="G376" s="6">
        <f>SUM(G367:G375)</f>
        <v>0</v>
      </c>
      <c r="H376" s="6">
        <f t="shared" ref="H376:J376" si="195">SUM(H367:H375)</f>
        <v>0</v>
      </c>
      <c r="I376" s="6">
        <f t="shared" si="195"/>
        <v>0</v>
      </c>
      <c r="J376" s="6">
        <f t="shared" si="195"/>
        <v>0</v>
      </c>
      <c r="K376" s="6">
        <f>SUM(K367:K375)</f>
        <v>5000</v>
      </c>
      <c r="L376" s="6">
        <f>SUM(L367:L375)</f>
        <v>5000</v>
      </c>
      <c r="M376" s="6">
        <f t="shared" ref="M376:O376" si="196">SUM(M367:M375)</f>
        <v>0</v>
      </c>
      <c r="N376" s="6">
        <f t="shared" si="196"/>
        <v>0</v>
      </c>
      <c r="O376" s="6">
        <f t="shared" si="196"/>
        <v>5000</v>
      </c>
    </row>
    <row r="377" spans="1:19" ht="12" hidden="1" customHeight="1" outlineLevel="1" x14ac:dyDescent="0.25">
      <c r="A377" s="3" t="s">
        <v>240</v>
      </c>
      <c r="B377" s="3" t="s">
        <v>309</v>
      </c>
      <c r="C377" s="3" t="s">
        <v>13</v>
      </c>
      <c r="D377" s="3" t="s">
        <v>277</v>
      </c>
      <c r="E377" s="4" t="s">
        <v>278</v>
      </c>
      <c r="F377" s="5">
        <v>0</v>
      </c>
      <c r="G377" s="5">
        <v>0</v>
      </c>
      <c r="H377" s="5">
        <v>0</v>
      </c>
      <c r="I377" s="25">
        <v>0</v>
      </c>
      <c r="J377" s="27">
        <f t="shared" si="163"/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9" ht="12" hidden="1" customHeight="1" outlineLevel="1" x14ac:dyDescent="0.25">
      <c r="A378" s="3" t="s">
        <v>240</v>
      </c>
      <c r="B378" s="3" t="s">
        <v>309</v>
      </c>
      <c r="C378" s="3" t="s">
        <v>425</v>
      </c>
      <c r="D378" s="3" t="s">
        <v>601</v>
      </c>
      <c r="E378" s="4" t="s">
        <v>602</v>
      </c>
      <c r="F378" s="5">
        <v>0</v>
      </c>
      <c r="G378" s="5">
        <v>0</v>
      </c>
      <c r="H378" s="5">
        <v>0</v>
      </c>
      <c r="I378" s="5">
        <v>0</v>
      </c>
      <c r="J378" s="5">
        <f t="shared" si="163"/>
        <v>0</v>
      </c>
      <c r="K378" s="5">
        <v>0</v>
      </c>
      <c r="L378" s="5">
        <v>0</v>
      </c>
      <c r="M378" s="38">
        <v>0</v>
      </c>
      <c r="N378" s="26">
        <v>0</v>
      </c>
      <c r="O378" s="29">
        <f>L378+N378</f>
        <v>0</v>
      </c>
    </row>
    <row r="379" spans="1:19" ht="12" hidden="1" customHeight="1" outlineLevel="1" x14ac:dyDescent="0.25">
      <c r="A379" s="3" t="s">
        <v>240</v>
      </c>
      <c r="B379" s="3" t="s">
        <v>309</v>
      </c>
      <c r="C379" s="3" t="s">
        <v>290</v>
      </c>
      <c r="D379" s="3" t="s">
        <v>248</v>
      </c>
      <c r="E379" s="4" t="s">
        <v>249</v>
      </c>
      <c r="F379" s="5">
        <v>0</v>
      </c>
      <c r="G379" s="5">
        <v>0</v>
      </c>
      <c r="H379" s="5">
        <v>0</v>
      </c>
      <c r="I379" s="5">
        <v>0</v>
      </c>
      <c r="J379" s="5">
        <f t="shared" ref="J379" si="197">G379+I379</f>
        <v>0</v>
      </c>
      <c r="K379" s="5">
        <v>0</v>
      </c>
      <c r="L379" s="5">
        <v>0</v>
      </c>
      <c r="M379" s="33">
        <v>0</v>
      </c>
      <c r="N379" s="26">
        <v>0</v>
      </c>
      <c r="O379" s="29">
        <f>L379+N379</f>
        <v>0</v>
      </c>
    </row>
    <row r="380" spans="1:19" ht="12" customHeight="1" collapsed="1" x14ac:dyDescent="0.25">
      <c r="A380" s="106" t="s">
        <v>310</v>
      </c>
      <c r="B380" s="107"/>
      <c r="C380" s="107"/>
      <c r="D380" s="107"/>
      <c r="E380" s="107"/>
      <c r="F380" s="6">
        <f t="shared" ref="F380:O380" si="198">SUM(F377:F379)</f>
        <v>0</v>
      </c>
      <c r="G380" s="6">
        <f t="shared" si="198"/>
        <v>0</v>
      </c>
      <c r="H380" s="6">
        <f t="shared" si="198"/>
        <v>0</v>
      </c>
      <c r="I380" s="6">
        <f t="shared" si="198"/>
        <v>0</v>
      </c>
      <c r="J380" s="6">
        <f t="shared" si="198"/>
        <v>0</v>
      </c>
      <c r="K380" s="6">
        <f t="shared" si="198"/>
        <v>0</v>
      </c>
      <c r="L380" s="6">
        <f t="shared" si="198"/>
        <v>0</v>
      </c>
      <c r="M380" s="6">
        <f t="shared" si="198"/>
        <v>0</v>
      </c>
      <c r="N380" s="6">
        <f t="shared" si="198"/>
        <v>0</v>
      </c>
      <c r="O380" s="6">
        <f t="shared" si="198"/>
        <v>0</v>
      </c>
    </row>
    <row r="381" spans="1:19" ht="12" customHeight="1" outlineLevel="1" x14ac:dyDescent="0.25">
      <c r="A381" s="3" t="s">
        <v>240</v>
      </c>
      <c r="B381" s="3" t="s">
        <v>311</v>
      </c>
      <c r="C381" s="3" t="s">
        <v>312</v>
      </c>
      <c r="D381" s="3" t="s">
        <v>80</v>
      </c>
      <c r="E381" s="4" t="s">
        <v>81</v>
      </c>
      <c r="F381" s="5">
        <v>0</v>
      </c>
      <c r="G381" s="5">
        <v>0</v>
      </c>
      <c r="H381" s="5">
        <v>0</v>
      </c>
      <c r="I381" s="25">
        <v>0</v>
      </c>
      <c r="J381" s="27">
        <f t="shared" ref="J381" si="199">G381+I381</f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</row>
    <row r="382" spans="1:19" ht="12" customHeight="1" outlineLevel="1" x14ac:dyDescent="0.25">
      <c r="A382" s="3" t="s">
        <v>240</v>
      </c>
      <c r="B382" s="3" t="s">
        <v>311</v>
      </c>
      <c r="C382" s="3" t="s">
        <v>13</v>
      </c>
      <c r="D382" s="3" t="s">
        <v>297</v>
      </c>
      <c r="E382" s="4" t="s">
        <v>298</v>
      </c>
      <c r="F382" s="5">
        <v>0</v>
      </c>
      <c r="G382" s="5">
        <v>0</v>
      </c>
      <c r="H382" s="5">
        <v>0</v>
      </c>
      <c r="I382" s="25">
        <v>0</v>
      </c>
      <c r="J382" s="27">
        <f t="shared" si="163"/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</row>
    <row r="383" spans="1:19" ht="12" customHeight="1" outlineLevel="1" x14ac:dyDescent="0.25">
      <c r="A383" s="3" t="s">
        <v>240</v>
      </c>
      <c r="B383" s="3" t="s">
        <v>594</v>
      </c>
      <c r="C383" s="3" t="s">
        <v>312</v>
      </c>
      <c r="D383" s="3" t="s">
        <v>263</v>
      </c>
      <c r="E383" s="4" t="s">
        <v>264</v>
      </c>
      <c r="F383" s="5">
        <v>0</v>
      </c>
      <c r="G383" s="5">
        <v>0</v>
      </c>
      <c r="H383" s="5">
        <v>0</v>
      </c>
      <c r="I383" s="5">
        <v>0</v>
      </c>
      <c r="J383" s="5">
        <f t="shared" si="163"/>
        <v>0</v>
      </c>
      <c r="K383" s="5">
        <v>0</v>
      </c>
      <c r="L383" s="5">
        <v>0</v>
      </c>
      <c r="M383" s="5">
        <v>0</v>
      </c>
      <c r="N383" s="26">
        <v>0</v>
      </c>
      <c r="O383" s="29">
        <f>L383+N383</f>
        <v>0</v>
      </c>
    </row>
    <row r="384" spans="1:19" ht="12" customHeight="1" outlineLevel="1" x14ac:dyDescent="0.25">
      <c r="A384" s="3" t="s">
        <v>240</v>
      </c>
      <c r="B384" s="3" t="s">
        <v>594</v>
      </c>
      <c r="C384" s="3" t="s">
        <v>312</v>
      </c>
      <c r="D384" s="3" t="s">
        <v>101</v>
      </c>
      <c r="E384" s="4" t="s">
        <v>102</v>
      </c>
      <c r="F384" s="5">
        <v>0</v>
      </c>
      <c r="G384" s="5">
        <v>0</v>
      </c>
      <c r="H384" s="5">
        <v>0</v>
      </c>
      <c r="I384" s="5">
        <v>0</v>
      </c>
      <c r="J384" s="5">
        <f t="shared" si="163"/>
        <v>0</v>
      </c>
      <c r="K384" s="5">
        <v>10000</v>
      </c>
      <c r="L384" s="5">
        <v>10000</v>
      </c>
      <c r="M384" s="38">
        <v>0</v>
      </c>
      <c r="N384" s="26">
        <v>0</v>
      </c>
      <c r="O384" s="29">
        <f t="shared" ref="O384:O385" si="200">L384+N384</f>
        <v>10000</v>
      </c>
    </row>
    <row r="385" spans="1:15" ht="12" customHeight="1" outlineLevel="1" x14ac:dyDescent="0.25">
      <c r="A385" s="3" t="s">
        <v>240</v>
      </c>
      <c r="B385" s="3" t="s">
        <v>311</v>
      </c>
      <c r="C385" s="3" t="s">
        <v>312</v>
      </c>
      <c r="D385" s="3" t="s">
        <v>248</v>
      </c>
      <c r="E385" s="4" t="s">
        <v>249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63"/>
        <v>0</v>
      </c>
      <c r="K385" s="5">
        <v>0</v>
      </c>
      <c r="L385" s="5">
        <v>0</v>
      </c>
      <c r="M385" s="5">
        <v>0</v>
      </c>
      <c r="N385" s="26">
        <v>0</v>
      </c>
      <c r="O385" s="29">
        <f t="shared" si="200"/>
        <v>0</v>
      </c>
    </row>
    <row r="386" spans="1:15" ht="12" customHeight="1" x14ac:dyDescent="0.25">
      <c r="A386" s="106" t="s">
        <v>313</v>
      </c>
      <c r="B386" s="107"/>
      <c r="C386" s="107"/>
      <c r="D386" s="107"/>
      <c r="E386" s="107"/>
      <c r="F386" s="6">
        <f>SUM(F381:F385)</f>
        <v>0</v>
      </c>
      <c r="G386" s="6">
        <f t="shared" ref="G386:O386" si="201">SUM(G381:G385)</f>
        <v>0</v>
      </c>
      <c r="H386" s="6">
        <f t="shared" si="201"/>
        <v>0</v>
      </c>
      <c r="I386" s="6">
        <f t="shared" si="201"/>
        <v>0</v>
      </c>
      <c r="J386" s="6">
        <f t="shared" si="201"/>
        <v>0</v>
      </c>
      <c r="K386" s="6">
        <f t="shared" si="201"/>
        <v>10000</v>
      </c>
      <c r="L386" s="6">
        <f t="shared" si="201"/>
        <v>10000</v>
      </c>
      <c r="M386" s="6">
        <f t="shared" si="201"/>
        <v>0</v>
      </c>
      <c r="N386" s="6">
        <f t="shared" si="201"/>
        <v>0</v>
      </c>
      <c r="O386" s="6">
        <f t="shared" si="201"/>
        <v>10000</v>
      </c>
    </row>
    <row r="387" spans="1:15" ht="12" customHeight="1" outlineLevel="1" x14ac:dyDescent="0.25">
      <c r="A387" s="3" t="s">
        <v>240</v>
      </c>
      <c r="B387" s="3" t="s">
        <v>314</v>
      </c>
      <c r="C387" s="3" t="s">
        <v>13</v>
      </c>
      <c r="D387" s="3" t="s">
        <v>297</v>
      </c>
      <c r="E387" s="4" t="s">
        <v>298</v>
      </c>
      <c r="F387" s="5">
        <v>0</v>
      </c>
      <c r="G387" s="5">
        <v>0</v>
      </c>
      <c r="H387" s="5">
        <v>0</v>
      </c>
      <c r="I387" s="25">
        <v>0</v>
      </c>
      <c r="J387" s="27">
        <f t="shared" si="163"/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ht="12" customHeight="1" outlineLevel="1" x14ac:dyDescent="0.25">
      <c r="A388" s="3" t="s">
        <v>240</v>
      </c>
      <c r="B388" s="3" t="s">
        <v>314</v>
      </c>
      <c r="C388" s="3" t="s">
        <v>315</v>
      </c>
      <c r="D388" s="3" t="s">
        <v>101</v>
      </c>
      <c r="E388" s="4" t="s">
        <v>102</v>
      </c>
      <c r="F388" s="5">
        <v>0</v>
      </c>
      <c r="G388" s="5">
        <v>0</v>
      </c>
      <c r="H388" s="5">
        <v>0</v>
      </c>
      <c r="I388" s="5">
        <v>0</v>
      </c>
      <c r="J388" s="5">
        <f t="shared" si="163"/>
        <v>0</v>
      </c>
      <c r="K388" s="5">
        <v>100000</v>
      </c>
      <c r="L388" s="5">
        <v>100000</v>
      </c>
      <c r="M388" s="38">
        <v>0</v>
      </c>
      <c r="N388" s="26">
        <v>0</v>
      </c>
      <c r="O388" s="29">
        <f>L388+N388</f>
        <v>100000</v>
      </c>
    </row>
    <row r="389" spans="1:15" ht="12" customHeight="1" outlineLevel="1" x14ac:dyDescent="0.25">
      <c r="A389" s="3" t="s">
        <v>240</v>
      </c>
      <c r="B389" s="3" t="s">
        <v>314</v>
      </c>
      <c r="C389" s="3" t="s">
        <v>315</v>
      </c>
      <c r="D389" s="3" t="s">
        <v>248</v>
      </c>
      <c r="E389" s="4" t="s">
        <v>249</v>
      </c>
      <c r="F389" s="5">
        <v>0</v>
      </c>
      <c r="G389" s="5">
        <v>0</v>
      </c>
      <c r="H389" s="5">
        <v>0</v>
      </c>
      <c r="I389" s="5">
        <v>0</v>
      </c>
      <c r="J389" s="5">
        <f t="shared" si="163"/>
        <v>0</v>
      </c>
      <c r="K389" s="5">
        <v>6000000</v>
      </c>
      <c r="L389" s="5">
        <v>6000000</v>
      </c>
      <c r="M389" s="5">
        <v>0</v>
      </c>
      <c r="N389" s="26">
        <v>0</v>
      </c>
      <c r="O389" s="29">
        <f>L389+N389</f>
        <v>6000000</v>
      </c>
    </row>
    <row r="390" spans="1:15" ht="12" customHeight="1" x14ac:dyDescent="0.25">
      <c r="A390" s="106" t="s">
        <v>316</v>
      </c>
      <c r="B390" s="107"/>
      <c r="C390" s="107"/>
      <c r="D390" s="107"/>
      <c r="E390" s="107"/>
      <c r="F390" s="6">
        <f>SUM(F387:F389)</f>
        <v>0</v>
      </c>
      <c r="G390" s="6">
        <f>SUM(G387:G389)</f>
        <v>0</v>
      </c>
      <c r="H390" s="6">
        <f t="shared" ref="H390:J390" si="202">SUM(H387:H389)</f>
        <v>0</v>
      </c>
      <c r="I390" s="6">
        <f t="shared" si="202"/>
        <v>0</v>
      </c>
      <c r="J390" s="6">
        <f t="shared" si="202"/>
        <v>0</v>
      </c>
      <c r="K390" s="6">
        <f>SUM(K387:K389)</f>
        <v>6100000</v>
      </c>
      <c r="L390" s="6">
        <f>SUM(L387:L389)</f>
        <v>6100000</v>
      </c>
      <c r="M390" s="6">
        <f t="shared" ref="M390:O390" si="203">SUM(M387:M389)</f>
        <v>0</v>
      </c>
      <c r="N390" s="6">
        <f t="shared" si="203"/>
        <v>0</v>
      </c>
      <c r="O390" s="6">
        <f t="shared" si="203"/>
        <v>6100000</v>
      </c>
    </row>
    <row r="391" spans="1:15" ht="12" hidden="1" customHeight="1" outlineLevel="1" x14ac:dyDescent="0.25">
      <c r="A391" s="3" t="s">
        <v>240</v>
      </c>
      <c r="B391" s="3" t="s">
        <v>595</v>
      </c>
      <c r="C391" s="3" t="s">
        <v>13</v>
      </c>
      <c r="D391" s="3" t="s">
        <v>610</v>
      </c>
      <c r="E391" s="4" t="s">
        <v>298</v>
      </c>
      <c r="F391" s="5">
        <v>0</v>
      </c>
      <c r="G391" s="5">
        <v>0</v>
      </c>
      <c r="H391" s="5">
        <v>0</v>
      </c>
      <c r="I391" s="25">
        <v>0</v>
      </c>
      <c r="J391" s="27">
        <f t="shared" si="163"/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</row>
    <row r="392" spans="1:15" ht="12" hidden="1" customHeight="1" outlineLevel="1" x14ac:dyDescent="0.25">
      <c r="A392" s="3" t="s">
        <v>240</v>
      </c>
      <c r="B392" s="3" t="s">
        <v>317</v>
      </c>
      <c r="C392" s="3" t="s">
        <v>202</v>
      </c>
      <c r="D392" s="3" t="s">
        <v>128</v>
      </c>
      <c r="E392" s="4" t="s">
        <v>129</v>
      </c>
      <c r="F392" s="5">
        <v>0</v>
      </c>
      <c r="G392" s="5">
        <v>0</v>
      </c>
      <c r="H392" s="5">
        <v>0</v>
      </c>
      <c r="I392" s="5">
        <v>0</v>
      </c>
      <c r="J392" s="5">
        <f t="shared" ref="J392" si="204">G392+I392</f>
        <v>0</v>
      </c>
      <c r="K392" s="5">
        <v>0</v>
      </c>
      <c r="L392" s="5">
        <v>0</v>
      </c>
      <c r="M392" s="5">
        <v>0</v>
      </c>
      <c r="N392" s="26">
        <v>0</v>
      </c>
      <c r="O392" s="29">
        <f>L392+N392</f>
        <v>0</v>
      </c>
    </row>
    <row r="393" spans="1:15" ht="12" hidden="1" customHeight="1" outlineLevel="1" x14ac:dyDescent="0.25">
      <c r="A393" s="3" t="s">
        <v>240</v>
      </c>
      <c r="B393" s="3" t="s">
        <v>317</v>
      </c>
      <c r="C393" s="3" t="s">
        <v>202</v>
      </c>
      <c r="D393" s="3" t="s">
        <v>101</v>
      </c>
      <c r="E393" s="4" t="s">
        <v>102</v>
      </c>
      <c r="F393" s="5">
        <v>0</v>
      </c>
      <c r="G393" s="5">
        <v>0</v>
      </c>
      <c r="H393" s="5">
        <v>0</v>
      </c>
      <c r="I393" s="5">
        <v>0</v>
      </c>
      <c r="J393" s="5">
        <f t="shared" si="163"/>
        <v>0</v>
      </c>
      <c r="K393" s="5">
        <v>0</v>
      </c>
      <c r="L393" s="5">
        <v>0</v>
      </c>
      <c r="M393" s="5">
        <v>0</v>
      </c>
      <c r="N393" s="26">
        <v>0</v>
      </c>
      <c r="O393" s="29">
        <f>L393+N393</f>
        <v>0</v>
      </c>
    </row>
    <row r="394" spans="1:15" ht="12" hidden="1" customHeight="1" outlineLevel="1" x14ac:dyDescent="0.25">
      <c r="A394" s="3" t="s">
        <v>240</v>
      </c>
      <c r="B394" s="3" t="s">
        <v>317</v>
      </c>
      <c r="C394" s="3" t="s">
        <v>202</v>
      </c>
      <c r="D394" s="3" t="s">
        <v>231</v>
      </c>
      <c r="E394" s="4" t="s">
        <v>232</v>
      </c>
      <c r="F394" s="5">
        <v>0</v>
      </c>
      <c r="G394" s="5">
        <v>0</v>
      </c>
      <c r="H394" s="5">
        <v>0</v>
      </c>
      <c r="I394" s="5">
        <v>0</v>
      </c>
      <c r="J394" s="5">
        <f t="shared" si="163"/>
        <v>0</v>
      </c>
      <c r="K394" s="5">
        <v>0</v>
      </c>
      <c r="L394" s="5">
        <v>0</v>
      </c>
      <c r="M394" s="5">
        <v>0</v>
      </c>
      <c r="N394" s="26">
        <v>0</v>
      </c>
      <c r="O394" s="29">
        <f>L394+N394</f>
        <v>0</v>
      </c>
    </row>
    <row r="395" spans="1:15" ht="12" customHeight="1" collapsed="1" x14ac:dyDescent="0.25">
      <c r="A395" s="106" t="s">
        <v>318</v>
      </c>
      <c r="B395" s="107"/>
      <c r="C395" s="107"/>
      <c r="D395" s="107"/>
      <c r="E395" s="107"/>
      <c r="F395" s="6">
        <f>SUM(F391:F394)</f>
        <v>0</v>
      </c>
      <c r="G395" s="6">
        <f>SUM(G391:G394)</f>
        <v>0</v>
      </c>
      <c r="H395" s="6">
        <f t="shared" ref="H395:J395" si="205">SUM(H391:H394)</f>
        <v>0</v>
      </c>
      <c r="I395" s="6">
        <f t="shared" si="205"/>
        <v>0</v>
      </c>
      <c r="J395" s="6">
        <f t="shared" si="205"/>
        <v>0</v>
      </c>
      <c r="K395" s="6">
        <f>SUM(K391:K394)</f>
        <v>0</v>
      </c>
      <c r="L395" s="6">
        <f>SUM(L391:L394)</f>
        <v>0</v>
      </c>
      <c r="M395" s="6">
        <f t="shared" ref="M395:O395" si="206">SUM(M391:M394)</f>
        <v>0</v>
      </c>
      <c r="N395" s="6">
        <f t="shared" si="206"/>
        <v>0</v>
      </c>
      <c r="O395" s="6">
        <f t="shared" si="206"/>
        <v>0</v>
      </c>
    </row>
    <row r="396" spans="1:15" ht="12" customHeight="1" x14ac:dyDescent="0.25">
      <c r="A396" s="18" t="s">
        <v>240</v>
      </c>
      <c r="B396" s="46" t="s">
        <v>655</v>
      </c>
      <c r="C396" s="11"/>
      <c r="D396" s="47">
        <v>4216</v>
      </c>
      <c r="E396" s="4" t="s">
        <v>298</v>
      </c>
      <c r="F396" s="19">
        <v>0</v>
      </c>
      <c r="G396" s="19">
        <v>0</v>
      </c>
      <c r="H396" s="19">
        <v>0</v>
      </c>
      <c r="I396" s="25">
        <v>0</v>
      </c>
      <c r="J396" s="27">
        <f>SUM(G396+I396)</f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</row>
    <row r="397" spans="1:15" ht="12" customHeight="1" x14ac:dyDescent="0.25">
      <c r="A397" s="18" t="s">
        <v>240</v>
      </c>
      <c r="B397" s="46" t="s">
        <v>655</v>
      </c>
      <c r="C397" s="46" t="s">
        <v>340</v>
      </c>
      <c r="D397" s="60" t="s">
        <v>299</v>
      </c>
      <c r="E397" s="4" t="s">
        <v>656</v>
      </c>
      <c r="F397" s="45">
        <v>0</v>
      </c>
      <c r="G397" s="19">
        <v>0</v>
      </c>
      <c r="H397" s="19">
        <v>0</v>
      </c>
      <c r="I397" s="25">
        <v>0</v>
      </c>
      <c r="J397" s="27">
        <f>SUM(G397+I397)</f>
        <v>0</v>
      </c>
      <c r="K397" s="45">
        <v>0</v>
      </c>
      <c r="L397" s="45">
        <v>0</v>
      </c>
      <c r="M397" s="45">
        <v>0</v>
      </c>
      <c r="N397" s="45">
        <v>0</v>
      </c>
      <c r="O397" s="45">
        <f>SUM(L397+N397)</f>
        <v>0</v>
      </c>
    </row>
    <row r="398" spans="1:15" ht="12" customHeight="1" x14ac:dyDescent="0.25">
      <c r="A398" s="3" t="s">
        <v>240</v>
      </c>
      <c r="B398" s="3" t="s">
        <v>596</v>
      </c>
      <c r="C398" s="3" t="s">
        <v>340</v>
      </c>
      <c r="D398" s="3" t="s">
        <v>128</v>
      </c>
      <c r="E398" s="4" t="s">
        <v>129</v>
      </c>
      <c r="F398" s="5">
        <v>0</v>
      </c>
      <c r="G398" s="5">
        <v>0</v>
      </c>
      <c r="H398" s="5">
        <v>0</v>
      </c>
      <c r="I398" s="5">
        <v>0</v>
      </c>
      <c r="J398" s="5">
        <f t="shared" ref="J398" si="207">G398+I398</f>
        <v>0</v>
      </c>
      <c r="K398" s="5">
        <v>0</v>
      </c>
      <c r="L398" s="5">
        <v>0</v>
      </c>
      <c r="M398" s="33">
        <v>0</v>
      </c>
      <c r="N398" s="26">
        <v>0</v>
      </c>
      <c r="O398" s="29">
        <f>SUM(L398+N398)</f>
        <v>0</v>
      </c>
    </row>
    <row r="399" spans="1:15" ht="12" customHeight="1" x14ac:dyDescent="0.25">
      <c r="A399" s="3" t="s">
        <v>240</v>
      </c>
      <c r="B399" s="3" t="s">
        <v>655</v>
      </c>
      <c r="C399" s="3" t="s">
        <v>340</v>
      </c>
      <c r="D399" s="3" t="s">
        <v>130</v>
      </c>
      <c r="E399" s="41" t="s">
        <v>621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33">
        <v>0</v>
      </c>
      <c r="N399" s="26">
        <v>0</v>
      </c>
      <c r="O399" s="29">
        <f>SUM(L399+N399)</f>
        <v>0</v>
      </c>
    </row>
    <row r="400" spans="1:15" ht="12" customHeight="1" x14ac:dyDescent="0.25">
      <c r="A400" s="3" t="s">
        <v>240</v>
      </c>
      <c r="B400" s="3" t="s">
        <v>596</v>
      </c>
      <c r="C400" s="3" t="s">
        <v>340</v>
      </c>
      <c r="D400" s="3" t="s">
        <v>101</v>
      </c>
      <c r="E400" s="4" t="s">
        <v>102</v>
      </c>
      <c r="F400" s="5">
        <v>0</v>
      </c>
      <c r="G400" s="5">
        <v>0</v>
      </c>
      <c r="H400" s="5">
        <v>0</v>
      </c>
      <c r="I400" s="5">
        <v>0</v>
      </c>
      <c r="J400" s="5">
        <f t="shared" si="163"/>
        <v>0</v>
      </c>
      <c r="K400" s="5">
        <v>200000</v>
      </c>
      <c r="L400" s="5">
        <v>200000</v>
      </c>
      <c r="M400" s="33">
        <v>0</v>
      </c>
      <c r="N400" s="26">
        <v>200000</v>
      </c>
      <c r="O400" s="29">
        <f>L400+N400</f>
        <v>400000</v>
      </c>
    </row>
    <row r="401" spans="1:17" ht="12" customHeight="1" x14ac:dyDescent="0.25">
      <c r="A401" s="3" t="s">
        <v>240</v>
      </c>
      <c r="B401" s="3" t="s">
        <v>596</v>
      </c>
      <c r="C401" s="3" t="s">
        <v>340</v>
      </c>
      <c r="D401" s="3" t="s">
        <v>248</v>
      </c>
      <c r="E401" s="4" t="s">
        <v>249</v>
      </c>
      <c r="F401" s="5">
        <v>0</v>
      </c>
      <c r="G401" s="5">
        <v>0</v>
      </c>
      <c r="H401" s="5">
        <v>0</v>
      </c>
      <c r="I401" s="5">
        <v>0</v>
      </c>
      <c r="J401" s="5">
        <f t="shared" si="163"/>
        <v>0</v>
      </c>
      <c r="K401" s="5">
        <v>0</v>
      </c>
      <c r="L401" s="5">
        <v>0</v>
      </c>
      <c r="M401" s="33">
        <v>0</v>
      </c>
      <c r="N401" s="26">
        <v>0</v>
      </c>
      <c r="O401" s="29">
        <f>L401+N401</f>
        <v>0</v>
      </c>
    </row>
    <row r="402" spans="1:17" ht="12" customHeight="1" x14ac:dyDescent="0.25">
      <c r="A402" s="3" t="s">
        <v>240</v>
      </c>
      <c r="B402" s="3" t="s">
        <v>596</v>
      </c>
      <c r="C402" s="3" t="s">
        <v>340</v>
      </c>
      <c r="D402" s="3" t="s">
        <v>231</v>
      </c>
      <c r="E402" s="4" t="s">
        <v>232</v>
      </c>
      <c r="F402" s="5">
        <v>0</v>
      </c>
      <c r="G402" s="5">
        <v>0</v>
      </c>
      <c r="H402" s="5">
        <v>0</v>
      </c>
      <c r="I402" s="5">
        <v>0</v>
      </c>
      <c r="J402" s="5">
        <f t="shared" ref="J402" si="208">G402+I402</f>
        <v>0</v>
      </c>
      <c r="K402" s="5">
        <v>0</v>
      </c>
      <c r="L402" s="5">
        <v>0</v>
      </c>
      <c r="M402" s="33">
        <v>0</v>
      </c>
      <c r="N402" s="26">
        <v>0</v>
      </c>
      <c r="O402" s="29">
        <f>L402+N402</f>
        <v>0</v>
      </c>
    </row>
    <row r="403" spans="1:17" ht="12" customHeight="1" x14ac:dyDescent="0.25">
      <c r="A403" s="106" t="s">
        <v>597</v>
      </c>
      <c r="B403" s="107"/>
      <c r="C403" s="107"/>
      <c r="D403" s="107"/>
      <c r="E403" s="107"/>
      <c r="F403" s="6">
        <f>SUM(F396:F402)</f>
        <v>0</v>
      </c>
      <c r="G403" s="6">
        <f t="shared" ref="G403:J403" si="209">SUM(G396:G402)</f>
        <v>0</v>
      </c>
      <c r="H403" s="6">
        <f t="shared" si="209"/>
        <v>0</v>
      </c>
      <c r="I403" s="6">
        <f t="shared" si="209"/>
        <v>0</v>
      </c>
      <c r="J403" s="6">
        <f t="shared" si="209"/>
        <v>0</v>
      </c>
      <c r="K403" s="6">
        <f>SUM(K396:K402)</f>
        <v>200000</v>
      </c>
      <c r="L403" s="6">
        <f t="shared" ref="L403:O403" si="210">SUM(L396:L402)</f>
        <v>200000</v>
      </c>
      <c r="M403" s="6">
        <f t="shared" si="210"/>
        <v>0</v>
      </c>
      <c r="N403" s="6">
        <f t="shared" si="210"/>
        <v>200000</v>
      </c>
      <c r="O403" s="6">
        <f t="shared" si="210"/>
        <v>400000</v>
      </c>
    </row>
    <row r="404" spans="1:17" ht="12" customHeight="1" x14ac:dyDescent="0.25">
      <c r="A404" s="3" t="s">
        <v>240</v>
      </c>
      <c r="B404" s="3" t="s">
        <v>606</v>
      </c>
      <c r="C404" s="3"/>
      <c r="D404" s="3" t="s">
        <v>115</v>
      </c>
      <c r="E404" s="4" t="s">
        <v>116</v>
      </c>
      <c r="F404" s="5">
        <v>0</v>
      </c>
      <c r="G404" s="5">
        <v>0</v>
      </c>
      <c r="H404" s="5">
        <v>0</v>
      </c>
      <c r="I404" s="5">
        <v>0</v>
      </c>
      <c r="J404" s="5">
        <f t="shared" ref="J404" si="211">G404+I404</f>
        <v>0</v>
      </c>
      <c r="K404" s="5">
        <v>0</v>
      </c>
      <c r="L404" s="5">
        <v>0</v>
      </c>
      <c r="M404" s="5">
        <v>0</v>
      </c>
      <c r="N404" s="26">
        <v>0</v>
      </c>
      <c r="O404" s="29">
        <f>L404+N404</f>
        <v>0</v>
      </c>
    </row>
    <row r="405" spans="1:17" ht="12" customHeight="1" x14ac:dyDescent="0.25">
      <c r="A405" s="3" t="s">
        <v>240</v>
      </c>
      <c r="B405" s="3" t="s">
        <v>607</v>
      </c>
      <c r="C405" s="3" t="s">
        <v>159</v>
      </c>
      <c r="D405" s="3" t="s">
        <v>101</v>
      </c>
      <c r="E405" s="4" t="s">
        <v>102</v>
      </c>
      <c r="F405" s="5">
        <v>0</v>
      </c>
      <c r="G405" s="5">
        <v>0</v>
      </c>
      <c r="H405" s="5">
        <v>0</v>
      </c>
      <c r="I405" s="5">
        <v>0</v>
      </c>
      <c r="J405" s="5">
        <f t="shared" ref="J405" si="212">G405+I405</f>
        <v>0</v>
      </c>
      <c r="K405" s="5">
        <v>20000</v>
      </c>
      <c r="L405" s="5">
        <v>20000</v>
      </c>
      <c r="M405" s="38">
        <v>0</v>
      </c>
      <c r="N405" s="26">
        <v>10000</v>
      </c>
      <c r="O405" s="29">
        <f>L405+N405</f>
        <v>30000</v>
      </c>
    </row>
    <row r="406" spans="1:17" ht="12" customHeight="1" x14ac:dyDescent="0.25">
      <c r="A406" s="106" t="s">
        <v>605</v>
      </c>
      <c r="B406" s="107"/>
      <c r="C406" s="107"/>
      <c r="D406" s="107"/>
      <c r="E406" s="107"/>
      <c r="F406" s="6">
        <f>SUM(F404:F405)</f>
        <v>0</v>
      </c>
      <c r="G406" s="6">
        <f>SUM(G404:G405)</f>
        <v>0</v>
      </c>
      <c r="H406" s="6">
        <f t="shared" ref="H406:J406" si="213">SUM(H404:H405)</f>
        <v>0</v>
      </c>
      <c r="I406" s="6">
        <f t="shared" si="213"/>
        <v>0</v>
      </c>
      <c r="J406" s="6">
        <f t="shared" si="213"/>
        <v>0</v>
      </c>
      <c r="K406" s="6">
        <f>SUM(K404:K405)</f>
        <v>20000</v>
      </c>
      <c r="L406" s="6">
        <f>SUM(L404:L405)</f>
        <v>20000</v>
      </c>
      <c r="M406" s="6">
        <f t="shared" ref="M406:O406" si="214">SUM(M404:M405)</f>
        <v>0</v>
      </c>
      <c r="N406" s="6">
        <f t="shared" si="214"/>
        <v>10000</v>
      </c>
      <c r="O406" s="6">
        <f t="shared" si="214"/>
        <v>30000</v>
      </c>
    </row>
    <row r="407" spans="1:17" ht="12" customHeight="1" outlineLevel="1" x14ac:dyDescent="0.25">
      <c r="A407" s="3" t="s">
        <v>240</v>
      </c>
      <c r="B407" s="3" t="s">
        <v>609</v>
      </c>
      <c r="C407" s="3" t="s">
        <v>13</v>
      </c>
      <c r="D407" s="3" t="s">
        <v>115</v>
      </c>
      <c r="E407" s="4" t="s">
        <v>116</v>
      </c>
      <c r="F407" s="5">
        <v>0</v>
      </c>
      <c r="G407" s="5">
        <v>0</v>
      </c>
      <c r="H407" s="38">
        <v>0</v>
      </c>
      <c r="I407" s="25">
        <v>0</v>
      </c>
      <c r="J407" s="27">
        <f t="shared" ref="J407:J410" si="215">G407+I407</f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</row>
    <row r="408" spans="1:17" ht="12" customHeight="1" outlineLevel="1" x14ac:dyDescent="0.25">
      <c r="A408" s="3" t="s">
        <v>240</v>
      </c>
      <c r="B408" s="3" t="s">
        <v>609</v>
      </c>
      <c r="C408" s="3" t="s">
        <v>13</v>
      </c>
      <c r="D408" s="3" t="s">
        <v>610</v>
      </c>
      <c r="E408" s="4" t="s">
        <v>298</v>
      </c>
      <c r="F408" s="5">
        <v>0</v>
      </c>
      <c r="G408" s="5">
        <v>0</v>
      </c>
      <c r="H408" s="5">
        <v>0</v>
      </c>
      <c r="I408" s="25">
        <v>0</v>
      </c>
      <c r="J408" s="27">
        <f t="shared" ref="J408" si="216">G408+I408</f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</row>
    <row r="409" spans="1:17" ht="12" customHeight="1" outlineLevel="1" x14ac:dyDescent="0.25">
      <c r="A409" s="3" t="s">
        <v>240</v>
      </c>
      <c r="B409" s="3" t="s">
        <v>609</v>
      </c>
      <c r="C409" s="3" t="s">
        <v>530</v>
      </c>
      <c r="D409" s="3" t="s">
        <v>101</v>
      </c>
      <c r="E409" s="4" t="s">
        <v>102</v>
      </c>
      <c r="F409" s="5">
        <v>0</v>
      </c>
      <c r="G409" s="5">
        <v>0</v>
      </c>
      <c r="H409" s="5">
        <v>0</v>
      </c>
      <c r="I409" s="5">
        <v>0</v>
      </c>
      <c r="J409" s="5">
        <f t="shared" si="215"/>
        <v>0</v>
      </c>
      <c r="K409" s="5">
        <v>10000</v>
      </c>
      <c r="L409" s="5">
        <v>10000</v>
      </c>
      <c r="M409" s="38">
        <v>0</v>
      </c>
      <c r="N409" s="26">
        <v>0</v>
      </c>
      <c r="O409" s="29">
        <f>L409+N409</f>
        <v>10000</v>
      </c>
    </row>
    <row r="410" spans="1:17" ht="12" customHeight="1" outlineLevel="1" x14ac:dyDescent="0.25">
      <c r="A410" s="3" t="s">
        <v>240</v>
      </c>
      <c r="B410" s="3" t="s">
        <v>609</v>
      </c>
      <c r="C410" s="3" t="s">
        <v>530</v>
      </c>
      <c r="D410" s="3" t="s">
        <v>231</v>
      </c>
      <c r="E410" s="4" t="s">
        <v>232</v>
      </c>
      <c r="F410" s="5">
        <v>0</v>
      </c>
      <c r="G410" s="5">
        <v>0</v>
      </c>
      <c r="H410" s="5">
        <v>0</v>
      </c>
      <c r="I410" s="5">
        <v>0</v>
      </c>
      <c r="J410" s="5">
        <f t="shared" si="215"/>
        <v>0</v>
      </c>
      <c r="K410" s="5">
        <v>0</v>
      </c>
      <c r="L410" s="5">
        <v>0</v>
      </c>
      <c r="M410" s="5">
        <v>0</v>
      </c>
      <c r="N410" s="26">
        <v>0</v>
      </c>
      <c r="O410" s="29">
        <f>L410+N410</f>
        <v>0</v>
      </c>
    </row>
    <row r="411" spans="1:17" ht="12" customHeight="1" x14ac:dyDescent="0.25">
      <c r="A411" s="106" t="s">
        <v>608</v>
      </c>
      <c r="B411" s="107"/>
      <c r="C411" s="107"/>
      <c r="D411" s="107"/>
      <c r="E411" s="107"/>
      <c r="F411" s="6">
        <f>SUM(F407:F410)</f>
        <v>0</v>
      </c>
      <c r="G411" s="6">
        <f>SUM(G407:G410)</f>
        <v>0</v>
      </c>
      <c r="H411" s="6">
        <f t="shared" ref="H411:J411" si="217">SUM(H407:H410)</f>
        <v>0</v>
      </c>
      <c r="I411" s="6">
        <f t="shared" si="217"/>
        <v>0</v>
      </c>
      <c r="J411" s="6">
        <f t="shared" si="217"/>
        <v>0</v>
      </c>
      <c r="K411" s="6">
        <f>SUM(K407:K410)</f>
        <v>10000</v>
      </c>
      <c r="L411" s="6">
        <f>SUM(L407:L410)</f>
        <v>10000</v>
      </c>
      <c r="M411" s="6">
        <f t="shared" ref="M411:O411" si="218">SUM(M407:M410)</f>
        <v>0</v>
      </c>
      <c r="N411" s="6">
        <f t="shared" si="218"/>
        <v>0</v>
      </c>
      <c r="O411" s="6">
        <f t="shared" si="218"/>
        <v>10000</v>
      </c>
    </row>
    <row r="412" spans="1:17" ht="12" customHeight="1" x14ac:dyDescent="0.25">
      <c r="A412" s="18" t="s">
        <v>240</v>
      </c>
      <c r="B412" s="22" t="s">
        <v>629</v>
      </c>
      <c r="C412" s="22" t="s">
        <v>252</v>
      </c>
      <c r="D412" s="22" t="s">
        <v>128</v>
      </c>
      <c r="E412" s="22" t="s">
        <v>129</v>
      </c>
      <c r="F412" s="45">
        <v>0</v>
      </c>
      <c r="G412" s="45">
        <v>0</v>
      </c>
      <c r="H412" s="45">
        <v>0</v>
      </c>
      <c r="I412" s="45">
        <v>0</v>
      </c>
      <c r="J412" s="45">
        <v>0</v>
      </c>
      <c r="K412" s="45">
        <v>0</v>
      </c>
      <c r="L412" s="45">
        <v>0</v>
      </c>
      <c r="M412" s="45">
        <v>0</v>
      </c>
      <c r="N412" s="45">
        <v>0</v>
      </c>
      <c r="O412" s="45">
        <f>SUM(L412+N412)</f>
        <v>0</v>
      </c>
    </row>
    <row r="413" spans="1:17" ht="12" customHeight="1" x14ac:dyDescent="0.25">
      <c r="A413" s="18" t="s">
        <v>240</v>
      </c>
      <c r="B413" s="22" t="s">
        <v>629</v>
      </c>
      <c r="C413" s="22" t="s">
        <v>252</v>
      </c>
      <c r="D413" s="22" t="s">
        <v>101</v>
      </c>
      <c r="E413" s="22" t="s">
        <v>102</v>
      </c>
      <c r="F413" s="45">
        <v>0</v>
      </c>
      <c r="G413" s="45">
        <v>0</v>
      </c>
      <c r="H413" s="45">
        <v>0</v>
      </c>
      <c r="I413" s="45">
        <v>0</v>
      </c>
      <c r="J413" s="45">
        <v>0</v>
      </c>
      <c r="K413" s="45">
        <v>0</v>
      </c>
      <c r="L413" s="45">
        <v>0</v>
      </c>
      <c r="M413" s="45">
        <v>0</v>
      </c>
      <c r="N413" s="45">
        <v>0</v>
      </c>
      <c r="O413" s="45">
        <f>SUM(L413+N413)</f>
        <v>0</v>
      </c>
    </row>
    <row r="414" spans="1:17" ht="12" customHeight="1" x14ac:dyDescent="0.25">
      <c r="A414" s="18" t="s">
        <v>240</v>
      </c>
      <c r="B414" s="46" t="s">
        <v>629</v>
      </c>
      <c r="C414" s="46" t="s">
        <v>252</v>
      </c>
      <c r="D414" s="46" t="s">
        <v>520</v>
      </c>
      <c r="E414" s="46" t="s">
        <v>630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250000</v>
      </c>
      <c r="L414" s="19">
        <v>250000</v>
      </c>
      <c r="M414" s="19">
        <v>0</v>
      </c>
      <c r="N414" s="26">
        <v>-250000</v>
      </c>
      <c r="O414" s="42">
        <f>SUM(L414+N414)</f>
        <v>0</v>
      </c>
    </row>
    <row r="415" spans="1:17" ht="12" customHeight="1" x14ac:dyDescent="0.25">
      <c r="A415" s="113" t="s">
        <v>628</v>
      </c>
      <c r="B415" s="114"/>
      <c r="C415" s="114"/>
      <c r="D415" s="114"/>
      <c r="E415" s="115"/>
      <c r="F415" s="6">
        <f t="shared" ref="F415:O415" si="219">SUM(F412:F414)</f>
        <v>0</v>
      </c>
      <c r="G415" s="6">
        <f t="shared" si="219"/>
        <v>0</v>
      </c>
      <c r="H415" s="6">
        <f t="shared" si="219"/>
        <v>0</v>
      </c>
      <c r="I415" s="6">
        <f t="shared" si="219"/>
        <v>0</v>
      </c>
      <c r="J415" s="6">
        <f t="shared" si="219"/>
        <v>0</v>
      </c>
      <c r="K415" s="6">
        <f t="shared" si="219"/>
        <v>250000</v>
      </c>
      <c r="L415" s="6">
        <f t="shared" si="219"/>
        <v>250000</v>
      </c>
      <c r="M415" s="6">
        <f t="shared" si="219"/>
        <v>0</v>
      </c>
      <c r="N415" s="6">
        <f t="shared" si="219"/>
        <v>-250000</v>
      </c>
      <c r="O415" s="6">
        <f t="shared" si="219"/>
        <v>0</v>
      </c>
    </row>
    <row r="416" spans="1:17" ht="12" customHeight="1" x14ac:dyDescent="0.25">
      <c r="A416" s="18" t="s">
        <v>240</v>
      </c>
      <c r="B416" s="18" t="s">
        <v>679</v>
      </c>
      <c r="C416" s="18"/>
      <c r="D416" s="18" t="s">
        <v>297</v>
      </c>
      <c r="E416" s="53" t="s">
        <v>298</v>
      </c>
      <c r="F416" s="19">
        <v>2222418</v>
      </c>
      <c r="G416" s="19">
        <v>2222418</v>
      </c>
      <c r="H416" s="19">
        <v>0</v>
      </c>
      <c r="I416" s="19">
        <v>0</v>
      </c>
      <c r="J416" s="19">
        <f>SUM(G416+I416)</f>
        <v>2222418</v>
      </c>
      <c r="K416" s="19">
        <v>0</v>
      </c>
      <c r="L416" s="19">
        <v>0</v>
      </c>
      <c r="M416" s="19">
        <v>0</v>
      </c>
      <c r="N416" s="19">
        <v>0</v>
      </c>
      <c r="O416" s="19">
        <f>SUM(L416+N416)</f>
        <v>0</v>
      </c>
      <c r="P416" s="21"/>
      <c r="Q416" s="21"/>
    </row>
    <row r="417" spans="1:15" ht="12" customHeight="1" x14ac:dyDescent="0.25">
      <c r="A417" s="3" t="s">
        <v>240</v>
      </c>
      <c r="B417" s="3" t="s">
        <v>671</v>
      </c>
      <c r="C417" s="3" t="s">
        <v>290</v>
      </c>
      <c r="D417" s="3" t="s">
        <v>101</v>
      </c>
      <c r="E417" s="4" t="s">
        <v>102</v>
      </c>
      <c r="F417" s="5">
        <v>0</v>
      </c>
      <c r="G417" s="5">
        <v>0</v>
      </c>
      <c r="H417" s="5">
        <v>0</v>
      </c>
      <c r="I417" s="5">
        <v>0</v>
      </c>
      <c r="J417" s="5">
        <f t="shared" ref="J417" si="220">G417+I417</f>
        <v>0</v>
      </c>
      <c r="K417" s="5">
        <v>300000</v>
      </c>
      <c r="L417" s="5">
        <v>300000</v>
      </c>
      <c r="M417" s="33">
        <v>0</v>
      </c>
      <c r="N417" s="26">
        <v>0</v>
      </c>
      <c r="O417" s="29">
        <f>L417+N417</f>
        <v>300000</v>
      </c>
    </row>
    <row r="418" spans="1:15" ht="12" customHeight="1" x14ac:dyDescent="0.25">
      <c r="A418" s="3" t="s">
        <v>240</v>
      </c>
      <c r="B418" s="3" t="s">
        <v>679</v>
      </c>
      <c r="C418" s="3" t="s">
        <v>290</v>
      </c>
      <c r="D418" s="3" t="s">
        <v>248</v>
      </c>
      <c r="E418" s="4" t="s">
        <v>249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3200000</v>
      </c>
      <c r="L418" s="5">
        <v>3200000</v>
      </c>
      <c r="M418" s="33">
        <v>0</v>
      </c>
      <c r="N418" s="26">
        <v>0</v>
      </c>
      <c r="O418" s="29">
        <f>SUM(L418+N418)</f>
        <v>3200000</v>
      </c>
    </row>
    <row r="419" spans="1:15" ht="12" customHeight="1" x14ac:dyDescent="0.25">
      <c r="A419" s="106" t="s">
        <v>670</v>
      </c>
      <c r="B419" s="107"/>
      <c r="C419" s="107"/>
      <c r="D419" s="107"/>
      <c r="E419" s="107"/>
      <c r="F419" s="6">
        <f t="shared" ref="F419:O419" si="221">SUM(F416:F418)</f>
        <v>2222418</v>
      </c>
      <c r="G419" s="6">
        <f t="shared" si="221"/>
        <v>2222418</v>
      </c>
      <c r="H419" s="6">
        <f t="shared" si="221"/>
        <v>0</v>
      </c>
      <c r="I419" s="6">
        <f t="shared" si="221"/>
        <v>0</v>
      </c>
      <c r="J419" s="6">
        <f t="shared" si="221"/>
        <v>2222418</v>
      </c>
      <c r="K419" s="6">
        <f t="shared" si="221"/>
        <v>3500000</v>
      </c>
      <c r="L419" s="6">
        <f t="shared" si="221"/>
        <v>3500000</v>
      </c>
      <c r="M419" s="6">
        <f t="shared" si="221"/>
        <v>0</v>
      </c>
      <c r="N419" s="6">
        <f t="shared" si="221"/>
        <v>0</v>
      </c>
      <c r="O419" s="6">
        <f t="shared" si="221"/>
        <v>3500000</v>
      </c>
    </row>
    <row r="420" spans="1:15" ht="12" customHeight="1" x14ac:dyDescent="0.25">
      <c r="A420" s="18" t="s">
        <v>240</v>
      </c>
      <c r="B420" s="22" t="s">
        <v>680</v>
      </c>
      <c r="C420" s="22"/>
      <c r="D420" s="22" t="s">
        <v>297</v>
      </c>
      <c r="E420" s="22" t="s">
        <v>298</v>
      </c>
      <c r="F420" s="19">
        <v>2000000</v>
      </c>
      <c r="G420" s="19">
        <v>2000000</v>
      </c>
      <c r="H420" s="19">
        <v>0</v>
      </c>
      <c r="I420" s="19">
        <v>0</v>
      </c>
      <c r="J420" s="19">
        <f>SUM(G420+I420)</f>
        <v>2000000</v>
      </c>
      <c r="K420" s="19">
        <v>0</v>
      </c>
      <c r="L420" s="19">
        <v>0</v>
      </c>
      <c r="M420" s="19">
        <v>0</v>
      </c>
      <c r="N420" s="19">
        <v>0</v>
      </c>
      <c r="O420" s="19">
        <f>SUM(N420+L420)</f>
        <v>0</v>
      </c>
    </row>
    <row r="421" spans="1:15" ht="12" customHeight="1" x14ac:dyDescent="0.25">
      <c r="A421" s="3" t="s">
        <v>240</v>
      </c>
      <c r="B421" s="3" t="s">
        <v>673</v>
      </c>
      <c r="C421" s="3" t="s">
        <v>303</v>
      </c>
      <c r="D421" s="3" t="s">
        <v>101</v>
      </c>
      <c r="E421" s="4" t="s">
        <v>102</v>
      </c>
      <c r="F421" s="5">
        <v>0</v>
      </c>
      <c r="G421" s="5">
        <v>0</v>
      </c>
      <c r="H421" s="5">
        <v>0</v>
      </c>
      <c r="I421" s="5">
        <v>0</v>
      </c>
      <c r="J421" s="5">
        <f t="shared" ref="J421" si="222">G421+I421</f>
        <v>0</v>
      </c>
      <c r="K421" s="5">
        <v>200000</v>
      </c>
      <c r="L421" s="5">
        <v>200000</v>
      </c>
      <c r="M421" s="33">
        <v>0</v>
      </c>
      <c r="N421" s="26">
        <v>0</v>
      </c>
      <c r="O421" s="29">
        <f>L421+N421</f>
        <v>200000</v>
      </c>
    </row>
    <row r="422" spans="1:15" ht="12" customHeight="1" x14ac:dyDescent="0.25">
      <c r="A422" s="3" t="s">
        <v>240</v>
      </c>
      <c r="B422" s="3" t="s">
        <v>680</v>
      </c>
      <c r="C422" s="3" t="s">
        <v>303</v>
      </c>
      <c r="D422" s="3" t="s">
        <v>248</v>
      </c>
      <c r="E422" s="4" t="s">
        <v>249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3500000</v>
      </c>
      <c r="L422" s="5">
        <v>3500000</v>
      </c>
      <c r="M422" s="33">
        <v>0</v>
      </c>
      <c r="N422" s="26">
        <v>0</v>
      </c>
      <c r="O422" s="29">
        <f>SUM(L422+N422)</f>
        <v>3500000</v>
      </c>
    </row>
    <row r="423" spans="1:15" ht="12" customHeight="1" x14ac:dyDescent="0.25">
      <c r="A423" s="106" t="s">
        <v>672</v>
      </c>
      <c r="B423" s="107"/>
      <c r="C423" s="107"/>
      <c r="D423" s="107"/>
      <c r="E423" s="107"/>
      <c r="F423" s="6">
        <f t="shared" ref="F423:O423" si="223">SUM(F420:F422)</f>
        <v>2000000</v>
      </c>
      <c r="G423" s="6">
        <f t="shared" si="223"/>
        <v>2000000</v>
      </c>
      <c r="H423" s="6">
        <f t="shared" si="223"/>
        <v>0</v>
      </c>
      <c r="I423" s="6">
        <f t="shared" si="223"/>
        <v>0</v>
      </c>
      <c r="J423" s="6">
        <f t="shared" si="223"/>
        <v>2000000</v>
      </c>
      <c r="K423" s="6">
        <f t="shared" si="223"/>
        <v>3700000</v>
      </c>
      <c r="L423" s="6">
        <f t="shared" si="223"/>
        <v>3700000</v>
      </c>
      <c r="M423" s="6">
        <f t="shared" si="223"/>
        <v>0</v>
      </c>
      <c r="N423" s="6">
        <f t="shared" si="223"/>
        <v>0</v>
      </c>
      <c r="O423" s="6">
        <f t="shared" si="223"/>
        <v>3700000</v>
      </c>
    </row>
    <row r="424" spans="1:15" s="48" customFormat="1" ht="12" customHeight="1" x14ac:dyDescent="0.25">
      <c r="A424" s="80" t="s">
        <v>240</v>
      </c>
      <c r="B424" s="22" t="s">
        <v>682</v>
      </c>
      <c r="C424" s="22"/>
      <c r="D424" s="22" t="s">
        <v>610</v>
      </c>
      <c r="E424" s="18" t="s">
        <v>298</v>
      </c>
      <c r="F424" s="19">
        <v>399784</v>
      </c>
      <c r="G424" s="19">
        <v>399784</v>
      </c>
      <c r="H424" s="79">
        <v>0</v>
      </c>
      <c r="I424" s="19">
        <v>0</v>
      </c>
      <c r="J424" s="19">
        <f>SUM(G424+I424)</f>
        <v>399784</v>
      </c>
      <c r="K424" s="19">
        <v>0</v>
      </c>
      <c r="L424" s="19">
        <v>0</v>
      </c>
      <c r="M424" s="19">
        <v>0</v>
      </c>
      <c r="N424" s="19">
        <v>0</v>
      </c>
      <c r="O424" s="19">
        <f>SUM(L424+N424)</f>
        <v>0</v>
      </c>
    </row>
    <row r="425" spans="1:15" ht="12" customHeight="1" x14ac:dyDescent="0.25">
      <c r="A425" s="119" t="s">
        <v>681</v>
      </c>
      <c r="B425" s="120"/>
      <c r="C425" s="120"/>
      <c r="D425" s="120"/>
      <c r="E425" s="121"/>
      <c r="F425" s="6">
        <f t="shared" ref="F425:O425" si="224">SUM(F424)</f>
        <v>399784</v>
      </c>
      <c r="G425" s="6">
        <f t="shared" si="224"/>
        <v>399784</v>
      </c>
      <c r="H425" s="6">
        <f t="shared" si="224"/>
        <v>0</v>
      </c>
      <c r="I425" s="6">
        <f t="shared" si="224"/>
        <v>0</v>
      </c>
      <c r="J425" s="6">
        <f t="shared" si="224"/>
        <v>399784</v>
      </c>
      <c r="K425" s="6">
        <f t="shared" si="224"/>
        <v>0</v>
      </c>
      <c r="L425" s="6">
        <f t="shared" si="224"/>
        <v>0</v>
      </c>
      <c r="M425" s="6">
        <f t="shared" si="224"/>
        <v>0</v>
      </c>
      <c r="N425" s="6">
        <f t="shared" si="224"/>
        <v>0</v>
      </c>
      <c r="O425" s="6">
        <f t="shared" si="224"/>
        <v>0</v>
      </c>
    </row>
    <row r="426" spans="1:15" ht="12" customHeight="1" x14ac:dyDescent="0.25">
      <c r="A426" s="18" t="s">
        <v>240</v>
      </c>
      <c r="B426" s="18" t="s">
        <v>684</v>
      </c>
      <c r="C426" s="18" t="s">
        <v>159</v>
      </c>
      <c r="D426" s="18" t="s">
        <v>685</v>
      </c>
      <c r="E426" s="18" t="s">
        <v>686</v>
      </c>
      <c r="F426" s="19">
        <v>0</v>
      </c>
      <c r="G426" s="19">
        <v>0</v>
      </c>
      <c r="H426" s="79">
        <v>0</v>
      </c>
      <c r="I426" s="19">
        <v>0</v>
      </c>
      <c r="J426" s="19">
        <v>0</v>
      </c>
      <c r="K426" s="19">
        <v>500000</v>
      </c>
      <c r="L426" s="19">
        <v>500000</v>
      </c>
      <c r="M426" s="19">
        <v>0</v>
      </c>
      <c r="N426" s="26">
        <v>100000</v>
      </c>
      <c r="O426" s="42">
        <f>SUM(L426+N426)</f>
        <v>600000</v>
      </c>
    </row>
    <row r="427" spans="1:15" ht="12" customHeight="1" x14ac:dyDescent="0.25">
      <c r="A427" s="119" t="s">
        <v>683</v>
      </c>
      <c r="B427" s="120"/>
      <c r="C427" s="120"/>
      <c r="D427" s="120"/>
      <c r="E427" s="121"/>
      <c r="F427" s="6">
        <f t="shared" ref="F427:O427" si="225">SUM(F426)</f>
        <v>0</v>
      </c>
      <c r="G427" s="6">
        <f t="shared" si="225"/>
        <v>0</v>
      </c>
      <c r="H427" s="6">
        <f t="shared" si="225"/>
        <v>0</v>
      </c>
      <c r="I427" s="6">
        <f t="shared" si="225"/>
        <v>0</v>
      </c>
      <c r="J427" s="6">
        <f t="shared" si="225"/>
        <v>0</v>
      </c>
      <c r="K427" s="6">
        <f t="shared" si="225"/>
        <v>500000</v>
      </c>
      <c r="L427" s="6">
        <f t="shared" si="225"/>
        <v>500000</v>
      </c>
      <c r="M427" s="6">
        <f t="shared" si="225"/>
        <v>0</v>
      </c>
      <c r="N427" s="6">
        <f t="shared" si="225"/>
        <v>100000</v>
      </c>
      <c r="O427" s="6">
        <f t="shared" si="225"/>
        <v>600000</v>
      </c>
    </row>
    <row r="428" spans="1:15" ht="12" customHeight="1" x14ac:dyDescent="0.25">
      <c r="A428" s="18" t="s">
        <v>240</v>
      </c>
      <c r="B428" s="18" t="s">
        <v>697</v>
      </c>
      <c r="C428" s="18" t="s">
        <v>107</v>
      </c>
      <c r="D428" s="18" t="s">
        <v>248</v>
      </c>
      <c r="E428" s="18" t="s">
        <v>249</v>
      </c>
      <c r="F428" s="19">
        <v>0</v>
      </c>
      <c r="G428" s="19">
        <v>0</v>
      </c>
      <c r="H428" s="79">
        <v>0</v>
      </c>
      <c r="I428" s="19">
        <v>0</v>
      </c>
      <c r="J428" s="19">
        <v>0</v>
      </c>
      <c r="K428" s="19">
        <v>0</v>
      </c>
      <c r="L428" s="19">
        <v>0</v>
      </c>
      <c r="M428" s="19">
        <v>0</v>
      </c>
      <c r="N428" s="26">
        <v>1100000</v>
      </c>
      <c r="O428" s="42">
        <f>SUM(L428+N428)</f>
        <v>1100000</v>
      </c>
    </row>
    <row r="429" spans="1:15" ht="12" customHeight="1" x14ac:dyDescent="0.25">
      <c r="A429" s="119" t="s">
        <v>698</v>
      </c>
      <c r="B429" s="120"/>
      <c r="C429" s="120"/>
      <c r="D429" s="120"/>
      <c r="E429" s="121"/>
      <c r="F429" s="6">
        <f t="shared" ref="F429:O429" si="226">SUM(F428)</f>
        <v>0</v>
      </c>
      <c r="G429" s="6">
        <f t="shared" si="226"/>
        <v>0</v>
      </c>
      <c r="H429" s="6">
        <f t="shared" si="226"/>
        <v>0</v>
      </c>
      <c r="I429" s="6">
        <f t="shared" si="226"/>
        <v>0</v>
      </c>
      <c r="J429" s="6">
        <f t="shared" si="226"/>
        <v>0</v>
      </c>
      <c r="K429" s="6">
        <f t="shared" si="226"/>
        <v>0</v>
      </c>
      <c r="L429" s="6">
        <f t="shared" si="226"/>
        <v>0</v>
      </c>
      <c r="M429" s="6">
        <f t="shared" si="226"/>
        <v>0</v>
      </c>
      <c r="N429" s="6">
        <f t="shared" si="226"/>
        <v>1100000</v>
      </c>
      <c r="O429" s="6">
        <f t="shared" si="226"/>
        <v>1100000</v>
      </c>
    </row>
    <row r="430" spans="1:15" ht="12" customHeight="1" outlineLevel="1" x14ac:dyDescent="0.25">
      <c r="A430" s="3" t="s">
        <v>240</v>
      </c>
      <c r="B430" s="3" t="s">
        <v>319</v>
      </c>
      <c r="C430" s="8"/>
      <c r="D430" s="3" t="s">
        <v>115</v>
      </c>
      <c r="E430" s="4" t="s">
        <v>116</v>
      </c>
      <c r="F430" s="5">
        <v>1500000</v>
      </c>
      <c r="G430" s="5">
        <v>1500000</v>
      </c>
      <c r="H430" s="38">
        <v>0</v>
      </c>
      <c r="I430" s="25">
        <v>0</v>
      </c>
      <c r="J430" s="27">
        <f t="shared" si="163"/>
        <v>1500000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</row>
    <row r="431" spans="1:15" ht="12" customHeight="1" outlineLevel="1" x14ac:dyDescent="0.25">
      <c r="A431" s="3" t="s">
        <v>240</v>
      </c>
      <c r="B431" s="3" t="s">
        <v>319</v>
      </c>
      <c r="C431" s="8"/>
      <c r="D431" s="3" t="s">
        <v>117</v>
      </c>
      <c r="E431" s="4" t="s">
        <v>118</v>
      </c>
      <c r="F431" s="5">
        <v>0</v>
      </c>
      <c r="G431" s="5">
        <v>0</v>
      </c>
      <c r="H431" s="33">
        <v>0</v>
      </c>
      <c r="I431" s="25">
        <v>0</v>
      </c>
      <c r="J431" s="27">
        <f t="shared" ref="J431" si="227">G431+I431</f>
        <v>0</v>
      </c>
      <c r="K431" s="5">
        <v>0</v>
      </c>
      <c r="L431" s="5">
        <v>0</v>
      </c>
      <c r="M431" s="33">
        <v>0</v>
      </c>
      <c r="N431" s="5">
        <v>0</v>
      </c>
      <c r="O431" s="5">
        <v>0</v>
      </c>
    </row>
    <row r="432" spans="1:15" ht="12" customHeight="1" outlineLevel="1" x14ac:dyDescent="0.25">
      <c r="A432" s="3" t="s">
        <v>240</v>
      </c>
      <c r="B432" s="3" t="s">
        <v>319</v>
      </c>
      <c r="C432" s="47">
        <v>3329</v>
      </c>
      <c r="D432" s="3" t="s">
        <v>101</v>
      </c>
      <c r="E432" s="4" t="s">
        <v>102</v>
      </c>
      <c r="F432" s="5">
        <v>0</v>
      </c>
      <c r="G432" s="5">
        <v>0</v>
      </c>
      <c r="H432" s="5">
        <v>0</v>
      </c>
      <c r="I432" s="5">
        <v>0</v>
      </c>
      <c r="J432" s="5">
        <f t="shared" si="163"/>
        <v>0</v>
      </c>
      <c r="K432" s="5">
        <v>500000</v>
      </c>
      <c r="L432" s="5">
        <v>500000</v>
      </c>
      <c r="M432" s="33">
        <v>0</v>
      </c>
      <c r="N432" s="26">
        <v>0</v>
      </c>
      <c r="O432" s="29">
        <f>L432+N432</f>
        <v>500000</v>
      </c>
    </row>
    <row r="433" spans="1:15" ht="12" customHeight="1" outlineLevel="1" x14ac:dyDescent="0.25">
      <c r="A433" s="3" t="s">
        <v>240</v>
      </c>
      <c r="B433" s="3" t="s">
        <v>319</v>
      </c>
      <c r="C433" s="3" t="s">
        <v>320</v>
      </c>
      <c r="D433" s="3" t="s">
        <v>84</v>
      </c>
      <c r="E433" s="4" t="s">
        <v>85</v>
      </c>
      <c r="F433" s="5">
        <v>0</v>
      </c>
      <c r="G433" s="5">
        <v>0</v>
      </c>
      <c r="H433" s="5">
        <v>0</v>
      </c>
      <c r="I433" s="5">
        <v>0</v>
      </c>
      <c r="J433" s="5">
        <f t="shared" ref="J433" si="228">G433+I433</f>
        <v>0</v>
      </c>
      <c r="K433" s="5">
        <v>4000000</v>
      </c>
      <c r="L433" s="5">
        <v>4000000</v>
      </c>
      <c r="M433" s="33">
        <v>0</v>
      </c>
      <c r="N433" s="26">
        <v>0</v>
      </c>
      <c r="O433" s="29">
        <f>L433+N433</f>
        <v>4000000</v>
      </c>
    </row>
    <row r="434" spans="1:15" ht="12" customHeight="1" outlineLevel="1" x14ac:dyDescent="0.25">
      <c r="A434" s="3" t="s">
        <v>240</v>
      </c>
      <c r="B434" s="3" t="s">
        <v>319</v>
      </c>
      <c r="C434" s="3" t="s">
        <v>320</v>
      </c>
      <c r="D434" s="3" t="s">
        <v>321</v>
      </c>
      <c r="E434" s="4" t="s">
        <v>322</v>
      </c>
      <c r="F434" s="5">
        <v>0</v>
      </c>
      <c r="G434" s="5">
        <v>0</v>
      </c>
      <c r="H434" s="5">
        <v>0</v>
      </c>
      <c r="I434" s="5">
        <v>0</v>
      </c>
      <c r="J434" s="5">
        <f t="shared" si="163"/>
        <v>0</v>
      </c>
      <c r="K434" s="5">
        <v>1800000</v>
      </c>
      <c r="L434" s="5">
        <v>1800000</v>
      </c>
      <c r="M434" s="33">
        <v>0</v>
      </c>
      <c r="N434" s="26">
        <v>0</v>
      </c>
      <c r="O434" s="29">
        <f>L434+N434</f>
        <v>1800000</v>
      </c>
    </row>
    <row r="435" spans="1:15" ht="12" customHeight="1" x14ac:dyDescent="0.25">
      <c r="A435" s="106" t="s">
        <v>323</v>
      </c>
      <c r="B435" s="107"/>
      <c r="C435" s="107"/>
      <c r="D435" s="107"/>
      <c r="E435" s="107"/>
      <c r="F435" s="6">
        <f t="shared" ref="F435:O435" si="229">SUM(F430:F434)</f>
        <v>1500000</v>
      </c>
      <c r="G435" s="6">
        <f t="shared" si="229"/>
        <v>1500000</v>
      </c>
      <c r="H435" s="6">
        <f t="shared" si="229"/>
        <v>0</v>
      </c>
      <c r="I435" s="6">
        <f t="shared" si="229"/>
        <v>0</v>
      </c>
      <c r="J435" s="6">
        <f t="shared" si="229"/>
        <v>1500000</v>
      </c>
      <c r="K435" s="6">
        <f t="shared" si="229"/>
        <v>6300000</v>
      </c>
      <c r="L435" s="6">
        <f t="shared" si="229"/>
        <v>6300000</v>
      </c>
      <c r="M435" s="6">
        <f t="shared" si="229"/>
        <v>0</v>
      </c>
      <c r="N435" s="6">
        <f t="shared" si="229"/>
        <v>0</v>
      </c>
      <c r="O435" s="6">
        <f t="shared" si="229"/>
        <v>6300000</v>
      </c>
    </row>
    <row r="436" spans="1:15" ht="12" customHeight="1" outlineLevel="1" x14ac:dyDescent="0.25">
      <c r="A436" s="3" t="s">
        <v>240</v>
      </c>
      <c r="B436" s="3" t="s">
        <v>324</v>
      </c>
      <c r="C436" s="3" t="s">
        <v>320</v>
      </c>
      <c r="D436" s="3" t="s">
        <v>321</v>
      </c>
      <c r="E436" s="4" t="s">
        <v>322</v>
      </c>
      <c r="F436" s="5">
        <v>0</v>
      </c>
      <c r="G436" s="5">
        <v>0</v>
      </c>
      <c r="H436" s="5">
        <v>0</v>
      </c>
      <c r="I436" s="5">
        <v>0</v>
      </c>
      <c r="J436" s="5">
        <f t="shared" ref="J436:J438" si="230">G436+I436</f>
        <v>0</v>
      </c>
      <c r="K436" s="5">
        <v>680000</v>
      </c>
      <c r="L436" s="5">
        <v>680000</v>
      </c>
      <c r="M436" s="5">
        <v>0</v>
      </c>
      <c r="N436" s="26">
        <v>0</v>
      </c>
      <c r="O436" s="29">
        <f>L436+N436</f>
        <v>680000</v>
      </c>
    </row>
    <row r="437" spans="1:15" ht="12" customHeight="1" x14ac:dyDescent="0.25">
      <c r="A437" s="106" t="s">
        <v>325</v>
      </c>
      <c r="B437" s="107"/>
      <c r="C437" s="107"/>
      <c r="D437" s="107"/>
      <c r="E437" s="107"/>
      <c r="F437" s="6">
        <f>SUM(F436)</f>
        <v>0</v>
      </c>
      <c r="G437" s="6">
        <f>SUM(G436)</f>
        <v>0</v>
      </c>
      <c r="H437" s="6">
        <f t="shared" ref="H437:J437" si="231">SUM(H436)</f>
        <v>0</v>
      </c>
      <c r="I437" s="6">
        <f t="shared" si="231"/>
        <v>0</v>
      </c>
      <c r="J437" s="6">
        <f t="shared" si="231"/>
        <v>0</v>
      </c>
      <c r="K437" s="6">
        <f t="shared" ref="K437" si="232">SUM(K436)</f>
        <v>680000</v>
      </c>
      <c r="L437" s="6">
        <f t="shared" ref="L437:O437" si="233">SUM(L436)</f>
        <v>680000</v>
      </c>
      <c r="M437" s="6">
        <f t="shared" si="233"/>
        <v>0</v>
      </c>
      <c r="N437" s="6">
        <f t="shared" si="233"/>
        <v>0</v>
      </c>
      <c r="O437" s="6">
        <f t="shared" si="233"/>
        <v>680000</v>
      </c>
    </row>
    <row r="438" spans="1:15" ht="12" customHeight="1" outlineLevel="1" x14ac:dyDescent="0.25">
      <c r="A438" s="3" t="s">
        <v>240</v>
      </c>
      <c r="B438" s="3" t="s">
        <v>326</v>
      </c>
      <c r="C438" s="3" t="s">
        <v>327</v>
      </c>
      <c r="D438" s="3" t="s">
        <v>101</v>
      </c>
      <c r="E438" s="4" t="s">
        <v>102</v>
      </c>
      <c r="F438" s="5">
        <v>0</v>
      </c>
      <c r="G438" s="5">
        <v>0</v>
      </c>
      <c r="H438" s="5">
        <v>0</v>
      </c>
      <c r="I438" s="5">
        <v>0</v>
      </c>
      <c r="J438" s="5">
        <f t="shared" si="230"/>
        <v>0</v>
      </c>
      <c r="K438" s="5">
        <v>0</v>
      </c>
      <c r="L438" s="5">
        <v>53240</v>
      </c>
      <c r="M438" s="38">
        <v>0</v>
      </c>
      <c r="N438" s="26">
        <v>750000</v>
      </c>
      <c r="O438" s="29">
        <f>L438+N438</f>
        <v>803240</v>
      </c>
    </row>
    <row r="439" spans="1:15" ht="12" customHeight="1" x14ac:dyDescent="0.25">
      <c r="A439" s="106" t="s">
        <v>328</v>
      </c>
      <c r="B439" s="107"/>
      <c r="C439" s="107"/>
      <c r="D439" s="107"/>
      <c r="E439" s="107"/>
      <c r="F439" s="6">
        <f>SUM(F438)</f>
        <v>0</v>
      </c>
      <c r="G439" s="6">
        <f>SUM(G438)</f>
        <v>0</v>
      </c>
      <c r="H439" s="6">
        <f t="shared" ref="H439:J439" si="234">SUM(H438)</f>
        <v>0</v>
      </c>
      <c r="I439" s="6">
        <f t="shared" si="234"/>
        <v>0</v>
      </c>
      <c r="J439" s="6">
        <f t="shared" si="234"/>
        <v>0</v>
      </c>
      <c r="K439" s="6">
        <f t="shared" ref="K439" si="235">SUM(K438)</f>
        <v>0</v>
      </c>
      <c r="L439" s="6">
        <f t="shared" ref="L439:O439" si="236">SUM(L438)</f>
        <v>53240</v>
      </c>
      <c r="M439" s="6">
        <f t="shared" si="236"/>
        <v>0</v>
      </c>
      <c r="N439" s="6">
        <f t="shared" si="236"/>
        <v>750000</v>
      </c>
      <c r="O439" s="6">
        <f t="shared" si="236"/>
        <v>803240</v>
      </c>
    </row>
    <row r="440" spans="1:15" s="7" customFormat="1" ht="12" customHeight="1" x14ac:dyDescent="0.25">
      <c r="A440" s="111" t="s">
        <v>329</v>
      </c>
      <c r="B440" s="112"/>
      <c r="C440" s="112"/>
      <c r="D440" s="112"/>
      <c r="E440" s="112"/>
      <c r="F440" s="10">
        <f t="shared" ref="F440:O440" si="237">SUM(F277,F282,F287,F290,F292,F296,F314,F316,F318,F320,F322,F324,F331,F338,F340,F342,F344,F346,F348,F360,F362,F366,F376,F380,F386,F390,F395,F403,F406,F411,F419,F423,F425,F427,F429,F435,F437,F439,F415,F301,F304,F308,F310,F312)</f>
        <v>6202202</v>
      </c>
      <c r="G440" s="10">
        <f t="shared" si="237"/>
        <v>6202202</v>
      </c>
      <c r="H440" s="10">
        <f t="shared" si="237"/>
        <v>822800</v>
      </c>
      <c r="I440" s="10">
        <f t="shared" si="237"/>
        <v>1214929</v>
      </c>
      <c r="J440" s="10">
        <f t="shared" si="237"/>
        <v>7417131</v>
      </c>
      <c r="K440" s="10">
        <f t="shared" si="237"/>
        <v>36681204</v>
      </c>
      <c r="L440" s="10">
        <f t="shared" si="237"/>
        <v>36681204</v>
      </c>
      <c r="M440" s="10">
        <f t="shared" si="237"/>
        <v>160243.51</v>
      </c>
      <c r="N440" s="10">
        <f t="shared" si="237"/>
        <v>19593848.780000001</v>
      </c>
      <c r="O440" s="10">
        <f t="shared" si="237"/>
        <v>56275052.780000001</v>
      </c>
    </row>
    <row r="441" spans="1:15" ht="12" customHeight="1" outlineLevel="1" x14ac:dyDescent="0.25">
      <c r="A441" s="3" t="s">
        <v>330</v>
      </c>
      <c r="B441" s="3" t="s">
        <v>331</v>
      </c>
      <c r="C441" s="3" t="s">
        <v>303</v>
      </c>
      <c r="D441" s="3" t="s">
        <v>332</v>
      </c>
      <c r="E441" s="4" t="s">
        <v>333</v>
      </c>
      <c r="F441" s="5">
        <v>40000</v>
      </c>
      <c r="G441" s="5">
        <v>40000</v>
      </c>
      <c r="H441" s="38">
        <v>16252</v>
      </c>
      <c r="I441" s="25">
        <v>0</v>
      </c>
      <c r="J441" s="27">
        <f>G441+I441</f>
        <v>40000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</row>
    <row r="442" spans="1:15" ht="12" customHeight="1" outlineLevel="1" x14ac:dyDescent="0.25">
      <c r="A442" s="3" t="s">
        <v>330</v>
      </c>
      <c r="B442" s="3" t="s">
        <v>585</v>
      </c>
      <c r="C442" s="3" t="s">
        <v>303</v>
      </c>
      <c r="D442" s="3" t="s">
        <v>340</v>
      </c>
      <c r="E442" s="4" t="s">
        <v>341</v>
      </c>
      <c r="F442" s="5">
        <v>0</v>
      </c>
      <c r="G442" s="5">
        <v>0</v>
      </c>
      <c r="H442" s="5">
        <v>0</v>
      </c>
      <c r="I442" s="25">
        <v>0</v>
      </c>
      <c r="J442" s="27">
        <f>G442+I442</f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</row>
    <row r="443" spans="1:15" ht="12" customHeight="1" outlineLevel="1" x14ac:dyDescent="0.25">
      <c r="A443" s="3" t="s">
        <v>330</v>
      </c>
      <c r="B443" s="3" t="s">
        <v>331</v>
      </c>
      <c r="C443" s="3" t="s">
        <v>303</v>
      </c>
      <c r="D443" s="3" t="s">
        <v>146</v>
      </c>
      <c r="E443" s="4" t="s">
        <v>147</v>
      </c>
      <c r="F443" s="5">
        <v>0</v>
      </c>
      <c r="G443" s="5">
        <v>0</v>
      </c>
      <c r="H443" s="5">
        <v>0</v>
      </c>
      <c r="I443" s="5">
        <v>0</v>
      </c>
      <c r="J443" s="5">
        <f>G443+I443</f>
        <v>0</v>
      </c>
      <c r="K443" s="5">
        <v>10000</v>
      </c>
      <c r="L443" s="5">
        <v>10000</v>
      </c>
      <c r="M443" s="5">
        <v>0</v>
      </c>
      <c r="N443" s="26">
        <v>0</v>
      </c>
      <c r="O443" s="29">
        <f>L443+N443</f>
        <v>10000</v>
      </c>
    </row>
    <row r="444" spans="1:15" ht="12" customHeight="1" outlineLevel="1" x14ac:dyDescent="0.25">
      <c r="A444" s="3" t="s">
        <v>330</v>
      </c>
      <c r="B444" s="3" t="s">
        <v>331</v>
      </c>
      <c r="C444" s="3" t="s">
        <v>303</v>
      </c>
      <c r="D444" s="3" t="s">
        <v>101</v>
      </c>
      <c r="E444" s="4" t="s">
        <v>102</v>
      </c>
      <c r="F444" s="5">
        <v>0</v>
      </c>
      <c r="G444" s="5">
        <v>0</v>
      </c>
      <c r="H444" s="5">
        <v>0</v>
      </c>
      <c r="I444" s="5">
        <v>0</v>
      </c>
      <c r="J444" s="5">
        <f t="shared" ref="J444:J446" si="238">G444+I444</f>
        <v>0</v>
      </c>
      <c r="K444" s="5">
        <v>0</v>
      </c>
      <c r="L444" s="5">
        <v>0</v>
      </c>
      <c r="M444" s="5">
        <v>0</v>
      </c>
      <c r="N444" s="26">
        <v>0</v>
      </c>
      <c r="O444" s="29">
        <f t="shared" ref="O444:O446" si="239">L444+N444</f>
        <v>0</v>
      </c>
    </row>
    <row r="445" spans="1:15" ht="12" customHeight="1" outlineLevel="1" x14ac:dyDescent="0.25">
      <c r="A445" s="3" t="s">
        <v>330</v>
      </c>
      <c r="B445" s="3" t="s">
        <v>331</v>
      </c>
      <c r="C445" s="3" t="s">
        <v>303</v>
      </c>
      <c r="D445" s="3" t="s">
        <v>334</v>
      </c>
      <c r="E445" s="4" t="s">
        <v>335</v>
      </c>
      <c r="F445" s="5">
        <v>0</v>
      </c>
      <c r="G445" s="5">
        <v>0</v>
      </c>
      <c r="H445" s="5">
        <v>0</v>
      </c>
      <c r="I445" s="5">
        <v>0</v>
      </c>
      <c r="J445" s="5">
        <f t="shared" si="238"/>
        <v>0</v>
      </c>
      <c r="K445" s="5">
        <v>1000</v>
      </c>
      <c r="L445" s="5">
        <v>1000</v>
      </c>
      <c r="M445" s="5">
        <v>0</v>
      </c>
      <c r="N445" s="26">
        <v>0</v>
      </c>
      <c r="O445" s="29">
        <f t="shared" si="239"/>
        <v>1000</v>
      </c>
    </row>
    <row r="446" spans="1:15" ht="12" customHeight="1" outlineLevel="1" x14ac:dyDescent="0.25">
      <c r="A446" s="3" t="s">
        <v>330</v>
      </c>
      <c r="B446" s="3" t="s">
        <v>331</v>
      </c>
      <c r="C446" s="3" t="s">
        <v>303</v>
      </c>
      <c r="D446" s="3" t="s">
        <v>336</v>
      </c>
      <c r="E446" s="4" t="s">
        <v>337</v>
      </c>
      <c r="F446" s="5">
        <v>0</v>
      </c>
      <c r="G446" s="5">
        <v>0</v>
      </c>
      <c r="H446" s="5">
        <v>0</v>
      </c>
      <c r="I446" s="5">
        <v>0</v>
      </c>
      <c r="J446" s="5">
        <f t="shared" si="238"/>
        <v>0</v>
      </c>
      <c r="K446" s="5">
        <v>100000</v>
      </c>
      <c r="L446" s="5">
        <v>100000</v>
      </c>
      <c r="M446" s="5">
        <v>0</v>
      </c>
      <c r="N446" s="26">
        <v>0</v>
      </c>
      <c r="O446" s="29">
        <f t="shared" si="239"/>
        <v>100000</v>
      </c>
    </row>
    <row r="447" spans="1:15" ht="12" customHeight="1" x14ac:dyDescent="0.25">
      <c r="A447" s="106" t="s">
        <v>338</v>
      </c>
      <c r="B447" s="107"/>
      <c r="C447" s="107"/>
      <c r="D447" s="107"/>
      <c r="E447" s="107"/>
      <c r="F447" s="6">
        <f>SUM(F441:F446)</f>
        <v>40000</v>
      </c>
      <c r="G447" s="6">
        <f>SUM(G441:G446)</f>
        <v>40000</v>
      </c>
      <c r="H447" s="6">
        <f t="shared" ref="H447:J447" si="240">SUM(H441:H446)</f>
        <v>16252</v>
      </c>
      <c r="I447" s="6">
        <f t="shared" si="240"/>
        <v>0</v>
      </c>
      <c r="J447" s="6">
        <f t="shared" si="240"/>
        <v>40000</v>
      </c>
      <c r="K447" s="6">
        <f>SUM(K441:K446)</f>
        <v>111000</v>
      </c>
      <c r="L447" s="6">
        <f>SUM(L441:L446)</f>
        <v>111000</v>
      </c>
      <c r="M447" s="6">
        <f t="shared" ref="M447:O447" si="241">SUM(M441:M446)</f>
        <v>0</v>
      </c>
      <c r="N447" s="6">
        <f t="shared" si="241"/>
        <v>0</v>
      </c>
      <c r="O447" s="6">
        <f t="shared" si="241"/>
        <v>111000</v>
      </c>
    </row>
    <row r="448" spans="1:15" ht="12" customHeight="1" outlineLevel="1" x14ac:dyDescent="0.25">
      <c r="A448" s="3" t="s">
        <v>330</v>
      </c>
      <c r="B448" s="3" t="s">
        <v>339</v>
      </c>
      <c r="C448" s="3" t="s">
        <v>303</v>
      </c>
      <c r="D448" s="3" t="s">
        <v>340</v>
      </c>
      <c r="E448" s="4" t="s">
        <v>341</v>
      </c>
      <c r="F448" s="5">
        <v>10000</v>
      </c>
      <c r="G448" s="5">
        <v>10000</v>
      </c>
      <c r="H448" s="38">
        <v>0</v>
      </c>
      <c r="I448" s="25">
        <v>0</v>
      </c>
      <c r="J448" s="27">
        <f>G448+I448</f>
        <v>10000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</row>
    <row r="449" spans="1:15" ht="12" customHeight="1" outlineLevel="1" x14ac:dyDescent="0.25">
      <c r="A449" s="3" t="s">
        <v>330</v>
      </c>
      <c r="B449" s="3" t="s">
        <v>339</v>
      </c>
      <c r="C449" s="3" t="s">
        <v>303</v>
      </c>
      <c r="D449" s="3" t="s">
        <v>334</v>
      </c>
      <c r="E449" s="4" t="s">
        <v>335</v>
      </c>
      <c r="F449" s="5">
        <v>0</v>
      </c>
      <c r="G449" s="5">
        <v>0</v>
      </c>
      <c r="H449" s="5">
        <v>0</v>
      </c>
      <c r="I449" s="5">
        <v>0</v>
      </c>
      <c r="J449" s="5">
        <f>G449+I449</f>
        <v>0</v>
      </c>
      <c r="K449" s="5">
        <v>0</v>
      </c>
      <c r="L449" s="5">
        <v>0</v>
      </c>
      <c r="M449" s="5">
        <v>0</v>
      </c>
      <c r="N449" s="26">
        <v>0</v>
      </c>
      <c r="O449" s="29">
        <f>L449+N449</f>
        <v>0</v>
      </c>
    </row>
    <row r="450" spans="1:15" ht="12" customHeight="1" outlineLevel="1" x14ac:dyDescent="0.25">
      <c r="A450" s="3" t="s">
        <v>330</v>
      </c>
      <c r="B450" s="3" t="s">
        <v>588</v>
      </c>
      <c r="C450" s="3" t="s">
        <v>303</v>
      </c>
      <c r="D450" s="3" t="s">
        <v>336</v>
      </c>
      <c r="E450" s="4" t="s">
        <v>337</v>
      </c>
      <c r="F450" s="5">
        <v>0</v>
      </c>
      <c r="G450" s="5">
        <v>0</v>
      </c>
      <c r="H450" s="5">
        <v>0</v>
      </c>
      <c r="I450" s="5">
        <v>0</v>
      </c>
      <c r="J450" s="5">
        <f>G450+I450</f>
        <v>0</v>
      </c>
      <c r="K450" s="5">
        <v>0</v>
      </c>
      <c r="L450" s="5">
        <v>0</v>
      </c>
      <c r="M450" s="5">
        <v>0</v>
      </c>
      <c r="N450" s="26">
        <v>0</v>
      </c>
      <c r="O450" s="29">
        <f>L450+N450</f>
        <v>0</v>
      </c>
    </row>
    <row r="451" spans="1:15" ht="12" customHeight="1" x14ac:dyDescent="0.25">
      <c r="A451" s="106" t="s">
        <v>342</v>
      </c>
      <c r="B451" s="107"/>
      <c r="C451" s="107"/>
      <c r="D451" s="107"/>
      <c r="E451" s="107"/>
      <c r="F451" s="6">
        <f>SUM(F448:F450)</f>
        <v>10000</v>
      </c>
      <c r="G451" s="6">
        <f>SUM(G448:G450)</f>
        <v>10000</v>
      </c>
      <c r="H451" s="6">
        <f t="shared" ref="H451:J451" si="242">SUM(H448:H450)</f>
        <v>0</v>
      </c>
      <c r="I451" s="6">
        <f t="shared" si="242"/>
        <v>0</v>
      </c>
      <c r="J451" s="6">
        <f t="shared" si="242"/>
        <v>10000</v>
      </c>
      <c r="K451" s="6">
        <f>SUM(K448:K450)</f>
        <v>0</v>
      </c>
      <c r="L451" s="6">
        <f>SUM(L448:L450)</f>
        <v>0</v>
      </c>
      <c r="M451" s="6">
        <f t="shared" ref="M451:O451" si="243">SUM(M448:M450)</f>
        <v>0</v>
      </c>
      <c r="N451" s="6">
        <f t="shared" si="243"/>
        <v>0</v>
      </c>
      <c r="O451" s="6">
        <f t="shared" si="243"/>
        <v>0</v>
      </c>
    </row>
    <row r="452" spans="1:15" ht="12" customHeight="1" outlineLevel="1" x14ac:dyDescent="0.25">
      <c r="A452" s="3" t="s">
        <v>330</v>
      </c>
      <c r="B452" s="3" t="s">
        <v>343</v>
      </c>
      <c r="C452" s="3" t="s">
        <v>303</v>
      </c>
      <c r="D452" s="3" t="s">
        <v>79</v>
      </c>
      <c r="E452" s="4" t="s">
        <v>194</v>
      </c>
      <c r="F452" s="5">
        <v>10000</v>
      </c>
      <c r="G452" s="5">
        <v>10000</v>
      </c>
      <c r="H452" s="38">
        <v>0</v>
      </c>
      <c r="I452" s="25">
        <v>0</v>
      </c>
      <c r="J452" s="27">
        <f>G452+I452</f>
        <v>10000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</row>
    <row r="453" spans="1:15" ht="12" customHeight="1" outlineLevel="1" x14ac:dyDescent="0.25">
      <c r="A453" s="3" t="s">
        <v>330</v>
      </c>
      <c r="B453" s="3" t="s">
        <v>343</v>
      </c>
      <c r="C453" s="3" t="s">
        <v>303</v>
      </c>
      <c r="D453" s="3" t="s">
        <v>101</v>
      </c>
      <c r="E453" s="4" t="s">
        <v>102</v>
      </c>
      <c r="F453" s="5">
        <v>0</v>
      </c>
      <c r="G453" s="5">
        <v>0</v>
      </c>
      <c r="H453" s="5">
        <v>0</v>
      </c>
      <c r="I453" s="5">
        <v>0</v>
      </c>
      <c r="J453" s="5">
        <f>G453+I453</f>
        <v>0</v>
      </c>
      <c r="K453" s="5">
        <v>5000</v>
      </c>
      <c r="L453" s="5">
        <v>5000</v>
      </c>
      <c r="M453" s="5">
        <v>0</v>
      </c>
      <c r="N453" s="26">
        <v>0</v>
      </c>
      <c r="O453" s="29">
        <f>L453+N453</f>
        <v>5000</v>
      </c>
    </row>
    <row r="454" spans="1:15" ht="12" customHeight="1" x14ac:dyDescent="0.25">
      <c r="A454" s="106" t="s">
        <v>344</v>
      </c>
      <c r="B454" s="107"/>
      <c r="C454" s="107"/>
      <c r="D454" s="107"/>
      <c r="E454" s="107"/>
      <c r="F454" s="6">
        <f>SUM(F452:F453)</f>
        <v>10000</v>
      </c>
      <c r="G454" s="6">
        <f>SUM(G452:G453)</f>
        <v>10000</v>
      </c>
      <c r="H454" s="6">
        <f t="shared" ref="H454:J454" si="244">SUM(H452:H453)</f>
        <v>0</v>
      </c>
      <c r="I454" s="6">
        <f t="shared" si="244"/>
        <v>0</v>
      </c>
      <c r="J454" s="6">
        <f t="shared" si="244"/>
        <v>10000</v>
      </c>
      <c r="K454" s="6">
        <f>SUM(K452:K453)</f>
        <v>5000</v>
      </c>
      <c r="L454" s="6">
        <f>SUM(L452:L453)</f>
        <v>5000</v>
      </c>
      <c r="M454" s="6">
        <f t="shared" ref="M454:O454" si="245">SUM(M452:M453)</f>
        <v>0</v>
      </c>
      <c r="N454" s="6">
        <f t="shared" si="245"/>
        <v>0</v>
      </c>
      <c r="O454" s="6">
        <f t="shared" si="245"/>
        <v>5000</v>
      </c>
    </row>
    <row r="455" spans="1:15" ht="12" customHeight="1" outlineLevel="1" x14ac:dyDescent="0.25">
      <c r="A455" s="3" t="s">
        <v>330</v>
      </c>
      <c r="B455" s="3" t="s">
        <v>345</v>
      </c>
      <c r="C455" s="3" t="s">
        <v>252</v>
      </c>
      <c r="D455" s="3" t="s">
        <v>101</v>
      </c>
      <c r="E455" s="4" t="s">
        <v>102</v>
      </c>
      <c r="F455" s="5">
        <v>0</v>
      </c>
      <c r="G455" s="5">
        <v>0</v>
      </c>
      <c r="H455" s="5">
        <v>0</v>
      </c>
      <c r="I455" s="5">
        <v>0</v>
      </c>
      <c r="J455" s="5">
        <f>G455+I455</f>
        <v>0</v>
      </c>
      <c r="K455" s="5">
        <v>100000</v>
      </c>
      <c r="L455" s="5">
        <v>100000</v>
      </c>
      <c r="M455" s="38">
        <v>0</v>
      </c>
      <c r="N455" s="26">
        <v>0</v>
      </c>
      <c r="O455" s="29">
        <f>L455+N455</f>
        <v>100000</v>
      </c>
    </row>
    <row r="456" spans="1:15" ht="12" customHeight="1" x14ac:dyDescent="0.25">
      <c r="A456" s="106" t="s">
        <v>346</v>
      </c>
      <c r="B456" s="107"/>
      <c r="C456" s="107"/>
      <c r="D456" s="107"/>
      <c r="E456" s="107"/>
      <c r="F456" s="6">
        <f>SUM(F455)</f>
        <v>0</v>
      </c>
      <c r="G456" s="6">
        <f>SUM(G455)</f>
        <v>0</v>
      </c>
      <c r="H456" s="6">
        <f t="shared" ref="H456:J456" si="246">SUM(H455)</f>
        <v>0</v>
      </c>
      <c r="I456" s="6">
        <f t="shared" si="246"/>
        <v>0</v>
      </c>
      <c r="J456" s="6">
        <f t="shared" si="246"/>
        <v>0</v>
      </c>
      <c r="K456" s="6">
        <f t="shared" ref="K456" si="247">SUM(K455)</f>
        <v>100000</v>
      </c>
      <c r="L456" s="6">
        <f t="shared" ref="L456:O456" si="248">SUM(L455)</f>
        <v>100000</v>
      </c>
      <c r="M456" s="6">
        <f t="shared" si="248"/>
        <v>0</v>
      </c>
      <c r="N456" s="6">
        <f t="shared" si="248"/>
        <v>0</v>
      </c>
      <c r="O456" s="6">
        <f t="shared" si="248"/>
        <v>100000</v>
      </c>
    </row>
    <row r="457" spans="1:15" ht="12" customHeight="1" outlineLevel="1" x14ac:dyDescent="0.25">
      <c r="A457" s="3" t="s">
        <v>330</v>
      </c>
      <c r="B457" s="3" t="s">
        <v>347</v>
      </c>
      <c r="C457" s="3" t="s">
        <v>262</v>
      </c>
      <c r="D457" s="3" t="s">
        <v>332</v>
      </c>
      <c r="E457" s="4" t="s">
        <v>333</v>
      </c>
      <c r="F457" s="5">
        <v>20000</v>
      </c>
      <c r="G457" s="5">
        <v>20000</v>
      </c>
      <c r="H457" s="38">
        <v>2250</v>
      </c>
      <c r="I457" s="25">
        <v>0</v>
      </c>
      <c r="J457" s="27">
        <f>G457+I457</f>
        <v>20000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</row>
    <row r="458" spans="1:15" ht="12" customHeight="1" x14ac:dyDescent="0.25">
      <c r="A458" s="106" t="s">
        <v>348</v>
      </c>
      <c r="B458" s="107"/>
      <c r="C458" s="107"/>
      <c r="D458" s="107"/>
      <c r="E458" s="107"/>
      <c r="F458" s="6">
        <f>SUM(F457)</f>
        <v>20000</v>
      </c>
      <c r="G458" s="6">
        <f>SUM(G457)</f>
        <v>20000</v>
      </c>
      <c r="H458" s="6">
        <f t="shared" ref="H458:J458" si="249">SUM(H457)</f>
        <v>2250</v>
      </c>
      <c r="I458" s="6">
        <f t="shared" si="249"/>
        <v>0</v>
      </c>
      <c r="J458" s="6">
        <f t="shared" si="249"/>
        <v>20000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</row>
    <row r="459" spans="1:15" ht="12" customHeight="1" outlineLevel="1" x14ac:dyDescent="0.25">
      <c r="A459" s="3" t="s">
        <v>330</v>
      </c>
      <c r="B459" s="3" t="s">
        <v>349</v>
      </c>
      <c r="C459" s="3" t="s">
        <v>262</v>
      </c>
      <c r="D459" s="3" t="s">
        <v>101</v>
      </c>
      <c r="E459" s="4" t="s">
        <v>102</v>
      </c>
      <c r="F459" s="5">
        <v>0</v>
      </c>
      <c r="G459" s="5">
        <v>0</v>
      </c>
      <c r="H459" s="5">
        <v>0</v>
      </c>
      <c r="I459" s="5">
        <v>0</v>
      </c>
      <c r="J459" s="5">
        <f>G459+I459</f>
        <v>0</v>
      </c>
      <c r="K459" s="5">
        <v>40000</v>
      </c>
      <c r="L459" s="5">
        <v>40000</v>
      </c>
      <c r="M459" s="5">
        <v>0</v>
      </c>
      <c r="N459" s="26">
        <v>0</v>
      </c>
      <c r="O459" s="29">
        <f>L459+N459</f>
        <v>40000</v>
      </c>
    </row>
    <row r="460" spans="1:15" ht="12" customHeight="1" x14ac:dyDescent="0.25">
      <c r="A460" s="106" t="s">
        <v>350</v>
      </c>
      <c r="B460" s="107"/>
      <c r="C460" s="107"/>
      <c r="D460" s="107"/>
      <c r="E460" s="107"/>
      <c r="F460" s="6">
        <f>SUM(F459)</f>
        <v>0</v>
      </c>
      <c r="G460" s="6">
        <f>SUM(G459)</f>
        <v>0</v>
      </c>
      <c r="H460" s="6">
        <f t="shared" ref="H460:J460" si="250">SUM(H459)</f>
        <v>0</v>
      </c>
      <c r="I460" s="6">
        <f t="shared" si="250"/>
        <v>0</v>
      </c>
      <c r="J460" s="6">
        <f t="shared" si="250"/>
        <v>0</v>
      </c>
      <c r="K460" s="6">
        <f t="shared" ref="K460" si="251">SUM(K459)</f>
        <v>40000</v>
      </c>
      <c r="L460" s="6">
        <f t="shared" ref="L460:O460" si="252">SUM(L459)</f>
        <v>40000</v>
      </c>
      <c r="M460" s="6">
        <f t="shared" si="252"/>
        <v>0</v>
      </c>
      <c r="N460" s="6">
        <f t="shared" si="252"/>
        <v>0</v>
      </c>
      <c r="O460" s="6">
        <f t="shared" si="252"/>
        <v>40000</v>
      </c>
    </row>
    <row r="461" spans="1:15" s="7" customFormat="1" ht="12" customHeight="1" x14ac:dyDescent="0.25">
      <c r="A461" s="111" t="s">
        <v>351</v>
      </c>
      <c r="B461" s="112"/>
      <c r="C461" s="112"/>
      <c r="D461" s="112"/>
      <c r="E461" s="112"/>
      <c r="F461" s="10">
        <f>SUM(F447,F451,F454,F456,F458,F460)</f>
        <v>80000</v>
      </c>
      <c r="G461" s="10">
        <f>SUM(G447,G451,G454,G456,G458,G460)</f>
        <v>80000</v>
      </c>
      <c r="H461" s="10">
        <f t="shared" ref="H461:J461" si="253">SUM(H447,H451,H454,H456,H458,H460)</f>
        <v>18502</v>
      </c>
      <c r="I461" s="10">
        <f t="shared" si="253"/>
        <v>0</v>
      </c>
      <c r="J461" s="10">
        <f t="shared" si="253"/>
        <v>80000</v>
      </c>
      <c r="K461" s="10">
        <f t="shared" ref="K461" si="254">SUM(K447,K451,K454,K456,K458,K460)</f>
        <v>256000</v>
      </c>
      <c r="L461" s="10">
        <f t="shared" ref="L461:O461" si="255">SUM(L447,L451,L454,L456,L458,L460)</f>
        <v>256000</v>
      </c>
      <c r="M461" s="10">
        <f t="shared" si="255"/>
        <v>0</v>
      </c>
      <c r="N461" s="10">
        <f t="shared" si="255"/>
        <v>0</v>
      </c>
      <c r="O461" s="10">
        <f t="shared" si="255"/>
        <v>256000</v>
      </c>
    </row>
    <row r="462" spans="1:15" ht="12" customHeight="1" outlineLevel="1" x14ac:dyDescent="0.25">
      <c r="A462" s="3" t="s">
        <v>352</v>
      </c>
      <c r="B462" s="3" t="s">
        <v>353</v>
      </c>
      <c r="C462" s="3" t="s">
        <v>13</v>
      </c>
      <c r="D462" s="3" t="s">
        <v>115</v>
      </c>
      <c r="E462" s="4" t="s">
        <v>116</v>
      </c>
      <c r="F462" s="5">
        <v>0</v>
      </c>
      <c r="G462" s="5">
        <v>0</v>
      </c>
      <c r="H462" s="5">
        <v>0</v>
      </c>
      <c r="I462" s="5">
        <v>0</v>
      </c>
      <c r="J462" s="25">
        <f>G462+I462</f>
        <v>0</v>
      </c>
      <c r="K462" s="5">
        <v>0</v>
      </c>
      <c r="L462" s="5">
        <v>0</v>
      </c>
      <c r="M462" s="33">
        <v>0</v>
      </c>
      <c r="N462" s="5">
        <v>0</v>
      </c>
      <c r="O462" s="5">
        <v>0</v>
      </c>
    </row>
    <row r="463" spans="1:15" ht="12" customHeight="1" outlineLevel="1" x14ac:dyDescent="0.25">
      <c r="A463" s="3" t="s">
        <v>352</v>
      </c>
      <c r="B463" s="3" t="s">
        <v>353</v>
      </c>
      <c r="C463" s="3" t="s">
        <v>303</v>
      </c>
      <c r="D463" s="3" t="s">
        <v>169</v>
      </c>
      <c r="E463" s="4" t="s">
        <v>170</v>
      </c>
      <c r="F463" s="5">
        <v>0</v>
      </c>
      <c r="G463" s="33">
        <v>0</v>
      </c>
      <c r="H463" s="33">
        <v>8749.7099999999991</v>
      </c>
      <c r="I463" s="5">
        <v>8750</v>
      </c>
      <c r="J463" s="25">
        <f t="shared" ref="J463:J465" si="256">G463+I463</f>
        <v>8750</v>
      </c>
      <c r="K463" s="5">
        <v>0</v>
      </c>
      <c r="L463" s="5">
        <v>0</v>
      </c>
      <c r="M463" s="33">
        <v>0</v>
      </c>
      <c r="N463" s="5">
        <v>0</v>
      </c>
      <c r="O463" s="5">
        <v>0</v>
      </c>
    </row>
    <row r="464" spans="1:15" ht="12" customHeight="1" outlineLevel="1" x14ac:dyDescent="0.25">
      <c r="A464" s="3" t="s">
        <v>352</v>
      </c>
      <c r="B464" s="3" t="s">
        <v>586</v>
      </c>
      <c r="C464" s="3" t="s">
        <v>303</v>
      </c>
      <c r="D464" s="3" t="s">
        <v>80</v>
      </c>
      <c r="E464" s="4" t="s">
        <v>81</v>
      </c>
      <c r="F464" s="5">
        <v>0</v>
      </c>
      <c r="G464" s="33">
        <v>0</v>
      </c>
      <c r="H464" s="33">
        <v>14498.41</v>
      </c>
      <c r="I464" s="5">
        <v>14498.41</v>
      </c>
      <c r="J464" s="25">
        <f t="shared" si="256"/>
        <v>14498.41</v>
      </c>
      <c r="K464" s="5">
        <v>0</v>
      </c>
      <c r="L464" s="5">
        <v>0</v>
      </c>
      <c r="M464" s="33">
        <v>0</v>
      </c>
      <c r="N464" s="5">
        <v>0</v>
      </c>
      <c r="O464" s="5">
        <v>0</v>
      </c>
    </row>
    <row r="465" spans="1:21" ht="12" customHeight="1" outlineLevel="1" x14ac:dyDescent="0.25">
      <c r="A465" s="3" t="s">
        <v>352</v>
      </c>
      <c r="B465" s="3" t="s">
        <v>353</v>
      </c>
      <c r="C465" s="3" t="s">
        <v>303</v>
      </c>
      <c r="D465" s="3" t="s">
        <v>284</v>
      </c>
      <c r="E465" s="4" t="s">
        <v>354</v>
      </c>
      <c r="F465" s="5">
        <v>0</v>
      </c>
      <c r="G465" s="33">
        <v>0</v>
      </c>
      <c r="H465" s="33">
        <v>0</v>
      </c>
      <c r="I465" s="5">
        <v>0</v>
      </c>
      <c r="J465" s="25">
        <f t="shared" si="256"/>
        <v>0</v>
      </c>
      <c r="K465" s="5">
        <v>0</v>
      </c>
      <c r="L465" s="5">
        <v>0</v>
      </c>
      <c r="M465" s="33">
        <v>0</v>
      </c>
      <c r="N465" s="5">
        <v>0</v>
      </c>
      <c r="O465" s="5">
        <v>0</v>
      </c>
    </row>
    <row r="466" spans="1:21" ht="12" customHeight="1" outlineLevel="1" x14ac:dyDescent="0.25">
      <c r="A466" s="3" t="s">
        <v>352</v>
      </c>
      <c r="B466" s="3" t="s">
        <v>353</v>
      </c>
      <c r="C466" s="3" t="s">
        <v>303</v>
      </c>
      <c r="D466" s="3" t="s">
        <v>173</v>
      </c>
      <c r="E466" s="4" t="s">
        <v>174</v>
      </c>
      <c r="F466" s="5">
        <v>0</v>
      </c>
      <c r="G466" s="5">
        <v>0</v>
      </c>
      <c r="H466" s="5">
        <v>0</v>
      </c>
      <c r="I466" s="5">
        <v>0</v>
      </c>
      <c r="J466" s="5">
        <f>G466+I466</f>
        <v>0</v>
      </c>
      <c r="K466" s="33">
        <v>4265000</v>
      </c>
      <c r="L466" s="33">
        <v>4265000</v>
      </c>
      <c r="M466" s="33">
        <v>352806</v>
      </c>
      <c r="N466" s="26">
        <v>0</v>
      </c>
      <c r="O466" s="29">
        <f>L466+N466</f>
        <v>4265000</v>
      </c>
    </row>
    <row r="467" spans="1:21" ht="12" customHeight="1" outlineLevel="1" x14ac:dyDescent="0.25">
      <c r="A467" s="3" t="s">
        <v>352</v>
      </c>
      <c r="B467" s="3" t="s">
        <v>353</v>
      </c>
      <c r="C467" s="3" t="s">
        <v>303</v>
      </c>
      <c r="D467" s="3" t="s">
        <v>120</v>
      </c>
      <c r="E467" s="4" t="s">
        <v>121</v>
      </c>
      <c r="F467" s="5">
        <v>0</v>
      </c>
      <c r="G467" s="5">
        <v>0</v>
      </c>
      <c r="H467" s="5">
        <v>0</v>
      </c>
      <c r="I467" s="5">
        <v>0</v>
      </c>
      <c r="J467" s="5">
        <f t="shared" ref="J467:J483" si="257">G467+I467</f>
        <v>0</v>
      </c>
      <c r="K467" s="33">
        <v>150000</v>
      </c>
      <c r="L467" s="33">
        <v>150000</v>
      </c>
      <c r="M467" s="33">
        <v>5525</v>
      </c>
      <c r="N467" s="26">
        <v>0</v>
      </c>
      <c r="O467" s="29">
        <f t="shared" ref="O467:O483" si="258">L467+N467</f>
        <v>150000</v>
      </c>
    </row>
    <row r="468" spans="1:21" ht="12" customHeight="1" outlineLevel="1" x14ac:dyDescent="0.25">
      <c r="A468" s="3" t="s">
        <v>352</v>
      </c>
      <c r="B468" s="3" t="s">
        <v>353</v>
      </c>
      <c r="C468" s="3" t="s">
        <v>303</v>
      </c>
      <c r="D468" s="3" t="s">
        <v>175</v>
      </c>
      <c r="E468" s="4" t="s">
        <v>176</v>
      </c>
      <c r="F468" s="5">
        <v>0</v>
      </c>
      <c r="G468" s="5">
        <v>0</v>
      </c>
      <c r="H468" s="5">
        <v>0</v>
      </c>
      <c r="I468" s="5">
        <v>0</v>
      </c>
      <c r="J468" s="5">
        <f t="shared" si="257"/>
        <v>0</v>
      </c>
      <c r="K468" s="33">
        <v>1066000</v>
      </c>
      <c r="L468" s="33">
        <v>1066000</v>
      </c>
      <c r="M468" s="33">
        <v>86974</v>
      </c>
      <c r="N468" s="26">
        <v>0</v>
      </c>
      <c r="O468" s="29">
        <f t="shared" si="258"/>
        <v>1066000</v>
      </c>
    </row>
    <row r="469" spans="1:21" ht="12" customHeight="1" outlineLevel="1" x14ac:dyDescent="0.25">
      <c r="A469" s="3" t="s">
        <v>352</v>
      </c>
      <c r="B469" s="3" t="s">
        <v>353</v>
      </c>
      <c r="C469" s="3" t="s">
        <v>303</v>
      </c>
      <c r="D469" s="3" t="s">
        <v>177</v>
      </c>
      <c r="E469" s="4" t="s">
        <v>178</v>
      </c>
      <c r="F469" s="5">
        <v>0</v>
      </c>
      <c r="G469" s="5">
        <v>0</v>
      </c>
      <c r="H469" s="5">
        <v>0</v>
      </c>
      <c r="I469" s="5">
        <v>0</v>
      </c>
      <c r="J469" s="5">
        <f t="shared" si="257"/>
        <v>0</v>
      </c>
      <c r="K469" s="33">
        <v>384000</v>
      </c>
      <c r="L469" s="33">
        <v>384000</v>
      </c>
      <c r="M469" s="33">
        <v>31563</v>
      </c>
      <c r="N469" s="26">
        <v>0</v>
      </c>
      <c r="O469" s="29">
        <f t="shared" si="258"/>
        <v>384000</v>
      </c>
      <c r="P469" s="37"/>
      <c r="Q469" s="1"/>
      <c r="R469" s="1"/>
      <c r="S469" s="1"/>
      <c r="T469" s="1"/>
      <c r="U469" s="1"/>
    </row>
    <row r="470" spans="1:21" ht="12" customHeight="1" outlineLevel="1" x14ac:dyDescent="0.25">
      <c r="A470" s="3" t="s">
        <v>352</v>
      </c>
      <c r="B470" s="3" t="s">
        <v>353</v>
      </c>
      <c r="C470" s="3" t="s">
        <v>303</v>
      </c>
      <c r="D470" s="3" t="s">
        <v>355</v>
      </c>
      <c r="E470" s="4" t="s">
        <v>356</v>
      </c>
      <c r="F470" s="5">
        <v>0</v>
      </c>
      <c r="G470" s="5">
        <v>0</v>
      </c>
      <c r="H470" s="5">
        <v>0</v>
      </c>
      <c r="I470" s="5">
        <v>0</v>
      </c>
      <c r="J470" s="5">
        <f t="shared" si="257"/>
        <v>0</v>
      </c>
      <c r="K470" s="33">
        <v>30000</v>
      </c>
      <c r="L470" s="33">
        <v>30000</v>
      </c>
      <c r="M470" s="33">
        <v>0</v>
      </c>
      <c r="N470" s="26">
        <v>0</v>
      </c>
      <c r="O470" s="29">
        <f t="shared" si="258"/>
        <v>30000</v>
      </c>
      <c r="P470" s="37"/>
      <c r="Q470" s="1"/>
      <c r="R470" s="1"/>
      <c r="S470" s="1"/>
      <c r="T470" s="1"/>
      <c r="U470" s="1"/>
    </row>
    <row r="471" spans="1:21" ht="12" customHeight="1" outlineLevel="1" x14ac:dyDescent="0.25">
      <c r="A471" s="3" t="s">
        <v>352</v>
      </c>
      <c r="B471" s="3" t="s">
        <v>353</v>
      </c>
      <c r="C471" s="3" t="s">
        <v>303</v>
      </c>
      <c r="D471" s="3" t="s">
        <v>357</v>
      </c>
      <c r="E471" s="4" t="s">
        <v>358</v>
      </c>
      <c r="F471" s="5">
        <v>0</v>
      </c>
      <c r="G471" s="5">
        <v>0</v>
      </c>
      <c r="H471" s="5">
        <v>0</v>
      </c>
      <c r="I471" s="5">
        <v>0</v>
      </c>
      <c r="J471" s="5">
        <f t="shared" si="257"/>
        <v>0</v>
      </c>
      <c r="K471" s="33">
        <v>1500</v>
      </c>
      <c r="L471" s="33">
        <v>1500</v>
      </c>
      <c r="M471" s="33">
        <v>0</v>
      </c>
      <c r="N471" s="26">
        <v>0</v>
      </c>
      <c r="O471" s="29">
        <f t="shared" si="258"/>
        <v>1500</v>
      </c>
      <c r="P471" s="37"/>
      <c r="Q471" s="1"/>
      <c r="R471" s="1"/>
      <c r="S471" s="1"/>
      <c r="T471" s="1"/>
      <c r="U471" s="1"/>
    </row>
    <row r="472" spans="1:21" ht="12" customHeight="1" outlineLevel="1" x14ac:dyDescent="0.25">
      <c r="A472" s="3" t="s">
        <v>352</v>
      </c>
      <c r="B472" s="3" t="s">
        <v>353</v>
      </c>
      <c r="C472" s="3" t="s">
        <v>303</v>
      </c>
      <c r="D472" s="3" t="s">
        <v>124</v>
      </c>
      <c r="E472" s="4" t="s">
        <v>125</v>
      </c>
      <c r="F472" s="5">
        <v>0</v>
      </c>
      <c r="G472" s="5">
        <v>0</v>
      </c>
      <c r="H472" s="5">
        <v>0</v>
      </c>
      <c r="I472" s="5">
        <v>0</v>
      </c>
      <c r="J472" s="5">
        <f t="shared" si="257"/>
        <v>0</v>
      </c>
      <c r="K472" s="33">
        <v>60000</v>
      </c>
      <c r="L472" s="33">
        <v>60000</v>
      </c>
      <c r="M472" s="33">
        <v>0</v>
      </c>
      <c r="N472" s="26">
        <v>0</v>
      </c>
      <c r="O472" s="29">
        <f t="shared" si="258"/>
        <v>60000</v>
      </c>
      <c r="P472" s="37"/>
      <c r="Q472" s="1"/>
      <c r="R472" s="1"/>
      <c r="S472" s="1"/>
      <c r="T472" s="1"/>
      <c r="U472" s="1"/>
    </row>
    <row r="473" spans="1:21" ht="12" customHeight="1" outlineLevel="1" x14ac:dyDescent="0.25">
      <c r="A473" s="3" t="s">
        <v>352</v>
      </c>
      <c r="B473" s="3" t="s">
        <v>353</v>
      </c>
      <c r="C473" s="3" t="s">
        <v>303</v>
      </c>
      <c r="D473" s="3" t="s">
        <v>128</v>
      </c>
      <c r="E473" s="4" t="s">
        <v>129</v>
      </c>
      <c r="F473" s="5">
        <v>0</v>
      </c>
      <c r="G473" s="5">
        <v>0</v>
      </c>
      <c r="H473" s="5">
        <v>0</v>
      </c>
      <c r="I473" s="5">
        <v>0</v>
      </c>
      <c r="J473" s="5">
        <f t="shared" si="257"/>
        <v>0</v>
      </c>
      <c r="K473" s="33">
        <v>400000</v>
      </c>
      <c r="L473" s="33">
        <v>400000</v>
      </c>
      <c r="M473" s="33">
        <v>0</v>
      </c>
      <c r="N473" s="26">
        <v>0</v>
      </c>
      <c r="O473" s="29">
        <f t="shared" si="258"/>
        <v>400000</v>
      </c>
      <c r="P473" s="37"/>
      <c r="Q473" s="1"/>
      <c r="R473" s="1"/>
      <c r="S473" s="1"/>
      <c r="T473" s="1"/>
      <c r="U473" s="1"/>
    </row>
    <row r="474" spans="1:21" ht="12" customHeight="1" outlineLevel="1" x14ac:dyDescent="0.25">
      <c r="A474" s="3" t="s">
        <v>352</v>
      </c>
      <c r="B474" s="3" t="s">
        <v>353</v>
      </c>
      <c r="C474" s="3" t="s">
        <v>303</v>
      </c>
      <c r="D474" s="3" t="s">
        <v>130</v>
      </c>
      <c r="E474" s="4" t="s">
        <v>131</v>
      </c>
      <c r="F474" s="5">
        <v>0</v>
      </c>
      <c r="G474" s="5">
        <v>0</v>
      </c>
      <c r="H474" s="5">
        <v>0</v>
      </c>
      <c r="I474" s="5">
        <v>0</v>
      </c>
      <c r="J474" s="5">
        <f t="shared" si="257"/>
        <v>0</v>
      </c>
      <c r="K474" s="33">
        <v>200000</v>
      </c>
      <c r="L474" s="33">
        <v>200000</v>
      </c>
      <c r="M474" s="33">
        <v>4064</v>
      </c>
      <c r="N474" s="26">
        <v>4000</v>
      </c>
      <c r="O474" s="29">
        <f t="shared" si="258"/>
        <v>204000</v>
      </c>
      <c r="P474" s="43"/>
      <c r="Q474" s="1"/>
      <c r="R474" s="1"/>
      <c r="S474" s="1"/>
      <c r="T474" s="1"/>
      <c r="U474" s="1"/>
    </row>
    <row r="475" spans="1:21" ht="12" customHeight="1" outlineLevel="1" x14ac:dyDescent="0.25">
      <c r="A475" s="3" t="s">
        <v>352</v>
      </c>
      <c r="B475" s="3" t="s">
        <v>353</v>
      </c>
      <c r="C475" s="3" t="s">
        <v>303</v>
      </c>
      <c r="D475" s="3" t="s">
        <v>132</v>
      </c>
      <c r="E475" s="4" t="s">
        <v>133</v>
      </c>
      <c r="F475" s="5">
        <v>0</v>
      </c>
      <c r="G475" s="5">
        <v>0</v>
      </c>
      <c r="H475" s="5">
        <v>0</v>
      </c>
      <c r="I475" s="5">
        <v>0</v>
      </c>
      <c r="J475" s="5">
        <f t="shared" si="257"/>
        <v>0</v>
      </c>
      <c r="K475" s="33">
        <v>13000</v>
      </c>
      <c r="L475" s="33">
        <v>13000</v>
      </c>
      <c r="M475" s="33">
        <v>2921</v>
      </c>
      <c r="N475" s="26">
        <v>0</v>
      </c>
      <c r="O475" s="29">
        <f t="shared" si="258"/>
        <v>13000</v>
      </c>
      <c r="P475" s="102"/>
      <c r="Q475" s="103"/>
      <c r="R475" s="103"/>
      <c r="S475" s="1"/>
      <c r="T475" s="1"/>
      <c r="U475" s="1"/>
    </row>
    <row r="476" spans="1:21" ht="12" customHeight="1" outlineLevel="1" x14ac:dyDescent="0.25">
      <c r="A476" s="3" t="s">
        <v>352</v>
      </c>
      <c r="B476" s="3" t="s">
        <v>353</v>
      </c>
      <c r="C476" s="3" t="s">
        <v>303</v>
      </c>
      <c r="D476" s="3" t="s">
        <v>134</v>
      </c>
      <c r="E476" s="4" t="s">
        <v>135</v>
      </c>
      <c r="F476" s="5">
        <v>0</v>
      </c>
      <c r="G476" s="5">
        <v>0</v>
      </c>
      <c r="H476" s="5">
        <v>0</v>
      </c>
      <c r="I476" s="5">
        <v>0</v>
      </c>
      <c r="J476" s="5">
        <f t="shared" si="257"/>
        <v>0</v>
      </c>
      <c r="K476" s="33">
        <v>250000</v>
      </c>
      <c r="L476" s="33">
        <v>250000</v>
      </c>
      <c r="M476" s="33">
        <v>31850</v>
      </c>
      <c r="N476" s="26">
        <v>0</v>
      </c>
      <c r="O476" s="29">
        <f t="shared" si="258"/>
        <v>250000</v>
      </c>
      <c r="P476" s="37"/>
      <c r="Q476" s="1"/>
      <c r="R476" s="1"/>
      <c r="S476" s="1"/>
      <c r="T476" s="1"/>
      <c r="U476" s="1"/>
    </row>
    <row r="477" spans="1:21" ht="12" customHeight="1" outlineLevel="1" x14ac:dyDescent="0.25">
      <c r="A477" s="3" t="s">
        <v>352</v>
      </c>
      <c r="B477" s="3" t="s">
        <v>353</v>
      </c>
      <c r="C477" s="3" t="s">
        <v>303</v>
      </c>
      <c r="D477" s="3" t="s">
        <v>136</v>
      </c>
      <c r="E477" s="4" t="s">
        <v>137</v>
      </c>
      <c r="F477" s="5">
        <v>0</v>
      </c>
      <c r="G477" s="5">
        <v>0</v>
      </c>
      <c r="H477" s="5">
        <v>0</v>
      </c>
      <c r="I477" s="5">
        <v>0</v>
      </c>
      <c r="J477" s="5">
        <f t="shared" si="257"/>
        <v>0</v>
      </c>
      <c r="K477" s="33">
        <v>80000</v>
      </c>
      <c r="L477" s="33">
        <v>80000</v>
      </c>
      <c r="M477" s="33">
        <v>5109.29</v>
      </c>
      <c r="N477" s="26">
        <v>0</v>
      </c>
      <c r="O477" s="29">
        <f t="shared" si="258"/>
        <v>80000</v>
      </c>
      <c r="P477" s="37"/>
      <c r="Q477" s="1"/>
      <c r="R477" s="1"/>
      <c r="S477" s="1"/>
      <c r="T477" s="1"/>
      <c r="U477" s="1"/>
    </row>
    <row r="478" spans="1:21" ht="12" customHeight="1" outlineLevel="1" x14ac:dyDescent="0.25">
      <c r="A478" s="3" t="s">
        <v>352</v>
      </c>
      <c r="B478" s="3" t="s">
        <v>353</v>
      </c>
      <c r="C478" s="3" t="s">
        <v>303</v>
      </c>
      <c r="D478" s="3" t="s">
        <v>138</v>
      </c>
      <c r="E478" s="4" t="s">
        <v>139</v>
      </c>
      <c r="F478" s="5">
        <v>0</v>
      </c>
      <c r="G478" s="5">
        <v>0</v>
      </c>
      <c r="H478" s="5">
        <v>0</v>
      </c>
      <c r="I478" s="5">
        <v>0</v>
      </c>
      <c r="J478" s="5">
        <f t="shared" si="257"/>
        <v>0</v>
      </c>
      <c r="K478" s="33">
        <v>450000</v>
      </c>
      <c r="L478" s="33">
        <v>450000</v>
      </c>
      <c r="M478" s="33">
        <v>24395.200000000001</v>
      </c>
      <c r="N478" s="26">
        <v>500</v>
      </c>
      <c r="O478" s="29">
        <f t="shared" si="258"/>
        <v>450500</v>
      </c>
      <c r="P478" s="37"/>
      <c r="Q478" s="1"/>
      <c r="R478" s="1"/>
      <c r="S478" s="1"/>
      <c r="T478" s="1"/>
      <c r="U478" s="1"/>
    </row>
    <row r="479" spans="1:21" ht="12" customHeight="1" outlineLevel="1" x14ac:dyDescent="0.25">
      <c r="A479" s="3" t="s">
        <v>352</v>
      </c>
      <c r="B479" s="3" t="s">
        <v>353</v>
      </c>
      <c r="C479" s="3" t="s">
        <v>303</v>
      </c>
      <c r="D479" s="3" t="s">
        <v>144</v>
      </c>
      <c r="E479" s="4" t="s">
        <v>145</v>
      </c>
      <c r="F479" s="5">
        <v>0</v>
      </c>
      <c r="G479" s="5">
        <v>0</v>
      </c>
      <c r="H479" s="5">
        <v>0</v>
      </c>
      <c r="I479" s="5">
        <v>0</v>
      </c>
      <c r="J479" s="5">
        <f t="shared" si="257"/>
        <v>0</v>
      </c>
      <c r="K479" s="33">
        <v>225000</v>
      </c>
      <c r="L479" s="33">
        <v>225000</v>
      </c>
      <c r="M479" s="33">
        <v>51952</v>
      </c>
      <c r="N479" s="26">
        <v>0</v>
      </c>
      <c r="O479" s="29">
        <f t="shared" si="258"/>
        <v>225000</v>
      </c>
      <c r="P479" s="104"/>
      <c r="Q479" s="105"/>
      <c r="R479" s="105"/>
      <c r="S479" s="1"/>
      <c r="T479" s="1"/>
      <c r="U479" s="1"/>
    </row>
    <row r="480" spans="1:21" ht="12" customHeight="1" outlineLevel="1" x14ac:dyDescent="0.25">
      <c r="A480" s="3" t="s">
        <v>352</v>
      </c>
      <c r="B480" s="3" t="s">
        <v>353</v>
      </c>
      <c r="C480" s="3" t="s">
        <v>303</v>
      </c>
      <c r="D480" s="3" t="s">
        <v>101</v>
      </c>
      <c r="E480" s="4" t="s">
        <v>102</v>
      </c>
      <c r="F480" s="5">
        <v>0</v>
      </c>
      <c r="G480" s="5">
        <v>0</v>
      </c>
      <c r="H480" s="5">
        <v>0</v>
      </c>
      <c r="I480" s="5">
        <v>0</v>
      </c>
      <c r="J480" s="5">
        <f t="shared" si="257"/>
        <v>0</v>
      </c>
      <c r="K480" s="33">
        <v>40000</v>
      </c>
      <c r="L480" s="33">
        <v>40000</v>
      </c>
      <c r="M480" s="33">
        <v>0</v>
      </c>
      <c r="N480" s="26">
        <v>0</v>
      </c>
      <c r="O480" s="29">
        <f t="shared" si="258"/>
        <v>40000</v>
      </c>
      <c r="P480" s="37"/>
      <c r="Q480" s="1"/>
      <c r="R480" s="1"/>
      <c r="S480" s="1"/>
      <c r="T480" s="1"/>
      <c r="U480" s="1"/>
    </row>
    <row r="481" spans="1:21" ht="12" customHeight="1" outlineLevel="1" x14ac:dyDescent="0.25">
      <c r="A481" s="3" t="s">
        <v>352</v>
      </c>
      <c r="B481" s="3" t="s">
        <v>353</v>
      </c>
      <c r="C481" s="3" t="s">
        <v>303</v>
      </c>
      <c r="D481" s="3" t="s">
        <v>84</v>
      </c>
      <c r="E481" s="4" t="s">
        <v>85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57"/>
        <v>0</v>
      </c>
      <c r="K481" s="33">
        <v>550000</v>
      </c>
      <c r="L481" s="33">
        <v>550000</v>
      </c>
      <c r="M481" s="33">
        <v>9271</v>
      </c>
      <c r="N481" s="26">
        <v>0</v>
      </c>
      <c r="O481" s="29">
        <f t="shared" si="258"/>
        <v>550000</v>
      </c>
      <c r="P481" s="37"/>
      <c r="Q481" s="1"/>
      <c r="R481" s="1"/>
      <c r="S481" s="1"/>
      <c r="T481" s="1"/>
      <c r="U481" s="1"/>
    </row>
    <row r="482" spans="1:21" ht="12" customHeight="1" outlineLevel="1" x14ac:dyDescent="0.25">
      <c r="A482" s="3" t="s">
        <v>352</v>
      </c>
      <c r="B482" s="3" t="s">
        <v>586</v>
      </c>
      <c r="C482" s="3" t="s">
        <v>303</v>
      </c>
      <c r="D482" s="3" t="s">
        <v>185</v>
      </c>
      <c r="E482" s="4" t="s">
        <v>186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57"/>
        <v>0</v>
      </c>
      <c r="K482" s="33">
        <v>0</v>
      </c>
      <c r="L482" s="33">
        <v>0</v>
      </c>
      <c r="M482" s="33">
        <v>0</v>
      </c>
      <c r="N482" s="26">
        <v>0</v>
      </c>
      <c r="O482" s="29">
        <f t="shared" si="258"/>
        <v>0</v>
      </c>
      <c r="P482" s="37"/>
      <c r="Q482" s="1"/>
      <c r="R482" s="1"/>
      <c r="S482" s="1"/>
      <c r="T482" s="1"/>
      <c r="U482" s="1"/>
    </row>
    <row r="483" spans="1:21" ht="12" customHeight="1" outlineLevel="1" x14ac:dyDescent="0.25">
      <c r="A483" s="3" t="s">
        <v>352</v>
      </c>
      <c r="B483" s="3" t="s">
        <v>353</v>
      </c>
      <c r="C483" s="3" t="s">
        <v>303</v>
      </c>
      <c r="D483" s="3" t="s">
        <v>231</v>
      </c>
      <c r="E483" s="4" t="s">
        <v>232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57"/>
        <v>0</v>
      </c>
      <c r="K483" s="5">
        <v>0</v>
      </c>
      <c r="L483" s="5">
        <v>0</v>
      </c>
      <c r="M483" s="33">
        <v>0</v>
      </c>
      <c r="N483" s="26">
        <v>180000</v>
      </c>
      <c r="O483" s="29">
        <f t="shared" si="258"/>
        <v>180000</v>
      </c>
      <c r="P483" s="43"/>
      <c r="Q483" s="1"/>
      <c r="R483" s="1"/>
      <c r="S483" s="1"/>
      <c r="T483" s="1"/>
      <c r="U483" s="1"/>
    </row>
    <row r="484" spans="1:21" ht="12" customHeight="1" x14ac:dyDescent="0.25">
      <c r="A484" s="106" t="s">
        <v>359</v>
      </c>
      <c r="B484" s="107"/>
      <c r="C484" s="107"/>
      <c r="D484" s="107"/>
      <c r="E484" s="107"/>
      <c r="F484" s="6">
        <f t="shared" ref="F484:O484" si="259">SUM(F462:F483)</f>
        <v>0</v>
      </c>
      <c r="G484" s="6">
        <f t="shared" si="259"/>
        <v>0</v>
      </c>
      <c r="H484" s="6">
        <f t="shared" si="259"/>
        <v>23248.12</v>
      </c>
      <c r="I484" s="6">
        <f t="shared" si="259"/>
        <v>23248.41</v>
      </c>
      <c r="J484" s="6">
        <f t="shared" si="259"/>
        <v>23248.41</v>
      </c>
      <c r="K484" s="6">
        <f t="shared" si="259"/>
        <v>8164500</v>
      </c>
      <c r="L484" s="6">
        <f t="shared" si="259"/>
        <v>8164500</v>
      </c>
      <c r="M484" s="6">
        <f t="shared" si="259"/>
        <v>606430.49</v>
      </c>
      <c r="N484" s="6">
        <f t="shared" si="259"/>
        <v>184500</v>
      </c>
      <c r="O484" s="6">
        <f t="shared" si="259"/>
        <v>8349000</v>
      </c>
    </row>
    <row r="485" spans="1:21" ht="12" customHeight="1" outlineLevel="1" x14ac:dyDescent="0.25">
      <c r="A485" s="3" t="s">
        <v>352</v>
      </c>
      <c r="B485" s="3" t="s">
        <v>360</v>
      </c>
      <c r="C485" s="3" t="s">
        <v>290</v>
      </c>
      <c r="D485" s="3" t="s">
        <v>128</v>
      </c>
      <c r="E485" s="4" t="s">
        <v>129</v>
      </c>
      <c r="F485" s="5">
        <v>0</v>
      </c>
      <c r="G485" s="5">
        <v>0</v>
      </c>
      <c r="H485" s="5">
        <v>0</v>
      </c>
      <c r="I485" s="5">
        <v>0</v>
      </c>
      <c r="J485" s="5">
        <f>G485+I485</f>
        <v>0</v>
      </c>
      <c r="K485" s="5">
        <v>0</v>
      </c>
      <c r="L485" s="5">
        <v>0</v>
      </c>
      <c r="M485" s="33">
        <v>0</v>
      </c>
      <c r="N485" s="26">
        <v>0</v>
      </c>
      <c r="O485" s="29">
        <f>L485+N485</f>
        <v>0</v>
      </c>
    </row>
    <row r="486" spans="1:21" ht="12" customHeight="1" outlineLevel="1" x14ac:dyDescent="0.25">
      <c r="A486" s="3" t="s">
        <v>352</v>
      </c>
      <c r="B486" s="3" t="s">
        <v>360</v>
      </c>
      <c r="C486" s="3" t="s">
        <v>290</v>
      </c>
      <c r="D486" s="3" t="s">
        <v>130</v>
      </c>
      <c r="E486" s="4" t="s">
        <v>131</v>
      </c>
      <c r="F486" s="5">
        <v>0</v>
      </c>
      <c r="G486" s="5">
        <v>0</v>
      </c>
      <c r="H486" s="5">
        <v>0</v>
      </c>
      <c r="I486" s="5">
        <v>0</v>
      </c>
      <c r="J486" s="5">
        <f t="shared" ref="J486:J490" si="260">G486+I486</f>
        <v>0</v>
      </c>
      <c r="K486" s="5">
        <v>700000</v>
      </c>
      <c r="L486" s="5">
        <v>700000</v>
      </c>
      <c r="M486" s="33">
        <v>1409</v>
      </c>
      <c r="N486" s="26">
        <v>0</v>
      </c>
      <c r="O486" s="29">
        <f t="shared" ref="O486:O490" si="261">L486+N486</f>
        <v>700000</v>
      </c>
    </row>
    <row r="487" spans="1:21" ht="12" customHeight="1" outlineLevel="1" x14ac:dyDescent="0.25">
      <c r="A487" s="3" t="s">
        <v>352</v>
      </c>
      <c r="B487" s="3" t="s">
        <v>360</v>
      </c>
      <c r="C487" s="3" t="s">
        <v>290</v>
      </c>
      <c r="D487" s="3" t="s">
        <v>136</v>
      </c>
      <c r="E487" s="4" t="s">
        <v>137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60"/>
        <v>0</v>
      </c>
      <c r="K487" s="5">
        <v>20000</v>
      </c>
      <c r="L487" s="5">
        <v>20000</v>
      </c>
      <c r="M487" s="33">
        <v>1272.57</v>
      </c>
      <c r="N487" s="26">
        <v>0</v>
      </c>
      <c r="O487" s="29">
        <f t="shared" si="261"/>
        <v>20000</v>
      </c>
    </row>
    <row r="488" spans="1:21" ht="12" customHeight="1" outlineLevel="1" x14ac:dyDescent="0.25">
      <c r="A488" s="3" t="s">
        <v>352</v>
      </c>
      <c r="B488" s="3" t="s">
        <v>360</v>
      </c>
      <c r="C488" s="3" t="s">
        <v>290</v>
      </c>
      <c r="D488" s="3" t="s">
        <v>101</v>
      </c>
      <c r="E488" s="4" t="s">
        <v>102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60"/>
        <v>0</v>
      </c>
      <c r="K488" s="5">
        <v>700000</v>
      </c>
      <c r="L488" s="5">
        <v>700000</v>
      </c>
      <c r="M488" s="33">
        <v>19130</v>
      </c>
      <c r="N488" s="26">
        <v>300000</v>
      </c>
      <c r="O488" s="29">
        <f t="shared" si="261"/>
        <v>1000000</v>
      </c>
    </row>
    <row r="489" spans="1:21" ht="12" customHeight="1" outlineLevel="1" x14ac:dyDescent="0.25">
      <c r="A489" s="3" t="s">
        <v>352</v>
      </c>
      <c r="B489" s="3" t="s">
        <v>360</v>
      </c>
      <c r="C489" s="3" t="s">
        <v>290</v>
      </c>
      <c r="D489" s="3" t="s">
        <v>84</v>
      </c>
      <c r="E489" s="4" t="s">
        <v>85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60"/>
        <v>0</v>
      </c>
      <c r="K489" s="5">
        <v>2000000</v>
      </c>
      <c r="L489" s="5">
        <v>2000000</v>
      </c>
      <c r="M489" s="33">
        <v>0</v>
      </c>
      <c r="N489" s="26">
        <v>300000</v>
      </c>
      <c r="O489" s="29">
        <f t="shared" si="261"/>
        <v>2300000</v>
      </c>
    </row>
    <row r="490" spans="1:21" ht="12" customHeight="1" outlineLevel="1" x14ac:dyDescent="0.25">
      <c r="A490" s="3" t="s">
        <v>352</v>
      </c>
      <c r="B490" s="3" t="s">
        <v>360</v>
      </c>
      <c r="C490" s="3" t="s">
        <v>290</v>
      </c>
      <c r="D490" s="3" t="s">
        <v>592</v>
      </c>
      <c r="E490" s="4" t="s">
        <v>593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60"/>
        <v>0</v>
      </c>
      <c r="K490" s="5">
        <v>0</v>
      </c>
      <c r="L490" s="5">
        <v>0</v>
      </c>
      <c r="M490" s="5">
        <v>0</v>
      </c>
      <c r="N490" s="26">
        <v>0</v>
      </c>
      <c r="O490" s="29">
        <f t="shared" si="261"/>
        <v>0</v>
      </c>
    </row>
    <row r="491" spans="1:21" ht="12" customHeight="1" x14ac:dyDescent="0.25">
      <c r="A491" s="106" t="s">
        <v>361</v>
      </c>
      <c r="B491" s="107"/>
      <c r="C491" s="107"/>
      <c r="D491" s="107"/>
      <c r="E491" s="107"/>
      <c r="F491" s="6">
        <f>SUM(F485:F490)</f>
        <v>0</v>
      </c>
      <c r="G491" s="6">
        <f>SUM(G485:G490)</f>
        <v>0</v>
      </c>
      <c r="H491" s="6">
        <f t="shared" ref="H491:J491" si="262">SUM(H485:H490)</f>
        <v>0</v>
      </c>
      <c r="I491" s="6">
        <f t="shared" si="262"/>
        <v>0</v>
      </c>
      <c r="J491" s="6">
        <f t="shared" si="262"/>
        <v>0</v>
      </c>
      <c r="K491" s="6">
        <f t="shared" ref="K491" si="263">SUM(K485:K490)</f>
        <v>3420000</v>
      </c>
      <c r="L491" s="6">
        <f t="shared" ref="L491:O491" si="264">SUM(L485:L490)</f>
        <v>3420000</v>
      </c>
      <c r="M491" s="6">
        <f t="shared" si="264"/>
        <v>21811.57</v>
      </c>
      <c r="N491" s="6">
        <f t="shared" si="264"/>
        <v>600000</v>
      </c>
      <c r="O491" s="6">
        <f t="shared" si="264"/>
        <v>4020000</v>
      </c>
    </row>
    <row r="492" spans="1:21" ht="12" customHeight="1" outlineLevel="1" x14ac:dyDescent="0.25">
      <c r="A492" s="3" t="s">
        <v>352</v>
      </c>
      <c r="B492" s="3" t="s">
        <v>362</v>
      </c>
      <c r="C492" s="3" t="s">
        <v>363</v>
      </c>
      <c r="D492" s="3" t="s">
        <v>128</v>
      </c>
      <c r="E492" s="4" t="s">
        <v>129</v>
      </c>
      <c r="F492" s="5">
        <v>0</v>
      </c>
      <c r="G492" s="5">
        <v>0</v>
      </c>
      <c r="H492" s="5">
        <v>0</v>
      </c>
      <c r="I492" s="5">
        <v>0</v>
      </c>
      <c r="J492" s="5">
        <f t="shared" ref="J492" si="265">G492+I492</f>
        <v>0</v>
      </c>
      <c r="K492" s="5">
        <v>0</v>
      </c>
      <c r="L492" s="5">
        <v>0</v>
      </c>
      <c r="M492" s="5">
        <v>0</v>
      </c>
      <c r="N492" s="26">
        <v>45000</v>
      </c>
      <c r="O492" s="29">
        <f>L492+N492</f>
        <v>45000</v>
      </c>
    </row>
    <row r="493" spans="1:21" ht="12" customHeight="1" outlineLevel="1" x14ac:dyDescent="0.25">
      <c r="A493" s="3" t="s">
        <v>352</v>
      </c>
      <c r="B493" s="3" t="s">
        <v>362</v>
      </c>
      <c r="C493" s="3" t="s">
        <v>363</v>
      </c>
      <c r="D493" s="3" t="s">
        <v>84</v>
      </c>
      <c r="E493" s="4" t="s">
        <v>85</v>
      </c>
      <c r="F493" s="5">
        <v>0</v>
      </c>
      <c r="G493" s="5">
        <v>0</v>
      </c>
      <c r="H493" s="5">
        <v>0</v>
      </c>
      <c r="I493" s="5">
        <v>0</v>
      </c>
      <c r="J493" s="5">
        <f t="shared" ref="J493:J504" si="266">G493+I493</f>
        <v>0</v>
      </c>
      <c r="K493" s="5">
        <v>0</v>
      </c>
      <c r="L493" s="5">
        <v>0</v>
      </c>
      <c r="M493" s="5">
        <v>0</v>
      </c>
      <c r="N493" s="26">
        <v>0</v>
      </c>
      <c r="O493" s="29">
        <f>L493+N493</f>
        <v>0</v>
      </c>
    </row>
    <row r="494" spans="1:21" ht="12" customHeight="1" x14ac:dyDescent="0.25">
      <c r="A494" s="106" t="s">
        <v>364</v>
      </c>
      <c r="B494" s="107"/>
      <c r="C494" s="107"/>
      <c r="D494" s="107"/>
      <c r="E494" s="107"/>
      <c r="F494" s="6">
        <f>SUM(F492:F493)</f>
        <v>0</v>
      </c>
      <c r="G494" s="6">
        <f>SUM(G492:G493)</f>
        <v>0</v>
      </c>
      <c r="H494" s="6">
        <f t="shared" ref="H494:J494" si="267">SUM(H492:H493)</f>
        <v>0</v>
      </c>
      <c r="I494" s="6">
        <f t="shared" si="267"/>
        <v>0</v>
      </c>
      <c r="J494" s="6">
        <f t="shared" si="267"/>
        <v>0</v>
      </c>
      <c r="K494" s="6">
        <f>SUM(K492:K493)</f>
        <v>0</v>
      </c>
      <c r="L494" s="6">
        <f>SUM(L492:L493)</f>
        <v>0</v>
      </c>
      <c r="M494" s="6">
        <f t="shared" ref="M494:O494" si="268">SUM(M492:M493)</f>
        <v>0</v>
      </c>
      <c r="N494" s="6">
        <f t="shared" si="268"/>
        <v>45000</v>
      </c>
      <c r="O494" s="6">
        <f t="shared" si="268"/>
        <v>45000</v>
      </c>
    </row>
    <row r="495" spans="1:21" ht="12" customHeight="1" outlineLevel="1" x14ac:dyDescent="0.25">
      <c r="A495" s="3" t="s">
        <v>352</v>
      </c>
      <c r="B495" s="3" t="s">
        <v>365</v>
      </c>
      <c r="C495" s="3" t="s">
        <v>99</v>
      </c>
      <c r="D495" s="3" t="s">
        <v>130</v>
      </c>
      <c r="E495" s="4" t="s">
        <v>131</v>
      </c>
      <c r="F495" s="5">
        <v>0</v>
      </c>
      <c r="G495" s="5">
        <v>0</v>
      </c>
      <c r="H495" s="5">
        <v>0</v>
      </c>
      <c r="I495" s="5">
        <v>0</v>
      </c>
      <c r="J495" s="5">
        <f t="shared" si="266"/>
        <v>0</v>
      </c>
      <c r="K495" s="5">
        <v>10000</v>
      </c>
      <c r="L495" s="5">
        <v>10000</v>
      </c>
      <c r="M495" s="38">
        <v>0</v>
      </c>
      <c r="N495" s="26">
        <v>0</v>
      </c>
      <c r="O495" s="29">
        <f>L495+N495</f>
        <v>10000</v>
      </c>
    </row>
    <row r="496" spans="1:21" ht="12" customHeight="1" outlineLevel="1" x14ac:dyDescent="0.25">
      <c r="A496" s="3" t="s">
        <v>352</v>
      </c>
      <c r="B496" s="3" t="s">
        <v>365</v>
      </c>
      <c r="C496" s="3" t="s">
        <v>99</v>
      </c>
      <c r="D496" s="3" t="s">
        <v>101</v>
      </c>
      <c r="E496" s="4" t="s">
        <v>102</v>
      </c>
      <c r="F496" s="5">
        <v>0</v>
      </c>
      <c r="G496" s="5">
        <v>0</v>
      </c>
      <c r="H496" s="5">
        <v>0</v>
      </c>
      <c r="I496" s="5">
        <v>0</v>
      </c>
      <c r="J496" s="5">
        <f t="shared" ref="J496" si="269">G496+I496</f>
        <v>0</v>
      </c>
      <c r="K496" s="5">
        <v>10000</v>
      </c>
      <c r="L496" s="5">
        <v>10000</v>
      </c>
      <c r="M496" s="5">
        <v>0</v>
      </c>
      <c r="N496" s="26">
        <v>0</v>
      </c>
      <c r="O496" s="29">
        <f>L496+N496</f>
        <v>10000</v>
      </c>
    </row>
    <row r="497" spans="1:15" ht="12" customHeight="1" outlineLevel="1" x14ac:dyDescent="0.25">
      <c r="A497" s="3" t="s">
        <v>352</v>
      </c>
      <c r="B497" s="3" t="s">
        <v>365</v>
      </c>
      <c r="C497" s="3" t="s">
        <v>99</v>
      </c>
      <c r="D497" s="3" t="s">
        <v>84</v>
      </c>
      <c r="E497" s="4" t="s">
        <v>85</v>
      </c>
      <c r="F497" s="5">
        <v>0</v>
      </c>
      <c r="G497" s="5">
        <v>0</v>
      </c>
      <c r="H497" s="5">
        <v>0</v>
      </c>
      <c r="I497" s="5">
        <v>0</v>
      </c>
      <c r="J497" s="5">
        <f t="shared" si="266"/>
        <v>0</v>
      </c>
      <c r="K497" s="5">
        <v>20000</v>
      </c>
      <c r="L497" s="5">
        <v>20000</v>
      </c>
      <c r="M497" s="5">
        <v>0</v>
      </c>
      <c r="N497" s="26">
        <v>0</v>
      </c>
      <c r="O497" s="29">
        <f>L497+N497</f>
        <v>20000</v>
      </c>
    </row>
    <row r="498" spans="1:15" ht="12" customHeight="1" x14ac:dyDescent="0.25">
      <c r="A498" s="106" t="s">
        <v>366</v>
      </c>
      <c r="B498" s="107"/>
      <c r="C498" s="107"/>
      <c r="D498" s="107"/>
      <c r="E498" s="107"/>
      <c r="F498" s="6">
        <f>SUM(F495:F497)</f>
        <v>0</v>
      </c>
      <c r="G498" s="6">
        <f>SUM(G495:G497)</f>
        <v>0</v>
      </c>
      <c r="H498" s="6">
        <f t="shared" ref="H498:J498" si="270">SUM(H495:H497)</f>
        <v>0</v>
      </c>
      <c r="I498" s="6">
        <f t="shared" si="270"/>
        <v>0</v>
      </c>
      <c r="J498" s="6">
        <f t="shared" si="270"/>
        <v>0</v>
      </c>
      <c r="K498" s="6">
        <f t="shared" ref="K498" si="271">SUM(K495:K497)</f>
        <v>40000</v>
      </c>
      <c r="L498" s="6">
        <f t="shared" ref="L498:O498" si="272">SUM(L495:L497)</f>
        <v>40000</v>
      </c>
      <c r="M498" s="6">
        <f t="shared" si="272"/>
        <v>0</v>
      </c>
      <c r="N498" s="6">
        <f t="shared" si="272"/>
        <v>0</v>
      </c>
      <c r="O498" s="6">
        <f t="shared" si="272"/>
        <v>40000</v>
      </c>
    </row>
    <row r="499" spans="1:15" ht="12" customHeight="1" outlineLevel="1" x14ac:dyDescent="0.25">
      <c r="A499" s="3" t="s">
        <v>352</v>
      </c>
      <c r="B499" s="3" t="s">
        <v>367</v>
      </c>
      <c r="C499" s="3" t="s">
        <v>99</v>
      </c>
      <c r="D499" s="3" t="s">
        <v>101</v>
      </c>
      <c r="E499" s="4" t="s">
        <v>102</v>
      </c>
      <c r="F499" s="5">
        <v>0</v>
      </c>
      <c r="G499" s="5">
        <v>0</v>
      </c>
      <c r="H499" s="5">
        <v>0</v>
      </c>
      <c r="I499" s="5">
        <v>0</v>
      </c>
      <c r="J499" s="5">
        <f t="shared" si="266"/>
        <v>0</v>
      </c>
      <c r="K499" s="5">
        <v>50000</v>
      </c>
      <c r="L499" s="5">
        <v>50000</v>
      </c>
      <c r="M499" s="38">
        <v>0</v>
      </c>
      <c r="N499" s="26">
        <v>0</v>
      </c>
      <c r="O499" s="29">
        <f>L499+N499</f>
        <v>50000</v>
      </c>
    </row>
    <row r="500" spans="1:15" ht="12" customHeight="1" outlineLevel="1" x14ac:dyDescent="0.25">
      <c r="A500" s="3" t="s">
        <v>352</v>
      </c>
      <c r="B500" s="3" t="s">
        <v>367</v>
      </c>
      <c r="C500" s="3" t="s">
        <v>99</v>
      </c>
      <c r="D500" s="3" t="s">
        <v>84</v>
      </c>
      <c r="E500" s="4" t="s">
        <v>85</v>
      </c>
      <c r="F500" s="5">
        <v>0</v>
      </c>
      <c r="G500" s="5">
        <v>0</v>
      </c>
      <c r="H500" s="5">
        <v>0</v>
      </c>
      <c r="I500" s="5">
        <v>0</v>
      </c>
      <c r="J500" s="5">
        <f t="shared" si="266"/>
        <v>0</v>
      </c>
      <c r="K500" s="5">
        <v>150000</v>
      </c>
      <c r="L500" s="5">
        <v>150000</v>
      </c>
      <c r="M500" s="33">
        <v>0</v>
      </c>
      <c r="N500" s="26">
        <v>0</v>
      </c>
      <c r="O500" s="29">
        <f>L500+N500</f>
        <v>150000</v>
      </c>
    </row>
    <row r="501" spans="1:15" ht="12" customHeight="1" x14ac:dyDescent="0.25">
      <c r="A501" s="106" t="s">
        <v>368</v>
      </c>
      <c r="B501" s="107"/>
      <c r="C501" s="107"/>
      <c r="D501" s="107"/>
      <c r="E501" s="107"/>
      <c r="F501" s="6">
        <f>SUM(F499:F500)</f>
        <v>0</v>
      </c>
      <c r="G501" s="6">
        <f>SUM(G499:G500)</f>
        <v>0</v>
      </c>
      <c r="H501" s="6">
        <f t="shared" ref="H501:J501" si="273">SUM(H499:H500)</f>
        <v>0</v>
      </c>
      <c r="I501" s="6">
        <f t="shared" si="273"/>
        <v>0</v>
      </c>
      <c r="J501" s="6">
        <f t="shared" si="273"/>
        <v>0</v>
      </c>
      <c r="K501" s="6">
        <f t="shared" ref="K501" si="274">SUM(K499:K500)</f>
        <v>200000</v>
      </c>
      <c r="L501" s="6">
        <f t="shared" ref="L501:O501" si="275">SUM(L499:L500)</f>
        <v>200000</v>
      </c>
      <c r="M501" s="6">
        <f t="shared" si="275"/>
        <v>0</v>
      </c>
      <c r="N501" s="6">
        <f t="shared" si="275"/>
        <v>0</v>
      </c>
      <c r="O501" s="6">
        <f t="shared" si="275"/>
        <v>200000</v>
      </c>
    </row>
    <row r="502" spans="1:15" ht="12" customHeight="1" outlineLevel="1" x14ac:dyDescent="0.25">
      <c r="A502" s="3" t="s">
        <v>352</v>
      </c>
      <c r="B502" s="3" t="s">
        <v>369</v>
      </c>
      <c r="C502" s="3" t="s">
        <v>303</v>
      </c>
      <c r="D502" s="3" t="s">
        <v>130</v>
      </c>
      <c r="E502" s="4" t="s">
        <v>131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66"/>
        <v>0</v>
      </c>
      <c r="K502" s="5">
        <v>120000</v>
      </c>
      <c r="L502" s="5">
        <v>120000</v>
      </c>
      <c r="M502" s="33">
        <v>0</v>
      </c>
      <c r="N502" s="26">
        <v>150000</v>
      </c>
      <c r="O502" s="29">
        <f>L502+N502</f>
        <v>270000</v>
      </c>
    </row>
    <row r="503" spans="1:15" ht="12" customHeight="1" outlineLevel="1" x14ac:dyDescent="0.25">
      <c r="A503" s="3" t="s">
        <v>352</v>
      </c>
      <c r="B503" s="3" t="s">
        <v>369</v>
      </c>
      <c r="C503" s="3" t="s">
        <v>303</v>
      </c>
      <c r="D503" s="3" t="s">
        <v>101</v>
      </c>
      <c r="E503" s="4" t="s">
        <v>102</v>
      </c>
      <c r="F503" s="5">
        <v>0</v>
      </c>
      <c r="G503" s="5">
        <v>0</v>
      </c>
      <c r="H503" s="5">
        <v>0</v>
      </c>
      <c r="I503" s="5">
        <v>0</v>
      </c>
      <c r="J503" s="5">
        <f t="shared" si="266"/>
        <v>0</v>
      </c>
      <c r="K503" s="5">
        <v>150000</v>
      </c>
      <c r="L503" s="5">
        <v>150000</v>
      </c>
      <c r="M503" s="33">
        <v>0</v>
      </c>
      <c r="N503" s="26">
        <v>0</v>
      </c>
      <c r="O503" s="29">
        <f t="shared" ref="O503:O504" si="276">L503+N503</f>
        <v>150000</v>
      </c>
    </row>
    <row r="504" spans="1:15" ht="12" customHeight="1" outlineLevel="1" x14ac:dyDescent="0.25">
      <c r="A504" s="3" t="s">
        <v>352</v>
      </c>
      <c r="B504" s="3" t="s">
        <v>369</v>
      </c>
      <c r="C504" s="3" t="s">
        <v>303</v>
      </c>
      <c r="D504" s="3" t="s">
        <v>84</v>
      </c>
      <c r="E504" s="4" t="s">
        <v>85</v>
      </c>
      <c r="F504" s="5">
        <v>0</v>
      </c>
      <c r="G504" s="5">
        <v>0</v>
      </c>
      <c r="H504" s="5">
        <v>0</v>
      </c>
      <c r="I504" s="5">
        <v>0</v>
      </c>
      <c r="J504" s="5">
        <f t="shared" si="266"/>
        <v>0</v>
      </c>
      <c r="K504" s="5">
        <v>500000</v>
      </c>
      <c r="L504" s="5">
        <v>500000</v>
      </c>
      <c r="M504" s="38">
        <v>0</v>
      </c>
      <c r="N504" s="26">
        <v>0</v>
      </c>
      <c r="O504" s="29">
        <f t="shared" si="276"/>
        <v>500000</v>
      </c>
    </row>
    <row r="505" spans="1:15" ht="12" customHeight="1" x14ac:dyDescent="0.25">
      <c r="A505" s="106" t="s">
        <v>370</v>
      </c>
      <c r="B505" s="107"/>
      <c r="C505" s="107"/>
      <c r="D505" s="107"/>
      <c r="E505" s="107"/>
      <c r="F505" s="6">
        <f>SUM(F502:F504)</f>
        <v>0</v>
      </c>
      <c r="G505" s="6">
        <f>SUM(G502:G504)</f>
        <v>0</v>
      </c>
      <c r="H505" s="6">
        <f t="shared" ref="H505:J505" si="277">SUM(H502:H504)</f>
        <v>0</v>
      </c>
      <c r="I505" s="6">
        <f t="shared" si="277"/>
        <v>0</v>
      </c>
      <c r="J505" s="6">
        <f t="shared" si="277"/>
        <v>0</v>
      </c>
      <c r="K505" s="6">
        <f t="shared" ref="K505" si="278">SUM(K502:K504)</f>
        <v>770000</v>
      </c>
      <c r="L505" s="6">
        <f t="shared" ref="L505:O505" si="279">SUM(L502:L504)</f>
        <v>770000</v>
      </c>
      <c r="M505" s="6">
        <f t="shared" si="279"/>
        <v>0</v>
      </c>
      <c r="N505" s="6">
        <f t="shared" si="279"/>
        <v>150000</v>
      </c>
      <c r="O505" s="6">
        <f t="shared" si="279"/>
        <v>920000</v>
      </c>
    </row>
    <row r="506" spans="1:15" ht="12" customHeight="1" outlineLevel="1" x14ac:dyDescent="0.25">
      <c r="A506" s="3" t="s">
        <v>352</v>
      </c>
      <c r="B506" s="3" t="s">
        <v>371</v>
      </c>
      <c r="C506" s="3" t="s">
        <v>13</v>
      </c>
      <c r="D506" s="3" t="s">
        <v>117</v>
      </c>
      <c r="E506" s="4" t="s">
        <v>118</v>
      </c>
      <c r="F506" s="5">
        <v>0</v>
      </c>
      <c r="G506" s="5">
        <v>0</v>
      </c>
      <c r="H506" s="38">
        <v>0</v>
      </c>
      <c r="I506" s="25">
        <v>0</v>
      </c>
      <c r="J506" s="27">
        <f>G506+I506</f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</row>
    <row r="507" spans="1:15" ht="12" customHeight="1" outlineLevel="1" x14ac:dyDescent="0.25">
      <c r="A507" s="3" t="s">
        <v>352</v>
      </c>
      <c r="B507" s="3" t="s">
        <v>371</v>
      </c>
      <c r="C507" s="3" t="s">
        <v>315</v>
      </c>
      <c r="D507" s="3" t="s">
        <v>372</v>
      </c>
      <c r="E507" s="4" t="s">
        <v>373</v>
      </c>
      <c r="F507" s="5">
        <v>0</v>
      </c>
      <c r="G507" s="5">
        <v>0</v>
      </c>
      <c r="H507" s="5">
        <v>0</v>
      </c>
      <c r="I507" s="25">
        <v>0</v>
      </c>
      <c r="J507" s="27">
        <f t="shared" ref="J507:J535" si="280">G507+I507</f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</row>
    <row r="508" spans="1:15" ht="12" customHeight="1" outlineLevel="1" x14ac:dyDescent="0.25">
      <c r="A508" s="3" t="s">
        <v>352</v>
      </c>
      <c r="B508" s="3" t="s">
        <v>580</v>
      </c>
      <c r="C508" s="3" t="s">
        <v>315</v>
      </c>
      <c r="D508" s="3" t="s">
        <v>80</v>
      </c>
      <c r="E508" s="41" t="s">
        <v>81</v>
      </c>
      <c r="F508" s="5">
        <v>0</v>
      </c>
      <c r="G508" s="5">
        <v>0</v>
      </c>
      <c r="H508" s="38">
        <v>117318.6</v>
      </c>
      <c r="I508" s="25">
        <v>117318.6</v>
      </c>
      <c r="J508" s="27">
        <f>SUM(G508+I508)</f>
        <v>117318.6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</row>
    <row r="509" spans="1:15" ht="12" customHeight="1" outlineLevel="1" x14ac:dyDescent="0.25">
      <c r="A509" s="3" t="s">
        <v>352</v>
      </c>
      <c r="B509" s="3" t="s">
        <v>371</v>
      </c>
      <c r="C509" s="3" t="s">
        <v>315</v>
      </c>
      <c r="D509" s="3" t="s">
        <v>128</v>
      </c>
      <c r="E509" s="4" t="s">
        <v>129</v>
      </c>
      <c r="F509" s="5">
        <v>0</v>
      </c>
      <c r="G509" s="5">
        <v>0</v>
      </c>
      <c r="H509" s="5">
        <v>0</v>
      </c>
      <c r="I509" s="5">
        <v>0</v>
      </c>
      <c r="J509" s="5">
        <f t="shared" si="280"/>
        <v>0</v>
      </c>
      <c r="K509" s="5">
        <v>100000</v>
      </c>
      <c r="L509" s="5">
        <v>100000</v>
      </c>
      <c r="M509" s="33">
        <v>0</v>
      </c>
      <c r="N509" s="26">
        <v>0</v>
      </c>
      <c r="O509" s="29">
        <f>L509+N509</f>
        <v>100000</v>
      </c>
    </row>
    <row r="510" spans="1:15" ht="12" customHeight="1" outlineLevel="1" x14ac:dyDescent="0.25">
      <c r="A510" s="3" t="s">
        <v>352</v>
      </c>
      <c r="B510" s="3" t="s">
        <v>580</v>
      </c>
      <c r="C510" s="3" t="s">
        <v>315</v>
      </c>
      <c r="D510" s="3" t="s">
        <v>130</v>
      </c>
      <c r="E510" s="41" t="s">
        <v>621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10000</v>
      </c>
      <c r="L510" s="38">
        <v>10000</v>
      </c>
      <c r="M510" s="70">
        <v>0</v>
      </c>
      <c r="N510" s="26">
        <v>0</v>
      </c>
      <c r="O510" s="29">
        <f t="shared" ref="O510:O517" si="281">L510+N510</f>
        <v>10000</v>
      </c>
    </row>
    <row r="511" spans="1:15" ht="12" customHeight="1" outlineLevel="1" x14ac:dyDescent="0.25">
      <c r="A511" s="3" t="s">
        <v>352</v>
      </c>
      <c r="B511" s="3" t="s">
        <v>371</v>
      </c>
      <c r="C511" s="3" t="s">
        <v>315</v>
      </c>
      <c r="D511" s="3" t="s">
        <v>136</v>
      </c>
      <c r="E511" s="4" t="s">
        <v>137</v>
      </c>
      <c r="F511" s="5">
        <v>0</v>
      </c>
      <c r="G511" s="5">
        <v>0</v>
      </c>
      <c r="H511" s="5">
        <v>0</v>
      </c>
      <c r="I511" s="5">
        <v>0</v>
      </c>
      <c r="J511" s="5">
        <f t="shared" si="280"/>
        <v>0</v>
      </c>
      <c r="K511" s="5">
        <v>1000000</v>
      </c>
      <c r="L511" s="5">
        <v>1000000</v>
      </c>
      <c r="M511" s="70">
        <v>144578.32</v>
      </c>
      <c r="N511" s="26">
        <v>0</v>
      </c>
      <c r="O511" s="29">
        <f t="shared" si="281"/>
        <v>1000000</v>
      </c>
    </row>
    <row r="512" spans="1:15" ht="12" customHeight="1" outlineLevel="1" x14ac:dyDescent="0.25">
      <c r="A512" s="3" t="s">
        <v>352</v>
      </c>
      <c r="B512" s="3" t="s">
        <v>371</v>
      </c>
      <c r="C512" s="3" t="s">
        <v>315</v>
      </c>
      <c r="D512" s="3" t="s">
        <v>181</v>
      </c>
      <c r="E512" s="4" t="s">
        <v>182</v>
      </c>
      <c r="F512" s="5">
        <v>0</v>
      </c>
      <c r="G512" s="5">
        <v>0</v>
      </c>
      <c r="H512" s="5">
        <v>0</v>
      </c>
      <c r="I512" s="5">
        <v>0</v>
      </c>
      <c r="J512" s="5">
        <f t="shared" ref="J512" si="282">G512+I512</f>
        <v>0</v>
      </c>
      <c r="K512" s="5">
        <v>25000</v>
      </c>
      <c r="L512" s="5">
        <v>25000</v>
      </c>
      <c r="M512" s="70">
        <v>2329</v>
      </c>
      <c r="N512" s="26">
        <v>0</v>
      </c>
      <c r="O512" s="29">
        <f t="shared" si="281"/>
        <v>25000</v>
      </c>
    </row>
    <row r="513" spans="1:15" ht="12" customHeight="1" outlineLevel="1" x14ac:dyDescent="0.25">
      <c r="A513" s="3" t="s">
        <v>352</v>
      </c>
      <c r="B513" s="3" t="s">
        <v>371</v>
      </c>
      <c r="C513" s="3" t="s">
        <v>315</v>
      </c>
      <c r="D513" s="3" t="s">
        <v>101</v>
      </c>
      <c r="E513" s="4" t="s">
        <v>102</v>
      </c>
      <c r="F513" s="5">
        <v>0</v>
      </c>
      <c r="G513" s="5">
        <v>0</v>
      </c>
      <c r="H513" s="5">
        <v>0</v>
      </c>
      <c r="I513" s="5">
        <v>0</v>
      </c>
      <c r="J513" s="5">
        <f t="shared" si="280"/>
        <v>0</v>
      </c>
      <c r="K513" s="5">
        <v>60000</v>
      </c>
      <c r="L513" s="33">
        <v>60000</v>
      </c>
      <c r="M513" s="70">
        <v>0</v>
      </c>
      <c r="N513" s="26">
        <v>150000</v>
      </c>
      <c r="O513" s="29">
        <f t="shared" si="281"/>
        <v>210000</v>
      </c>
    </row>
    <row r="514" spans="1:15" ht="12" customHeight="1" outlineLevel="1" x14ac:dyDescent="0.25">
      <c r="A514" s="3" t="s">
        <v>352</v>
      </c>
      <c r="B514" s="3" t="s">
        <v>371</v>
      </c>
      <c r="C514" s="3" t="s">
        <v>315</v>
      </c>
      <c r="D514" s="3" t="s">
        <v>84</v>
      </c>
      <c r="E514" s="4" t="s">
        <v>85</v>
      </c>
      <c r="F514" s="5">
        <v>0</v>
      </c>
      <c r="G514" s="5">
        <v>0</v>
      </c>
      <c r="H514" s="5">
        <v>0</v>
      </c>
      <c r="I514" s="5">
        <v>0</v>
      </c>
      <c r="J514" s="5">
        <f t="shared" si="280"/>
        <v>0</v>
      </c>
      <c r="K514" s="5">
        <v>2000000</v>
      </c>
      <c r="L514" s="5">
        <v>2000000</v>
      </c>
      <c r="M514" s="70">
        <v>48735.8</v>
      </c>
      <c r="N514" s="26">
        <v>0</v>
      </c>
      <c r="O514" s="29">
        <f t="shared" si="281"/>
        <v>2000000</v>
      </c>
    </row>
    <row r="515" spans="1:15" ht="12" customHeight="1" outlineLevel="1" x14ac:dyDescent="0.25">
      <c r="A515" s="3" t="s">
        <v>352</v>
      </c>
      <c r="B515" s="3" t="s">
        <v>371</v>
      </c>
      <c r="C515" s="3" t="s">
        <v>315</v>
      </c>
      <c r="D515" s="3" t="s">
        <v>601</v>
      </c>
      <c r="E515" s="4" t="s">
        <v>602</v>
      </c>
      <c r="F515" s="5">
        <v>0</v>
      </c>
      <c r="G515" s="5">
        <v>0</v>
      </c>
      <c r="H515" s="5">
        <v>0</v>
      </c>
      <c r="I515" s="5">
        <v>0</v>
      </c>
      <c r="J515" s="5">
        <f t="shared" ref="J515" si="283">G515+I515</f>
        <v>0</v>
      </c>
      <c r="K515" s="5">
        <v>0</v>
      </c>
      <c r="L515" s="5">
        <v>0</v>
      </c>
      <c r="M515" s="33">
        <v>0</v>
      </c>
      <c r="N515" s="26">
        <v>0</v>
      </c>
      <c r="O515" s="29">
        <f t="shared" si="281"/>
        <v>0</v>
      </c>
    </row>
    <row r="516" spans="1:15" ht="12" customHeight="1" outlineLevel="1" x14ac:dyDescent="0.25">
      <c r="A516" s="3" t="s">
        <v>352</v>
      </c>
      <c r="B516" s="3" t="s">
        <v>580</v>
      </c>
      <c r="C516" s="3" t="s">
        <v>315</v>
      </c>
      <c r="D516" s="3" t="s">
        <v>248</v>
      </c>
      <c r="E516" s="4" t="s">
        <v>249</v>
      </c>
      <c r="F516" s="5">
        <v>0</v>
      </c>
      <c r="G516" s="5">
        <v>0</v>
      </c>
      <c r="H516" s="5">
        <v>0</v>
      </c>
      <c r="I516" s="5">
        <v>0</v>
      </c>
      <c r="J516" s="5">
        <f t="shared" si="280"/>
        <v>0</v>
      </c>
      <c r="K516" s="5">
        <v>0</v>
      </c>
      <c r="L516" s="5">
        <v>0</v>
      </c>
      <c r="M516" s="33">
        <v>0</v>
      </c>
      <c r="N516" s="26">
        <v>0</v>
      </c>
      <c r="O516" s="29">
        <f t="shared" si="281"/>
        <v>0</v>
      </c>
    </row>
    <row r="517" spans="1:15" ht="12" customHeight="1" outlineLevel="1" x14ac:dyDescent="0.25">
      <c r="A517" s="3" t="s">
        <v>352</v>
      </c>
      <c r="B517" s="3" t="s">
        <v>580</v>
      </c>
      <c r="C517" s="3" t="s">
        <v>425</v>
      </c>
      <c r="D517" s="3" t="s">
        <v>601</v>
      </c>
      <c r="E517" s="4" t="s">
        <v>602</v>
      </c>
      <c r="F517" s="5">
        <v>0</v>
      </c>
      <c r="G517" s="5">
        <v>0</v>
      </c>
      <c r="H517" s="5">
        <v>0</v>
      </c>
      <c r="I517" s="5">
        <v>0</v>
      </c>
      <c r="J517" s="5">
        <f t="shared" si="280"/>
        <v>0</v>
      </c>
      <c r="K517" s="5">
        <v>0</v>
      </c>
      <c r="L517" s="5">
        <v>0</v>
      </c>
      <c r="M517" s="33">
        <v>0</v>
      </c>
      <c r="N517" s="26">
        <v>0</v>
      </c>
      <c r="O517" s="29">
        <f t="shared" si="281"/>
        <v>0</v>
      </c>
    </row>
    <row r="518" spans="1:15" ht="12" customHeight="1" x14ac:dyDescent="0.25">
      <c r="A518" s="106" t="s">
        <v>374</v>
      </c>
      <c r="B518" s="107"/>
      <c r="C518" s="107"/>
      <c r="D518" s="107"/>
      <c r="E518" s="107"/>
      <c r="F518" s="6">
        <f>SUM(F506:F517)</f>
        <v>0</v>
      </c>
      <c r="G518" s="6">
        <f>SUM(G506:G517)</f>
        <v>0</v>
      </c>
      <c r="H518" s="6">
        <f>SUM(H506:H517)</f>
        <v>117318.6</v>
      </c>
      <c r="I518" s="6">
        <f>SUM(I506:I517)</f>
        <v>117318.6</v>
      </c>
      <c r="J518" s="6">
        <f>SUM(J506:J516)</f>
        <v>117318.6</v>
      </c>
      <c r="K518" s="6">
        <f>SUM(K506:K517)</f>
        <v>3195000</v>
      </c>
      <c r="L518" s="6">
        <f>SUM(L506:L517)</f>
        <v>3195000</v>
      </c>
      <c r="M518" s="6">
        <f>SUM(M506:M517)</f>
        <v>195643.12</v>
      </c>
      <c r="N518" s="6">
        <f>SUM(N506:N517)</f>
        <v>150000</v>
      </c>
      <c r="O518" s="6">
        <f>SUM(O506:O517)</f>
        <v>3345000</v>
      </c>
    </row>
    <row r="519" spans="1:15" ht="12" customHeight="1" outlineLevel="1" x14ac:dyDescent="0.25">
      <c r="A519" s="3" t="s">
        <v>352</v>
      </c>
      <c r="B519" s="3" t="s">
        <v>375</v>
      </c>
      <c r="C519" s="3" t="s">
        <v>376</v>
      </c>
      <c r="D519" s="3" t="s">
        <v>130</v>
      </c>
      <c r="E519" s="4" t="s">
        <v>131</v>
      </c>
      <c r="F519" s="5">
        <v>0</v>
      </c>
      <c r="G519" s="5">
        <v>0</v>
      </c>
      <c r="H519" s="5">
        <v>0</v>
      </c>
      <c r="I519" s="5">
        <v>0</v>
      </c>
      <c r="J519" s="5">
        <f t="shared" si="280"/>
        <v>0</v>
      </c>
      <c r="K519" s="5">
        <v>60000</v>
      </c>
      <c r="L519" s="5">
        <v>60000</v>
      </c>
      <c r="M519" s="38">
        <v>0</v>
      </c>
      <c r="N519" s="26">
        <v>0</v>
      </c>
      <c r="O519" s="29">
        <f>L519+N519</f>
        <v>60000</v>
      </c>
    </row>
    <row r="520" spans="1:15" ht="12" customHeight="1" x14ac:dyDescent="0.25">
      <c r="A520" s="106" t="s">
        <v>377</v>
      </c>
      <c r="B520" s="107"/>
      <c r="C520" s="107"/>
      <c r="D520" s="107"/>
      <c r="E520" s="107"/>
      <c r="F520" s="6">
        <f>SUM(F519)</f>
        <v>0</v>
      </c>
      <c r="G520" s="6">
        <f>SUM(G519)</f>
        <v>0</v>
      </c>
      <c r="H520" s="6">
        <f t="shared" ref="H520:J520" si="284">SUM(H519)</f>
        <v>0</v>
      </c>
      <c r="I520" s="6">
        <f t="shared" si="284"/>
        <v>0</v>
      </c>
      <c r="J520" s="6">
        <f t="shared" si="284"/>
        <v>0</v>
      </c>
      <c r="K520" s="6">
        <f t="shared" ref="K520" si="285">SUM(K519)</f>
        <v>60000</v>
      </c>
      <c r="L520" s="6">
        <f t="shared" ref="L520:O520" si="286">SUM(L519)</f>
        <v>60000</v>
      </c>
      <c r="M520" s="6">
        <f t="shared" si="286"/>
        <v>0</v>
      </c>
      <c r="N520" s="6">
        <f t="shared" si="286"/>
        <v>0</v>
      </c>
      <c r="O520" s="6">
        <f t="shared" si="286"/>
        <v>60000</v>
      </c>
    </row>
    <row r="521" spans="1:15" ht="12" customHeight="1" x14ac:dyDescent="0.25">
      <c r="A521" s="18" t="s">
        <v>352</v>
      </c>
      <c r="B521" s="46" t="s">
        <v>665</v>
      </c>
      <c r="C521" s="46" t="s">
        <v>274</v>
      </c>
      <c r="D521" s="46" t="s">
        <v>80</v>
      </c>
      <c r="E521" s="41" t="s">
        <v>81</v>
      </c>
      <c r="F521" s="19">
        <v>0</v>
      </c>
      <c r="G521" s="19">
        <v>0</v>
      </c>
      <c r="H521" s="38">
        <v>0</v>
      </c>
      <c r="I521" s="19">
        <v>0</v>
      </c>
      <c r="J521" s="19">
        <f>SUM(G521+I521)</f>
        <v>0</v>
      </c>
      <c r="K521" s="19">
        <v>0</v>
      </c>
      <c r="L521" s="19">
        <v>0</v>
      </c>
      <c r="M521" s="19">
        <v>0</v>
      </c>
      <c r="N521" s="19">
        <v>0</v>
      </c>
      <c r="O521" s="19">
        <v>0</v>
      </c>
    </row>
    <row r="522" spans="1:15" ht="12" customHeight="1" outlineLevel="1" x14ac:dyDescent="0.25">
      <c r="A522" s="3" t="s">
        <v>352</v>
      </c>
      <c r="B522" s="3" t="s">
        <v>378</v>
      </c>
      <c r="C522" s="3" t="s">
        <v>274</v>
      </c>
      <c r="D522" s="3" t="s">
        <v>128</v>
      </c>
      <c r="E522" s="4" t="s">
        <v>129</v>
      </c>
      <c r="F522" s="5">
        <v>0</v>
      </c>
      <c r="G522" s="5">
        <v>0</v>
      </c>
      <c r="H522" s="5">
        <v>0</v>
      </c>
      <c r="I522" s="5">
        <v>0</v>
      </c>
      <c r="J522" s="5">
        <f t="shared" si="280"/>
        <v>0</v>
      </c>
      <c r="K522" s="5">
        <v>130000</v>
      </c>
      <c r="L522" s="5">
        <v>130000</v>
      </c>
      <c r="M522" s="38">
        <v>688.9</v>
      </c>
      <c r="N522" s="26">
        <v>0</v>
      </c>
      <c r="O522" s="29">
        <f t="shared" ref="O522:O529" si="287">L522+N522</f>
        <v>130000</v>
      </c>
    </row>
    <row r="523" spans="1:15" ht="12" customHeight="1" outlineLevel="1" x14ac:dyDescent="0.25">
      <c r="A523" s="3" t="s">
        <v>352</v>
      </c>
      <c r="B523" s="3" t="s">
        <v>378</v>
      </c>
      <c r="C523" s="3" t="s">
        <v>274</v>
      </c>
      <c r="D523" s="3" t="s">
        <v>130</v>
      </c>
      <c r="E523" s="4" t="s">
        <v>131</v>
      </c>
      <c r="F523" s="5">
        <v>0</v>
      </c>
      <c r="G523" s="5">
        <v>0</v>
      </c>
      <c r="H523" s="5">
        <v>0</v>
      </c>
      <c r="I523" s="5">
        <v>0</v>
      </c>
      <c r="J523" s="5">
        <f t="shared" si="280"/>
        <v>0</v>
      </c>
      <c r="K523" s="5">
        <v>10000</v>
      </c>
      <c r="L523" s="5">
        <v>10000</v>
      </c>
      <c r="M523" s="33">
        <v>0</v>
      </c>
      <c r="N523" s="26">
        <v>0</v>
      </c>
      <c r="O523" s="29">
        <f t="shared" si="287"/>
        <v>10000</v>
      </c>
    </row>
    <row r="524" spans="1:15" ht="12" customHeight="1" outlineLevel="1" x14ac:dyDescent="0.25">
      <c r="A524" s="3" t="s">
        <v>352</v>
      </c>
      <c r="B524" s="3" t="s">
        <v>378</v>
      </c>
      <c r="C524" s="3" t="s">
        <v>274</v>
      </c>
      <c r="D524" s="3" t="s">
        <v>132</v>
      </c>
      <c r="E524" s="4" t="s">
        <v>133</v>
      </c>
      <c r="F524" s="5">
        <v>0</v>
      </c>
      <c r="G524" s="5">
        <v>0</v>
      </c>
      <c r="H524" s="5">
        <v>0</v>
      </c>
      <c r="I524" s="5">
        <v>0</v>
      </c>
      <c r="J524" s="5">
        <f t="shared" si="280"/>
        <v>0</v>
      </c>
      <c r="K524" s="5">
        <v>2000</v>
      </c>
      <c r="L524" s="5">
        <v>2000</v>
      </c>
      <c r="M524" s="33">
        <v>0</v>
      </c>
      <c r="N524" s="26">
        <v>0</v>
      </c>
      <c r="O524" s="29">
        <f t="shared" si="287"/>
        <v>2000</v>
      </c>
    </row>
    <row r="525" spans="1:15" ht="12" customHeight="1" outlineLevel="1" x14ac:dyDescent="0.25">
      <c r="A525" s="3" t="s">
        <v>352</v>
      </c>
      <c r="B525" s="3" t="s">
        <v>378</v>
      </c>
      <c r="C525" s="3" t="s">
        <v>274</v>
      </c>
      <c r="D525" s="3" t="s">
        <v>136</v>
      </c>
      <c r="E525" s="4" t="s">
        <v>137</v>
      </c>
      <c r="F525" s="5">
        <v>0</v>
      </c>
      <c r="G525" s="5">
        <v>0</v>
      </c>
      <c r="H525" s="5">
        <v>0</v>
      </c>
      <c r="I525" s="5">
        <v>0</v>
      </c>
      <c r="J525" s="5">
        <f t="shared" si="280"/>
        <v>0</v>
      </c>
      <c r="K525" s="5">
        <v>60000</v>
      </c>
      <c r="L525" s="5">
        <v>60000</v>
      </c>
      <c r="M525" s="38">
        <v>3699.71</v>
      </c>
      <c r="N525" s="26">
        <v>0</v>
      </c>
      <c r="O525" s="29">
        <f t="shared" si="287"/>
        <v>60000</v>
      </c>
    </row>
    <row r="526" spans="1:15" ht="12" customHeight="1" outlineLevel="1" x14ac:dyDescent="0.25">
      <c r="A526" s="3" t="s">
        <v>352</v>
      </c>
      <c r="B526" s="3" t="s">
        <v>378</v>
      </c>
      <c r="C526" s="3" t="s">
        <v>274</v>
      </c>
      <c r="D526" s="3" t="s">
        <v>181</v>
      </c>
      <c r="E526" s="4" t="s">
        <v>182</v>
      </c>
      <c r="F526" s="5">
        <v>0</v>
      </c>
      <c r="G526" s="5">
        <v>0</v>
      </c>
      <c r="H526" s="5">
        <v>0</v>
      </c>
      <c r="I526" s="5">
        <v>0</v>
      </c>
      <c r="J526" s="5">
        <f t="shared" si="280"/>
        <v>0</v>
      </c>
      <c r="K526" s="5">
        <v>20000</v>
      </c>
      <c r="L526" s="5">
        <v>20000</v>
      </c>
      <c r="M526" s="33">
        <v>0</v>
      </c>
      <c r="N526" s="26">
        <v>0</v>
      </c>
      <c r="O526" s="29">
        <f t="shared" si="287"/>
        <v>20000</v>
      </c>
    </row>
    <row r="527" spans="1:15" ht="12" customHeight="1" outlineLevel="1" x14ac:dyDescent="0.25">
      <c r="A527" s="3" t="s">
        <v>352</v>
      </c>
      <c r="B527" s="3" t="s">
        <v>378</v>
      </c>
      <c r="C527" s="3" t="s">
        <v>274</v>
      </c>
      <c r="D527" s="3" t="s">
        <v>101</v>
      </c>
      <c r="E527" s="4" t="s">
        <v>102</v>
      </c>
      <c r="F527" s="5">
        <v>0</v>
      </c>
      <c r="G527" s="5">
        <v>0</v>
      </c>
      <c r="H527" s="5">
        <v>0</v>
      </c>
      <c r="I527" s="5">
        <v>0</v>
      </c>
      <c r="J527" s="5">
        <f t="shared" si="280"/>
        <v>0</v>
      </c>
      <c r="K527" s="5">
        <v>20000</v>
      </c>
      <c r="L527" s="5">
        <v>20000</v>
      </c>
      <c r="M527" s="33">
        <v>0</v>
      </c>
      <c r="N527" s="26">
        <v>0</v>
      </c>
      <c r="O527" s="29">
        <f t="shared" si="287"/>
        <v>20000</v>
      </c>
    </row>
    <row r="528" spans="1:15" ht="12" customHeight="1" outlineLevel="1" x14ac:dyDescent="0.25">
      <c r="A528" s="3" t="s">
        <v>352</v>
      </c>
      <c r="B528" s="3" t="s">
        <v>378</v>
      </c>
      <c r="C528" s="3" t="s">
        <v>274</v>
      </c>
      <c r="D528" s="3" t="s">
        <v>84</v>
      </c>
      <c r="E528" s="4" t="s">
        <v>85</v>
      </c>
      <c r="F528" s="5">
        <v>0</v>
      </c>
      <c r="G528" s="5">
        <v>0</v>
      </c>
      <c r="H528" s="5">
        <v>0</v>
      </c>
      <c r="I528" s="5">
        <v>0</v>
      </c>
      <c r="J528" s="5">
        <f t="shared" si="280"/>
        <v>0</v>
      </c>
      <c r="K528" s="5">
        <v>20000</v>
      </c>
      <c r="L528" s="5">
        <v>20000</v>
      </c>
      <c r="M528" s="33">
        <v>0</v>
      </c>
      <c r="N528" s="26">
        <v>0</v>
      </c>
      <c r="O528" s="29">
        <f t="shared" si="287"/>
        <v>20000</v>
      </c>
    </row>
    <row r="529" spans="1:1355" ht="12" customHeight="1" outlineLevel="1" x14ac:dyDescent="0.25">
      <c r="A529" s="3" t="s">
        <v>352</v>
      </c>
      <c r="B529" s="3" t="s">
        <v>378</v>
      </c>
      <c r="C529" s="3" t="s">
        <v>274</v>
      </c>
      <c r="D529" s="3" t="s">
        <v>231</v>
      </c>
      <c r="E529" s="4" t="s">
        <v>232</v>
      </c>
      <c r="F529" s="5">
        <v>0</v>
      </c>
      <c r="G529" s="5">
        <v>0</v>
      </c>
      <c r="H529" s="5">
        <v>0</v>
      </c>
      <c r="I529" s="5">
        <v>0</v>
      </c>
      <c r="J529" s="5">
        <f t="shared" si="280"/>
        <v>0</v>
      </c>
      <c r="K529" s="5">
        <v>0</v>
      </c>
      <c r="L529" s="5">
        <v>0</v>
      </c>
      <c r="M529" s="33">
        <v>0</v>
      </c>
      <c r="N529" s="26">
        <v>0</v>
      </c>
      <c r="O529" s="29">
        <f t="shared" si="287"/>
        <v>0</v>
      </c>
    </row>
    <row r="530" spans="1:1355" ht="12" customHeight="1" x14ac:dyDescent="0.25">
      <c r="A530" s="106" t="s">
        <v>379</v>
      </c>
      <c r="B530" s="107"/>
      <c r="C530" s="107"/>
      <c r="D530" s="107"/>
      <c r="E530" s="107"/>
      <c r="F530" s="6">
        <f t="shared" ref="F530:O530" si="288">SUM(F521:F529)</f>
        <v>0</v>
      </c>
      <c r="G530" s="6">
        <f t="shared" si="288"/>
        <v>0</v>
      </c>
      <c r="H530" s="6">
        <f t="shared" si="288"/>
        <v>0</v>
      </c>
      <c r="I530" s="6">
        <f t="shared" si="288"/>
        <v>0</v>
      </c>
      <c r="J530" s="6">
        <f t="shared" si="288"/>
        <v>0</v>
      </c>
      <c r="K530" s="6">
        <f t="shared" si="288"/>
        <v>262000</v>
      </c>
      <c r="L530" s="6">
        <f t="shared" si="288"/>
        <v>262000</v>
      </c>
      <c r="M530" s="6">
        <f t="shared" si="288"/>
        <v>4388.6099999999997</v>
      </c>
      <c r="N530" s="6">
        <f t="shared" si="288"/>
        <v>0</v>
      </c>
      <c r="O530" s="6">
        <f t="shared" si="288"/>
        <v>262000</v>
      </c>
    </row>
    <row r="531" spans="1:1355" ht="12" customHeight="1" outlineLevel="1" x14ac:dyDescent="0.25">
      <c r="A531" s="3" t="s">
        <v>352</v>
      </c>
      <c r="B531" s="3" t="s">
        <v>380</v>
      </c>
      <c r="C531" s="3" t="s">
        <v>262</v>
      </c>
      <c r="D531" s="3" t="s">
        <v>130</v>
      </c>
      <c r="E531" s="4" t="s">
        <v>131</v>
      </c>
      <c r="F531" s="5">
        <v>0</v>
      </c>
      <c r="G531" s="5">
        <v>0</v>
      </c>
      <c r="H531" s="5">
        <v>0</v>
      </c>
      <c r="I531" s="5">
        <v>0</v>
      </c>
      <c r="J531" s="5">
        <f t="shared" si="280"/>
        <v>0</v>
      </c>
      <c r="K531" s="5">
        <v>20000</v>
      </c>
      <c r="L531" s="5">
        <v>20000</v>
      </c>
      <c r="M531" s="38">
        <v>0</v>
      </c>
      <c r="N531" s="26">
        <v>0</v>
      </c>
      <c r="O531" s="29">
        <f>L531+N531</f>
        <v>20000</v>
      </c>
    </row>
    <row r="532" spans="1:1355" ht="12" customHeight="1" outlineLevel="1" x14ac:dyDescent="0.25">
      <c r="A532" s="3" t="s">
        <v>352</v>
      </c>
      <c r="B532" s="3" t="s">
        <v>380</v>
      </c>
      <c r="C532" s="3" t="s">
        <v>262</v>
      </c>
      <c r="D532" s="3" t="s">
        <v>132</v>
      </c>
      <c r="E532" s="4" t="s">
        <v>133</v>
      </c>
      <c r="F532" s="5">
        <v>0</v>
      </c>
      <c r="G532" s="5">
        <v>0</v>
      </c>
      <c r="H532" s="5">
        <v>0</v>
      </c>
      <c r="I532" s="5">
        <v>0</v>
      </c>
      <c r="J532" s="5">
        <f t="shared" si="280"/>
        <v>0</v>
      </c>
      <c r="K532" s="5">
        <v>25000</v>
      </c>
      <c r="L532" s="5">
        <v>25000</v>
      </c>
      <c r="M532" s="5">
        <v>0</v>
      </c>
      <c r="N532" s="26">
        <v>0</v>
      </c>
      <c r="O532" s="29">
        <f t="shared" ref="O532:O533" si="289">L532+N532</f>
        <v>25000</v>
      </c>
    </row>
    <row r="533" spans="1:1355" ht="12" customHeight="1" outlineLevel="1" x14ac:dyDescent="0.25">
      <c r="A533" s="3" t="s">
        <v>352</v>
      </c>
      <c r="B533" s="3" t="s">
        <v>380</v>
      </c>
      <c r="C533" s="3" t="s">
        <v>262</v>
      </c>
      <c r="D533" s="3" t="s">
        <v>84</v>
      </c>
      <c r="E533" s="4" t="s">
        <v>85</v>
      </c>
      <c r="F533" s="5">
        <v>0</v>
      </c>
      <c r="G533" s="5">
        <v>0</v>
      </c>
      <c r="H533" s="5">
        <v>0</v>
      </c>
      <c r="I533" s="5">
        <v>0</v>
      </c>
      <c r="J533" s="5">
        <f t="shared" si="280"/>
        <v>0</v>
      </c>
      <c r="K533" s="5">
        <v>200000</v>
      </c>
      <c r="L533" s="5">
        <v>200000</v>
      </c>
      <c r="M533" s="5">
        <v>0</v>
      </c>
      <c r="N533" s="26">
        <v>50000</v>
      </c>
      <c r="O533" s="29">
        <f t="shared" si="289"/>
        <v>250000</v>
      </c>
    </row>
    <row r="534" spans="1:1355" ht="12" customHeight="1" x14ac:dyDescent="0.25">
      <c r="A534" s="106" t="s">
        <v>381</v>
      </c>
      <c r="B534" s="107"/>
      <c r="C534" s="107"/>
      <c r="D534" s="107"/>
      <c r="E534" s="107"/>
      <c r="F534" s="6">
        <f>SUM(F531:F533)</f>
        <v>0</v>
      </c>
      <c r="G534" s="6">
        <f>SUM(G531:G533)</f>
        <v>0</v>
      </c>
      <c r="H534" s="6">
        <f t="shared" ref="H534:J534" si="290">SUM(H531:H533)</f>
        <v>0</v>
      </c>
      <c r="I534" s="6">
        <f t="shared" si="290"/>
        <v>0</v>
      </c>
      <c r="J534" s="6">
        <f t="shared" si="290"/>
        <v>0</v>
      </c>
      <c r="K534" s="6">
        <f t="shared" ref="K534" si="291">SUM(K531:K533)</f>
        <v>245000</v>
      </c>
      <c r="L534" s="6">
        <f t="shared" ref="L534:O534" si="292">SUM(L531:L533)</f>
        <v>245000</v>
      </c>
      <c r="M534" s="6">
        <f t="shared" si="292"/>
        <v>0</v>
      </c>
      <c r="N534" s="6">
        <f t="shared" si="292"/>
        <v>50000</v>
      </c>
      <c r="O534" s="6">
        <f t="shared" si="292"/>
        <v>295000</v>
      </c>
      <c r="P534" s="98"/>
    </row>
    <row r="535" spans="1:1355" s="21" customFormat="1" ht="12" customHeight="1" outlineLevel="1" x14ac:dyDescent="0.2">
      <c r="A535" s="18" t="s">
        <v>352</v>
      </c>
      <c r="B535" s="22" t="s">
        <v>582</v>
      </c>
      <c r="C535" s="20">
        <v>3341</v>
      </c>
      <c r="D535" s="20">
        <v>5171</v>
      </c>
      <c r="E535" s="20" t="s">
        <v>85</v>
      </c>
      <c r="F535" s="19">
        <v>0</v>
      </c>
      <c r="G535" s="19">
        <v>0</v>
      </c>
      <c r="H535" s="19">
        <v>0</v>
      </c>
      <c r="I535" s="19">
        <v>0</v>
      </c>
      <c r="J535" s="5">
        <f t="shared" si="280"/>
        <v>0</v>
      </c>
      <c r="K535" s="19">
        <v>100000</v>
      </c>
      <c r="L535" s="19">
        <v>100000</v>
      </c>
      <c r="M535" s="38">
        <v>0</v>
      </c>
      <c r="N535" s="26">
        <v>0</v>
      </c>
      <c r="O535" s="29">
        <f>L535+N535</f>
        <v>100000</v>
      </c>
      <c r="P535" s="99"/>
    </row>
    <row r="536" spans="1:1355" ht="12" customHeight="1" x14ac:dyDescent="0.25">
      <c r="A536" s="113" t="s">
        <v>581</v>
      </c>
      <c r="B536" s="114"/>
      <c r="C536" s="114"/>
      <c r="D536" s="114"/>
      <c r="E536" s="115"/>
      <c r="F536" s="6">
        <f>SUM(F535)</f>
        <v>0</v>
      </c>
      <c r="G536" s="6">
        <f>SUM(G535)</f>
        <v>0</v>
      </c>
      <c r="H536" s="6">
        <f t="shared" ref="H536:J536" si="293">SUM(H535)</f>
        <v>0</v>
      </c>
      <c r="I536" s="6">
        <f t="shared" si="293"/>
        <v>0</v>
      </c>
      <c r="J536" s="6">
        <f t="shared" si="293"/>
        <v>0</v>
      </c>
      <c r="K536" s="6">
        <f>SUM(K535)</f>
        <v>100000</v>
      </c>
      <c r="L536" s="6">
        <f>SUM(L535)</f>
        <v>100000</v>
      </c>
      <c r="M536" s="6">
        <f t="shared" ref="M536:O536" si="294">SUM(M535)</f>
        <v>0</v>
      </c>
      <c r="N536" s="6">
        <f t="shared" si="294"/>
        <v>0</v>
      </c>
      <c r="O536" s="6">
        <f t="shared" si="294"/>
        <v>100000</v>
      </c>
      <c r="P536" s="100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  <c r="AD536" s="101"/>
      <c r="AE536" s="101"/>
      <c r="AF536" s="101"/>
      <c r="AG536" s="101"/>
      <c r="AH536" s="101"/>
      <c r="AI536" s="101"/>
      <c r="AJ536" s="101"/>
      <c r="AK536" s="101"/>
      <c r="AL536" s="101"/>
      <c r="AM536" s="101"/>
      <c r="AN536" s="101"/>
      <c r="AO536" s="101"/>
      <c r="AP536" s="101"/>
      <c r="AQ536" s="101"/>
      <c r="AR536" s="101"/>
      <c r="AS536" s="101"/>
      <c r="AT536" s="101"/>
      <c r="AU536" s="101"/>
      <c r="AV536" s="101"/>
      <c r="AW536" s="101"/>
      <c r="AX536" s="101"/>
      <c r="AY536" s="101"/>
      <c r="AZ536" s="101"/>
      <c r="BA536" s="101"/>
      <c r="BB536" s="101"/>
      <c r="BC536" s="101"/>
      <c r="BD536" s="101"/>
      <c r="BE536" s="101"/>
      <c r="BF536" s="101"/>
      <c r="BG536" s="101"/>
      <c r="BH536" s="101"/>
      <c r="BI536" s="101"/>
      <c r="BJ536" s="101"/>
      <c r="BK536" s="101"/>
      <c r="BL536" s="101"/>
      <c r="BM536" s="101"/>
      <c r="BN536" s="101"/>
      <c r="BO536" s="101"/>
      <c r="BP536" s="101"/>
      <c r="BQ536" s="101"/>
      <c r="BR536" s="101"/>
      <c r="BS536" s="101"/>
      <c r="BT536" s="101"/>
      <c r="BU536" s="101"/>
      <c r="BV536" s="101"/>
      <c r="BW536" s="101"/>
      <c r="BX536" s="101"/>
      <c r="BY536" s="101"/>
      <c r="BZ536" s="101"/>
      <c r="CA536" s="101"/>
      <c r="CB536" s="101"/>
      <c r="CC536" s="101"/>
      <c r="CD536" s="101"/>
      <c r="CE536" s="101"/>
      <c r="CF536" s="101"/>
      <c r="CG536" s="101"/>
      <c r="CH536" s="101"/>
      <c r="CI536" s="101"/>
      <c r="CJ536" s="101"/>
      <c r="CK536" s="101"/>
      <c r="CL536" s="101"/>
      <c r="CM536" s="101"/>
      <c r="CN536" s="101"/>
      <c r="CO536" s="101"/>
      <c r="CP536" s="101"/>
      <c r="CQ536" s="101"/>
      <c r="CR536" s="101"/>
      <c r="CS536" s="101"/>
      <c r="CT536" s="101"/>
      <c r="CU536" s="101"/>
      <c r="CV536" s="101"/>
      <c r="CW536" s="101"/>
      <c r="CX536" s="101"/>
      <c r="CY536" s="101"/>
      <c r="CZ536" s="101"/>
      <c r="DA536" s="101"/>
      <c r="DB536" s="101"/>
      <c r="DC536" s="101"/>
      <c r="DD536" s="101"/>
      <c r="DE536" s="101"/>
      <c r="DF536" s="101"/>
      <c r="DG536" s="101"/>
      <c r="DH536" s="101"/>
      <c r="DI536" s="101"/>
      <c r="DJ536" s="101"/>
      <c r="DK536" s="101"/>
      <c r="DL536" s="101"/>
      <c r="DM536" s="101"/>
      <c r="DN536" s="101"/>
      <c r="DO536" s="101"/>
      <c r="DP536" s="101"/>
      <c r="DQ536" s="101"/>
      <c r="DR536" s="101"/>
      <c r="DS536" s="101"/>
      <c r="DT536" s="101"/>
      <c r="DU536" s="101"/>
      <c r="DV536" s="101"/>
      <c r="DW536" s="101"/>
      <c r="DX536" s="101"/>
      <c r="DY536" s="101"/>
      <c r="DZ536" s="101"/>
      <c r="EA536" s="101"/>
      <c r="EB536" s="101"/>
      <c r="EC536" s="101"/>
      <c r="ED536" s="101"/>
      <c r="EE536" s="101"/>
      <c r="EF536" s="101"/>
      <c r="EG536" s="101"/>
      <c r="EH536" s="101"/>
      <c r="EI536" s="101"/>
      <c r="EJ536" s="101"/>
      <c r="EK536" s="101"/>
      <c r="EL536" s="101"/>
      <c r="EM536" s="101"/>
      <c r="EN536" s="101"/>
      <c r="EO536" s="101"/>
      <c r="EP536" s="101"/>
      <c r="EQ536" s="101"/>
      <c r="ER536" s="101"/>
      <c r="ES536" s="101"/>
      <c r="ET536" s="101"/>
      <c r="EU536" s="101"/>
      <c r="EV536" s="101"/>
      <c r="EW536" s="101"/>
      <c r="EX536" s="101"/>
      <c r="EY536" s="101"/>
      <c r="EZ536" s="101"/>
      <c r="FA536" s="101"/>
      <c r="FB536" s="101"/>
      <c r="FC536" s="101"/>
      <c r="FD536" s="101"/>
      <c r="FE536" s="101"/>
      <c r="FF536" s="101"/>
      <c r="FG536" s="101"/>
      <c r="FH536" s="101"/>
      <c r="FI536" s="101"/>
      <c r="FJ536" s="101"/>
      <c r="FK536" s="101"/>
      <c r="FL536" s="101"/>
      <c r="FM536" s="101"/>
      <c r="FN536" s="101"/>
      <c r="FO536" s="101"/>
      <c r="FP536" s="101"/>
      <c r="FQ536" s="101"/>
      <c r="FR536" s="101"/>
      <c r="FS536" s="101"/>
      <c r="FT536" s="101"/>
      <c r="FU536" s="101"/>
      <c r="FV536" s="101"/>
      <c r="FW536" s="101"/>
      <c r="FX536" s="101"/>
      <c r="FY536" s="101"/>
      <c r="FZ536" s="101"/>
      <c r="GA536" s="101"/>
      <c r="GB536" s="101"/>
      <c r="GC536" s="101"/>
      <c r="GD536" s="101"/>
      <c r="GE536" s="101"/>
      <c r="GF536" s="101"/>
      <c r="GG536" s="101"/>
      <c r="GH536" s="101"/>
      <c r="GI536" s="101"/>
      <c r="GJ536" s="101"/>
      <c r="GK536" s="101"/>
      <c r="GL536" s="101"/>
      <c r="GM536" s="101"/>
      <c r="GN536" s="101"/>
      <c r="GO536" s="101"/>
      <c r="GP536" s="101"/>
      <c r="GQ536" s="101"/>
      <c r="GR536" s="101"/>
      <c r="GS536" s="101"/>
      <c r="GT536" s="101"/>
      <c r="GU536" s="101"/>
      <c r="GV536" s="101"/>
      <c r="GW536" s="101"/>
      <c r="GX536" s="101"/>
      <c r="GY536" s="101"/>
      <c r="GZ536" s="101"/>
      <c r="HA536" s="101"/>
      <c r="HB536" s="101"/>
      <c r="HC536" s="101"/>
      <c r="HD536" s="101"/>
      <c r="HE536" s="101"/>
      <c r="HF536" s="101"/>
      <c r="HG536" s="101"/>
      <c r="HH536" s="101"/>
      <c r="HI536" s="101"/>
      <c r="HJ536" s="101"/>
      <c r="HK536" s="101"/>
      <c r="HL536" s="101"/>
      <c r="HM536" s="101"/>
      <c r="HN536" s="101"/>
      <c r="HO536" s="101"/>
      <c r="HP536" s="101"/>
      <c r="HQ536" s="101"/>
      <c r="HR536" s="101"/>
      <c r="HS536" s="101"/>
      <c r="HT536" s="101"/>
      <c r="HU536" s="101"/>
      <c r="HV536" s="101"/>
      <c r="HW536" s="101"/>
      <c r="HX536" s="101"/>
      <c r="HY536" s="101"/>
      <c r="HZ536" s="101"/>
      <c r="IA536" s="101"/>
      <c r="IB536" s="101"/>
      <c r="IC536" s="101"/>
      <c r="ID536" s="101"/>
      <c r="IE536" s="101"/>
      <c r="IF536" s="101"/>
      <c r="IG536" s="101"/>
      <c r="IH536" s="101"/>
      <c r="II536" s="101"/>
      <c r="IJ536" s="101"/>
      <c r="IK536" s="101"/>
      <c r="IL536" s="101"/>
      <c r="IM536" s="101"/>
      <c r="IN536" s="101"/>
      <c r="IO536" s="101"/>
      <c r="IP536" s="101"/>
      <c r="IQ536" s="101"/>
      <c r="IR536" s="101"/>
      <c r="IS536" s="101"/>
      <c r="IT536" s="101"/>
      <c r="IU536" s="101"/>
      <c r="IV536" s="101"/>
      <c r="IW536" s="101"/>
      <c r="IX536" s="101"/>
      <c r="IY536" s="101"/>
      <c r="IZ536" s="101"/>
      <c r="JA536" s="101"/>
      <c r="JB536" s="101"/>
      <c r="JC536" s="101"/>
      <c r="JD536" s="101"/>
      <c r="JE536" s="101"/>
      <c r="JF536" s="101"/>
      <c r="JG536" s="101"/>
      <c r="JH536" s="101"/>
      <c r="JI536" s="101"/>
      <c r="JJ536" s="101"/>
      <c r="JK536" s="101"/>
      <c r="JL536" s="101"/>
      <c r="JM536" s="101"/>
      <c r="JN536" s="101"/>
      <c r="JO536" s="101"/>
      <c r="JP536" s="101"/>
      <c r="JQ536" s="101"/>
      <c r="JR536" s="101"/>
      <c r="JS536" s="101"/>
      <c r="JT536" s="101"/>
      <c r="JU536" s="101"/>
      <c r="JV536" s="101"/>
      <c r="JW536" s="101"/>
      <c r="JX536" s="101"/>
      <c r="JY536" s="101"/>
      <c r="JZ536" s="101"/>
      <c r="KA536" s="101"/>
      <c r="KB536" s="101"/>
      <c r="KC536" s="101"/>
      <c r="KD536" s="101"/>
      <c r="KE536" s="101"/>
      <c r="KF536" s="101"/>
      <c r="KG536" s="101"/>
      <c r="KH536" s="101"/>
      <c r="KI536" s="101"/>
      <c r="KJ536" s="101"/>
      <c r="KK536" s="101"/>
      <c r="KL536" s="101"/>
      <c r="KM536" s="101"/>
      <c r="KN536" s="101"/>
      <c r="KO536" s="101"/>
      <c r="KP536" s="101"/>
      <c r="KQ536" s="101"/>
      <c r="KR536" s="101"/>
      <c r="KS536" s="101"/>
      <c r="KT536" s="101"/>
      <c r="KU536" s="101"/>
      <c r="KV536" s="101"/>
      <c r="KW536" s="101"/>
      <c r="KX536" s="101"/>
      <c r="KY536" s="101"/>
      <c r="KZ536" s="101"/>
      <c r="LA536" s="101"/>
      <c r="LB536" s="101"/>
      <c r="LC536" s="101"/>
      <c r="LD536" s="101"/>
      <c r="LE536" s="101"/>
      <c r="LF536" s="101"/>
      <c r="LG536" s="101"/>
      <c r="LH536" s="101"/>
      <c r="LI536" s="101"/>
      <c r="LJ536" s="101"/>
      <c r="LK536" s="101"/>
      <c r="LL536" s="101"/>
      <c r="LM536" s="101"/>
      <c r="LN536" s="101"/>
      <c r="LO536" s="101"/>
      <c r="LP536" s="101"/>
      <c r="LQ536" s="101"/>
      <c r="LR536" s="101"/>
      <c r="LS536" s="101"/>
      <c r="LT536" s="101"/>
      <c r="LU536" s="101"/>
      <c r="LV536" s="101"/>
      <c r="LW536" s="101"/>
      <c r="LX536" s="101"/>
      <c r="LY536" s="101"/>
      <c r="LZ536" s="101"/>
      <c r="MA536" s="101"/>
      <c r="MB536" s="101"/>
      <c r="MC536" s="101"/>
      <c r="MD536" s="101"/>
      <c r="ME536" s="101"/>
      <c r="MF536" s="101"/>
      <c r="MG536" s="101"/>
      <c r="MH536" s="101"/>
      <c r="MI536" s="101"/>
      <c r="MJ536" s="101"/>
      <c r="MK536" s="101"/>
      <c r="ML536" s="101"/>
      <c r="MM536" s="101"/>
      <c r="MN536" s="101"/>
      <c r="MO536" s="101"/>
      <c r="MP536" s="101"/>
      <c r="MQ536" s="101"/>
      <c r="MR536" s="101"/>
      <c r="MS536" s="101"/>
      <c r="MT536" s="101"/>
      <c r="MU536" s="101"/>
      <c r="MV536" s="101"/>
      <c r="MW536" s="101"/>
      <c r="MX536" s="101"/>
      <c r="MY536" s="101"/>
      <c r="MZ536" s="101"/>
      <c r="NA536" s="101"/>
      <c r="NB536" s="101"/>
      <c r="NC536" s="101"/>
      <c r="ND536" s="101"/>
      <c r="NE536" s="101"/>
      <c r="NF536" s="101"/>
      <c r="NG536" s="101"/>
      <c r="NH536" s="101"/>
      <c r="NI536" s="101"/>
      <c r="NJ536" s="101"/>
      <c r="NK536" s="101"/>
      <c r="NL536" s="101"/>
      <c r="NM536" s="101"/>
      <c r="NN536" s="101"/>
      <c r="NO536" s="101"/>
      <c r="NP536" s="101"/>
      <c r="NQ536" s="101"/>
      <c r="NR536" s="101"/>
      <c r="NS536" s="101"/>
      <c r="NT536" s="101"/>
      <c r="NU536" s="101"/>
      <c r="NV536" s="101"/>
      <c r="NW536" s="101"/>
      <c r="NX536" s="101"/>
      <c r="NY536" s="101"/>
      <c r="NZ536" s="101"/>
      <c r="OA536" s="101"/>
      <c r="OB536" s="101"/>
      <c r="OC536" s="101"/>
      <c r="OD536" s="101"/>
      <c r="OE536" s="101"/>
      <c r="OF536" s="101"/>
      <c r="OG536" s="101"/>
      <c r="OH536" s="101"/>
      <c r="OI536" s="101"/>
      <c r="OJ536" s="101"/>
      <c r="OK536" s="101"/>
      <c r="OL536" s="101"/>
      <c r="OM536" s="101"/>
      <c r="ON536" s="101"/>
      <c r="OO536" s="101"/>
      <c r="OP536" s="101"/>
      <c r="OQ536" s="101"/>
      <c r="OR536" s="101"/>
      <c r="OS536" s="101"/>
      <c r="OT536" s="101"/>
      <c r="OU536" s="101"/>
      <c r="OV536" s="101"/>
      <c r="OW536" s="101"/>
      <c r="OX536" s="101"/>
      <c r="OY536" s="101"/>
      <c r="OZ536" s="101"/>
      <c r="PA536" s="101"/>
      <c r="PB536" s="101"/>
      <c r="PC536" s="101"/>
      <c r="PD536" s="101"/>
      <c r="PE536" s="101"/>
      <c r="PF536" s="101"/>
      <c r="PG536" s="101"/>
      <c r="PH536" s="101"/>
      <c r="PI536" s="101"/>
      <c r="PJ536" s="101"/>
      <c r="PK536" s="101"/>
      <c r="PL536" s="101"/>
      <c r="PM536" s="101"/>
      <c r="PN536" s="101"/>
      <c r="PO536" s="101"/>
      <c r="PP536" s="101"/>
      <c r="PQ536" s="101"/>
      <c r="PR536" s="101"/>
      <c r="PS536" s="101"/>
      <c r="PT536" s="101"/>
      <c r="PU536" s="101"/>
      <c r="PV536" s="101"/>
      <c r="PW536" s="101"/>
      <c r="PX536" s="101"/>
      <c r="PY536" s="101"/>
      <c r="PZ536" s="101"/>
      <c r="QA536" s="101"/>
      <c r="QB536" s="101"/>
      <c r="QC536" s="101"/>
      <c r="QD536" s="101"/>
      <c r="QE536" s="101"/>
      <c r="QF536" s="101"/>
      <c r="QG536" s="101"/>
      <c r="QH536" s="101"/>
      <c r="QI536" s="101"/>
      <c r="QJ536" s="101"/>
      <c r="QK536" s="101"/>
      <c r="QL536" s="101"/>
      <c r="QM536" s="101"/>
      <c r="QN536" s="101"/>
      <c r="QO536" s="101"/>
      <c r="QP536" s="101"/>
      <c r="QQ536" s="101"/>
      <c r="QR536" s="101"/>
      <c r="QS536" s="101"/>
      <c r="QT536" s="101"/>
      <c r="QU536" s="101"/>
      <c r="QV536" s="101"/>
      <c r="QW536" s="101"/>
      <c r="QX536" s="101"/>
      <c r="QY536" s="101"/>
      <c r="QZ536" s="101"/>
      <c r="RA536" s="101"/>
      <c r="RB536" s="101"/>
      <c r="RC536" s="101"/>
      <c r="RD536" s="101"/>
      <c r="RE536" s="101"/>
      <c r="RF536" s="101"/>
      <c r="RG536" s="101"/>
      <c r="RH536" s="101"/>
      <c r="RI536" s="101"/>
      <c r="RJ536" s="101"/>
      <c r="RK536" s="101"/>
      <c r="RL536" s="101"/>
      <c r="RM536" s="101"/>
      <c r="RN536" s="101"/>
      <c r="RO536" s="101"/>
      <c r="RP536" s="101"/>
      <c r="RQ536" s="101"/>
      <c r="RR536" s="101"/>
      <c r="RS536" s="101"/>
      <c r="RT536" s="101"/>
      <c r="RU536" s="101"/>
      <c r="RV536" s="101"/>
      <c r="RW536" s="101"/>
      <c r="RX536" s="101"/>
      <c r="RY536" s="101"/>
      <c r="RZ536" s="101"/>
      <c r="SA536" s="101"/>
      <c r="SB536" s="101"/>
      <c r="SC536" s="101"/>
      <c r="SD536" s="101"/>
      <c r="SE536" s="101"/>
      <c r="SF536" s="101"/>
      <c r="SG536" s="101"/>
      <c r="SH536" s="101"/>
      <c r="SI536" s="101"/>
      <c r="SJ536" s="101"/>
      <c r="SK536" s="101"/>
      <c r="SL536" s="101"/>
      <c r="SM536" s="101"/>
      <c r="SN536" s="101"/>
      <c r="SO536" s="101"/>
      <c r="SP536" s="101"/>
      <c r="SQ536" s="101"/>
      <c r="SR536" s="101"/>
      <c r="SS536" s="101"/>
      <c r="ST536" s="101"/>
      <c r="SU536" s="101"/>
      <c r="SV536" s="101"/>
      <c r="SW536" s="101"/>
      <c r="SX536" s="101"/>
      <c r="SY536" s="101"/>
      <c r="SZ536" s="101"/>
      <c r="TA536" s="101"/>
      <c r="TB536" s="101"/>
      <c r="TC536" s="101"/>
      <c r="TD536" s="101"/>
      <c r="TE536" s="101"/>
      <c r="TF536" s="101"/>
      <c r="TG536" s="101"/>
      <c r="TH536" s="101"/>
      <c r="TI536" s="101"/>
      <c r="TJ536" s="101"/>
      <c r="TK536" s="101"/>
      <c r="TL536" s="101"/>
      <c r="TM536" s="101"/>
      <c r="TN536" s="101"/>
      <c r="TO536" s="101"/>
      <c r="TP536" s="101"/>
      <c r="TQ536" s="101"/>
      <c r="TR536" s="101"/>
      <c r="TS536" s="101"/>
      <c r="TT536" s="101"/>
      <c r="TU536" s="101"/>
      <c r="TV536" s="101"/>
      <c r="TW536" s="101"/>
      <c r="TX536" s="101"/>
      <c r="TY536" s="101"/>
      <c r="TZ536" s="101"/>
      <c r="UA536" s="101"/>
      <c r="UB536" s="101"/>
      <c r="UC536" s="101"/>
      <c r="UD536" s="101"/>
      <c r="UE536" s="101"/>
      <c r="UF536" s="101"/>
      <c r="UG536" s="101"/>
      <c r="UH536" s="101"/>
      <c r="UI536" s="101"/>
      <c r="UJ536" s="101"/>
      <c r="UK536" s="101"/>
      <c r="UL536" s="101"/>
      <c r="UM536" s="101"/>
      <c r="UN536" s="101"/>
      <c r="UO536" s="101"/>
      <c r="UP536" s="101"/>
      <c r="UQ536" s="101"/>
      <c r="UR536" s="101"/>
      <c r="US536" s="101"/>
      <c r="UT536" s="101"/>
      <c r="UU536" s="101"/>
      <c r="UV536" s="101"/>
      <c r="UW536" s="101"/>
      <c r="UX536" s="101"/>
      <c r="UY536" s="101"/>
      <c r="UZ536" s="101"/>
      <c r="VA536" s="101"/>
      <c r="VB536" s="101"/>
      <c r="VC536" s="101"/>
      <c r="VD536" s="101"/>
      <c r="VE536" s="101"/>
      <c r="VF536" s="101"/>
      <c r="VG536" s="101"/>
      <c r="VH536" s="101"/>
      <c r="VI536" s="101"/>
      <c r="VJ536" s="101"/>
      <c r="VK536" s="101"/>
      <c r="VL536" s="101"/>
      <c r="VM536" s="101"/>
      <c r="VN536" s="101"/>
      <c r="VO536" s="101"/>
      <c r="VP536" s="101"/>
      <c r="VQ536" s="101"/>
      <c r="VR536" s="101"/>
      <c r="VS536" s="101"/>
      <c r="VT536" s="101"/>
      <c r="VU536" s="101"/>
      <c r="VV536" s="101"/>
      <c r="VW536" s="101"/>
      <c r="VX536" s="101"/>
      <c r="VY536" s="101"/>
      <c r="VZ536" s="101"/>
      <c r="WA536" s="101"/>
      <c r="WB536" s="101"/>
      <c r="WC536" s="101"/>
      <c r="WD536" s="101"/>
      <c r="WE536" s="101"/>
      <c r="WF536" s="101"/>
      <c r="WG536" s="101"/>
      <c r="WH536" s="101"/>
      <c r="WI536" s="101"/>
      <c r="WJ536" s="101"/>
      <c r="WK536" s="101"/>
      <c r="WL536" s="101"/>
      <c r="WM536" s="101"/>
      <c r="WN536" s="101"/>
      <c r="WO536" s="101"/>
      <c r="WP536" s="101"/>
      <c r="WQ536" s="101"/>
      <c r="WR536" s="101"/>
      <c r="WS536" s="101"/>
      <c r="WT536" s="101"/>
      <c r="WU536" s="101"/>
      <c r="WV536" s="101"/>
      <c r="WW536" s="101"/>
      <c r="WX536" s="101"/>
      <c r="WY536" s="101"/>
      <c r="WZ536" s="101"/>
      <c r="XA536" s="101"/>
      <c r="XB536" s="101"/>
      <c r="XC536" s="101"/>
      <c r="XD536" s="101"/>
      <c r="XE536" s="101"/>
      <c r="XF536" s="101"/>
      <c r="XG536" s="101"/>
      <c r="XH536" s="101"/>
      <c r="XI536" s="101"/>
      <c r="XJ536" s="101"/>
      <c r="XK536" s="101"/>
      <c r="XL536" s="101"/>
      <c r="XM536" s="101"/>
      <c r="XN536" s="101"/>
      <c r="XO536" s="101"/>
      <c r="XP536" s="101"/>
      <c r="XQ536" s="101"/>
      <c r="XR536" s="101"/>
      <c r="XS536" s="101"/>
      <c r="XT536" s="101"/>
      <c r="XU536" s="101"/>
      <c r="XV536" s="101"/>
      <c r="XW536" s="101"/>
      <c r="XX536" s="101"/>
      <c r="XY536" s="101"/>
      <c r="XZ536" s="101"/>
      <c r="YA536" s="101"/>
      <c r="YB536" s="101"/>
      <c r="YC536" s="101"/>
      <c r="YD536" s="101"/>
      <c r="YE536" s="101"/>
      <c r="YF536" s="101"/>
      <c r="YG536" s="101"/>
      <c r="YH536" s="101"/>
      <c r="YI536" s="101"/>
      <c r="YJ536" s="101"/>
      <c r="YK536" s="101"/>
      <c r="YL536" s="101"/>
      <c r="YM536" s="101"/>
      <c r="YN536" s="101"/>
      <c r="YO536" s="101"/>
      <c r="YP536" s="101"/>
      <c r="YQ536" s="101"/>
      <c r="YR536" s="101"/>
      <c r="YS536" s="101"/>
      <c r="YT536" s="101"/>
      <c r="YU536" s="101"/>
      <c r="YV536" s="101"/>
      <c r="YW536" s="101"/>
      <c r="YX536" s="101"/>
      <c r="YY536" s="101"/>
      <c r="YZ536" s="101"/>
      <c r="ZA536" s="101"/>
      <c r="ZB536" s="101"/>
      <c r="ZC536" s="101"/>
      <c r="ZD536" s="101"/>
      <c r="ZE536" s="101"/>
      <c r="ZF536" s="101"/>
      <c r="ZG536" s="101"/>
      <c r="ZH536" s="101"/>
      <c r="ZI536" s="101"/>
      <c r="ZJ536" s="101"/>
      <c r="ZK536" s="101"/>
      <c r="ZL536" s="101"/>
      <c r="ZM536" s="101"/>
      <c r="ZN536" s="101"/>
      <c r="ZO536" s="101"/>
      <c r="ZP536" s="101"/>
      <c r="ZQ536" s="101"/>
      <c r="ZR536" s="101"/>
      <c r="ZS536" s="101"/>
      <c r="ZT536" s="101"/>
      <c r="ZU536" s="101"/>
      <c r="ZV536" s="101"/>
      <c r="ZW536" s="101"/>
      <c r="ZX536" s="101"/>
      <c r="ZY536" s="101"/>
      <c r="ZZ536" s="101"/>
      <c r="AAA536" s="101"/>
      <c r="AAB536" s="101"/>
      <c r="AAC536" s="101"/>
      <c r="AAD536" s="101"/>
      <c r="AAE536" s="101"/>
      <c r="AAF536" s="101"/>
      <c r="AAG536" s="101"/>
      <c r="AAH536" s="101"/>
      <c r="AAI536" s="101"/>
      <c r="AAJ536" s="101"/>
      <c r="AAK536" s="101"/>
      <c r="AAL536" s="101"/>
      <c r="AAM536" s="101"/>
      <c r="AAN536" s="101"/>
      <c r="AAO536" s="101"/>
      <c r="AAP536" s="101"/>
      <c r="AAQ536" s="101"/>
      <c r="AAR536" s="101"/>
      <c r="AAS536" s="101"/>
      <c r="AAT536" s="101"/>
      <c r="AAU536" s="101"/>
      <c r="AAV536" s="101"/>
      <c r="AAW536" s="101"/>
      <c r="AAX536" s="101"/>
      <c r="AAY536" s="101"/>
      <c r="AAZ536" s="101"/>
      <c r="ABA536" s="101"/>
      <c r="ABB536" s="101"/>
      <c r="ABC536" s="101"/>
      <c r="ABD536" s="101"/>
      <c r="ABE536" s="101"/>
      <c r="ABF536" s="101"/>
      <c r="ABG536" s="101"/>
      <c r="ABH536" s="101"/>
      <c r="ABI536" s="101"/>
      <c r="ABJ536" s="101"/>
      <c r="ABK536" s="101"/>
      <c r="ABL536" s="101"/>
      <c r="ABM536" s="101"/>
      <c r="ABN536" s="101"/>
      <c r="ABO536" s="101"/>
      <c r="ABP536" s="101"/>
      <c r="ABQ536" s="101"/>
      <c r="ABR536" s="101"/>
      <c r="ABS536" s="101"/>
      <c r="ABT536" s="101"/>
      <c r="ABU536" s="101"/>
      <c r="ABV536" s="101"/>
      <c r="ABW536" s="101"/>
      <c r="ABX536" s="101"/>
      <c r="ABY536" s="101"/>
      <c r="ABZ536" s="101"/>
      <c r="ACA536" s="101"/>
      <c r="ACB536" s="101"/>
      <c r="ACC536" s="101"/>
      <c r="ACD536" s="101"/>
      <c r="ACE536" s="101"/>
      <c r="ACF536" s="101"/>
      <c r="ACG536" s="101"/>
      <c r="ACH536" s="101"/>
      <c r="ACI536" s="101"/>
      <c r="ACJ536" s="101"/>
      <c r="ACK536" s="101"/>
      <c r="ACL536" s="101"/>
      <c r="ACM536" s="101"/>
      <c r="ACN536" s="101"/>
      <c r="ACO536" s="101"/>
      <c r="ACP536" s="101"/>
      <c r="ACQ536" s="101"/>
      <c r="ACR536" s="101"/>
      <c r="ACS536" s="101"/>
      <c r="ACT536" s="101"/>
      <c r="ACU536" s="101"/>
      <c r="ACV536" s="101"/>
      <c r="ACW536" s="101"/>
      <c r="ACX536" s="101"/>
      <c r="ACY536" s="101"/>
      <c r="ACZ536" s="101"/>
      <c r="ADA536" s="101"/>
      <c r="ADB536" s="101"/>
      <c r="ADC536" s="101"/>
      <c r="ADD536" s="101"/>
      <c r="ADE536" s="101"/>
      <c r="ADF536" s="101"/>
      <c r="ADG536" s="101"/>
      <c r="ADH536" s="101"/>
      <c r="ADI536" s="101"/>
      <c r="ADJ536" s="101"/>
      <c r="ADK536" s="101"/>
      <c r="ADL536" s="101"/>
      <c r="ADM536" s="101"/>
      <c r="ADN536" s="101"/>
      <c r="ADO536" s="101"/>
      <c r="ADP536" s="101"/>
      <c r="ADQ536" s="101"/>
      <c r="ADR536" s="101"/>
      <c r="ADS536" s="101"/>
      <c r="ADT536" s="101"/>
      <c r="ADU536" s="101"/>
      <c r="ADV536" s="101"/>
      <c r="ADW536" s="101"/>
      <c r="ADX536" s="101"/>
      <c r="ADY536" s="101"/>
      <c r="ADZ536" s="101"/>
      <c r="AEA536" s="101"/>
      <c r="AEB536" s="101"/>
      <c r="AEC536" s="101"/>
      <c r="AED536" s="101"/>
      <c r="AEE536" s="101"/>
      <c r="AEF536" s="101"/>
      <c r="AEG536" s="101"/>
      <c r="AEH536" s="101"/>
      <c r="AEI536" s="101"/>
      <c r="AEJ536" s="101"/>
      <c r="AEK536" s="101"/>
      <c r="AEL536" s="101"/>
      <c r="AEM536" s="101"/>
      <c r="AEN536" s="101"/>
      <c r="AEO536" s="101"/>
      <c r="AEP536" s="101"/>
      <c r="AEQ536" s="101"/>
      <c r="AER536" s="101"/>
      <c r="AES536" s="101"/>
      <c r="AET536" s="101"/>
      <c r="AEU536" s="101"/>
      <c r="AEV536" s="101"/>
      <c r="AEW536" s="101"/>
      <c r="AEX536" s="101"/>
      <c r="AEY536" s="101"/>
      <c r="AEZ536" s="101"/>
      <c r="AFA536" s="101"/>
      <c r="AFB536" s="101"/>
      <c r="AFC536" s="101"/>
      <c r="AFD536" s="101"/>
      <c r="AFE536" s="101"/>
      <c r="AFF536" s="101"/>
      <c r="AFG536" s="101"/>
      <c r="AFH536" s="101"/>
      <c r="AFI536" s="101"/>
      <c r="AFJ536" s="101"/>
      <c r="AFK536" s="101"/>
      <c r="AFL536" s="101"/>
      <c r="AFM536" s="101"/>
      <c r="AFN536" s="101"/>
      <c r="AFO536" s="101"/>
      <c r="AFP536" s="101"/>
      <c r="AFQ536" s="101"/>
      <c r="AFR536" s="101"/>
      <c r="AFS536" s="101"/>
      <c r="AFT536" s="101"/>
      <c r="AFU536" s="101"/>
      <c r="AFV536" s="101"/>
      <c r="AFW536" s="101"/>
      <c r="AFX536" s="101"/>
      <c r="AFY536" s="101"/>
      <c r="AFZ536" s="101"/>
      <c r="AGA536" s="101"/>
      <c r="AGB536" s="101"/>
      <c r="AGC536" s="101"/>
      <c r="AGD536" s="101"/>
      <c r="AGE536" s="101"/>
      <c r="AGF536" s="101"/>
      <c r="AGG536" s="101"/>
      <c r="AGH536" s="101"/>
      <c r="AGI536" s="101"/>
      <c r="AGJ536" s="101"/>
      <c r="AGK536" s="101"/>
      <c r="AGL536" s="101"/>
      <c r="AGM536" s="101"/>
      <c r="AGN536" s="101"/>
      <c r="AGO536" s="101"/>
      <c r="AGP536" s="101"/>
      <c r="AGQ536" s="101"/>
      <c r="AGR536" s="101"/>
      <c r="AGS536" s="101"/>
      <c r="AGT536" s="101"/>
      <c r="AGU536" s="101"/>
      <c r="AGV536" s="101"/>
      <c r="AGW536" s="101"/>
      <c r="AGX536" s="101"/>
      <c r="AGY536" s="101"/>
      <c r="AGZ536" s="101"/>
      <c r="AHA536" s="101"/>
      <c r="AHB536" s="101"/>
      <c r="AHC536" s="101"/>
      <c r="AHD536" s="101"/>
      <c r="AHE536" s="101"/>
      <c r="AHF536" s="101"/>
      <c r="AHG536" s="101"/>
      <c r="AHH536" s="101"/>
      <c r="AHI536" s="101"/>
      <c r="AHJ536" s="101"/>
      <c r="AHK536" s="101"/>
      <c r="AHL536" s="101"/>
      <c r="AHM536" s="101"/>
      <c r="AHN536" s="101"/>
      <c r="AHO536" s="101"/>
      <c r="AHP536" s="101"/>
      <c r="AHQ536" s="101"/>
      <c r="AHR536" s="101"/>
      <c r="AHS536" s="101"/>
      <c r="AHT536" s="101"/>
      <c r="AHU536" s="101"/>
      <c r="AHV536" s="101"/>
      <c r="AHW536" s="101"/>
      <c r="AHX536" s="101"/>
      <c r="AHY536" s="101"/>
      <c r="AHZ536" s="101"/>
      <c r="AIA536" s="101"/>
      <c r="AIB536" s="101"/>
      <c r="AIC536" s="101"/>
      <c r="AID536" s="101"/>
      <c r="AIE536" s="101"/>
      <c r="AIF536" s="101"/>
      <c r="AIG536" s="101"/>
      <c r="AIH536" s="101"/>
      <c r="AII536" s="101"/>
      <c r="AIJ536" s="101"/>
      <c r="AIK536" s="101"/>
      <c r="AIL536" s="101"/>
      <c r="AIM536" s="101"/>
      <c r="AIN536" s="101"/>
      <c r="AIO536" s="101"/>
      <c r="AIP536" s="101"/>
      <c r="AIQ536" s="101"/>
      <c r="AIR536" s="101"/>
      <c r="AIS536" s="101"/>
      <c r="AIT536" s="101"/>
      <c r="AIU536" s="101"/>
      <c r="AIV536" s="101"/>
      <c r="AIW536" s="101"/>
      <c r="AIX536" s="101"/>
      <c r="AIY536" s="101"/>
      <c r="AIZ536" s="101"/>
      <c r="AJA536" s="101"/>
      <c r="AJB536" s="101"/>
      <c r="AJC536" s="101"/>
      <c r="AJD536" s="101"/>
      <c r="AJE536" s="101"/>
      <c r="AJF536" s="101"/>
      <c r="AJG536" s="101"/>
      <c r="AJH536" s="101"/>
      <c r="AJI536" s="101"/>
      <c r="AJJ536" s="101"/>
      <c r="AJK536" s="101"/>
      <c r="AJL536" s="101"/>
      <c r="AJM536" s="101"/>
      <c r="AJN536" s="101"/>
      <c r="AJO536" s="101"/>
      <c r="AJP536" s="101"/>
      <c r="AJQ536" s="101"/>
      <c r="AJR536" s="101"/>
      <c r="AJS536" s="101"/>
      <c r="AJT536" s="101"/>
      <c r="AJU536" s="101"/>
      <c r="AJV536" s="101"/>
      <c r="AJW536" s="101"/>
      <c r="AJX536" s="101"/>
      <c r="AJY536" s="101"/>
      <c r="AJZ536" s="101"/>
      <c r="AKA536" s="101"/>
      <c r="AKB536" s="101"/>
      <c r="AKC536" s="101"/>
      <c r="AKD536" s="101"/>
      <c r="AKE536" s="101"/>
      <c r="AKF536" s="101"/>
      <c r="AKG536" s="101"/>
      <c r="AKH536" s="101"/>
      <c r="AKI536" s="101"/>
      <c r="AKJ536" s="101"/>
      <c r="AKK536" s="101"/>
      <c r="AKL536" s="101"/>
      <c r="AKM536" s="101"/>
      <c r="AKN536" s="101"/>
      <c r="AKO536" s="101"/>
      <c r="AKP536" s="101"/>
      <c r="AKQ536" s="101"/>
      <c r="AKR536" s="101"/>
      <c r="AKS536" s="101"/>
      <c r="AKT536" s="101"/>
      <c r="AKU536" s="101"/>
      <c r="AKV536" s="101"/>
      <c r="AKW536" s="101"/>
      <c r="AKX536" s="101"/>
      <c r="AKY536" s="101"/>
      <c r="AKZ536" s="101"/>
      <c r="ALA536" s="101"/>
      <c r="ALB536" s="101"/>
      <c r="ALC536" s="101"/>
      <c r="ALD536" s="101"/>
      <c r="ALE536" s="101"/>
      <c r="ALF536" s="101"/>
      <c r="ALG536" s="101"/>
      <c r="ALH536" s="101"/>
      <c r="ALI536" s="101"/>
      <c r="ALJ536" s="101"/>
      <c r="ALK536" s="101"/>
      <c r="ALL536" s="101"/>
      <c r="ALM536" s="101"/>
      <c r="ALN536" s="101"/>
      <c r="ALO536" s="101"/>
      <c r="ALP536" s="101"/>
      <c r="ALQ536" s="101"/>
      <c r="ALR536" s="101"/>
      <c r="ALS536" s="101"/>
      <c r="ALT536" s="101"/>
      <c r="ALU536" s="101"/>
      <c r="ALV536" s="101"/>
      <c r="ALW536" s="101"/>
      <c r="ALX536" s="101"/>
      <c r="ALY536" s="101"/>
      <c r="ALZ536" s="101"/>
      <c r="AMA536" s="101"/>
      <c r="AMB536" s="101"/>
      <c r="AMC536" s="101"/>
      <c r="AMD536" s="101"/>
      <c r="AME536" s="101"/>
      <c r="AMF536" s="101"/>
      <c r="AMG536" s="101"/>
      <c r="AMH536" s="101"/>
      <c r="AMI536" s="101"/>
      <c r="AMJ536" s="101"/>
      <c r="AMK536" s="101"/>
      <c r="AML536" s="101"/>
      <c r="AMM536" s="101"/>
      <c r="AMN536" s="101"/>
      <c r="AMO536" s="101"/>
      <c r="AMP536" s="101"/>
      <c r="AMQ536" s="101"/>
      <c r="AMR536" s="101"/>
      <c r="AMS536" s="101"/>
      <c r="AMT536" s="101"/>
      <c r="AMU536" s="101"/>
      <c r="AMV536" s="101"/>
      <c r="AMW536" s="101"/>
      <c r="AMX536" s="101"/>
      <c r="AMY536" s="101"/>
      <c r="AMZ536" s="101"/>
      <c r="ANA536" s="101"/>
      <c r="ANB536" s="101"/>
      <c r="ANC536" s="101"/>
      <c r="AND536" s="101"/>
      <c r="ANE536" s="101"/>
      <c r="ANF536" s="101"/>
      <c r="ANG536" s="101"/>
      <c r="ANH536" s="101"/>
      <c r="ANI536" s="101"/>
      <c r="ANJ536" s="101"/>
      <c r="ANK536" s="101"/>
      <c r="ANL536" s="101"/>
      <c r="ANM536" s="101"/>
      <c r="ANN536" s="101"/>
      <c r="ANO536" s="101"/>
      <c r="ANP536" s="101"/>
      <c r="ANQ536" s="101"/>
      <c r="ANR536" s="101"/>
      <c r="ANS536" s="101"/>
      <c r="ANT536" s="101"/>
      <c r="ANU536" s="101"/>
      <c r="ANV536" s="101"/>
      <c r="ANW536" s="101"/>
      <c r="ANX536" s="101"/>
      <c r="ANY536" s="101"/>
      <c r="ANZ536" s="101"/>
      <c r="AOA536" s="101"/>
      <c r="AOB536" s="101"/>
      <c r="AOC536" s="101"/>
      <c r="AOD536" s="101"/>
      <c r="AOE536" s="101"/>
      <c r="AOF536" s="101"/>
      <c r="AOG536" s="101"/>
      <c r="AOH536" s="101"/>
      <c r="AOI536" s="101"/>
      <c r="AOJ536" s="101"/>
      <c r="AOK536" s="101"/>
      <c r="AOL536" s="101"/>
      <c r="AOM536" s="101"/>
      <c r="AON536" s="101"/>
      <c r="AOO536" s="101"/>
      <c r="AOP536" s="101"/>
      <c r="AOQ536" s="101"/>
      <c r="AOR536" s="101"/>
      <c r="AOS536" s="101"/>
      <c r="AOT536" s="101"/>
      <c r="AOU536" s="101"/>
      <c r="AOV536" s="101"/>
      <c r="AOW536" s="101"/>
      <c r="AOX536" s="101"/>
      <c r="AOY536" s="101"/>
      <c r="AOZ536" s="101"/>
      <c r="APA536" s="101"/>
      <c r="APB536" s="101"/>
      <c r="APC536" s="101"/>
      <c r="APD536" s="101"/>
      <c r="APE536" s="101"/>
      <c r="APF536" s="101"/>
      <c r="APG536" s="101"/>
      <c r="APH536" s="101"/>
      <c r="API536" s="101"/>
      <c r="APJ536" s="101"/>
      <c r="APK536" s="101"/>
      <c r="APL536" s="101"/>
      <c r="APM536" s="101"/>
      <c r="APN536" s="101"/>
      <c r="APO536" s="101"/>
      <c r="APP536" s="101"/>
      <c r="APQ536" s="101"/>
      <c r="APR536" s="101"/>
      <c r="APS536" s="101"/>
      <c r="APT536" s="101"/>
      <c r="APU536" s="101"/>
      <c r="APV536" s="101"/>
      <c r="APW536" s="101"/>
      <c r="APX536" s="101"/>
      <c r="APY536" s="101"/>
      <c r="APZ536" s="101"/>
      <c r="AQA536" s="101"/>
      <c r="AQB536" s="101"/>
      <c r="AQC536" s="101"/>
      <c r="AQD536" s="101"/>
      <c r="AQE536" s="101"/>
      <c r="AQF536" s="101"/>
      <c r="AQG536" s="101"/>
      <c r="AQH536" s="101"/>
      <c r="AQI536" s="101"/>
      <c r="AQJ536" s="101"/>
      <c r="AQK536" s="101"/>
      <c r="AQL536" s="101"/>
      <c r="AQM536" s="101"/>
      <c r="AQN536" s="101"/>
      <c r="AQO536" s="101"/>
      <c r="AQP536" s="101"/>
      <c r="AQQ536" s="101"/>
      <c r="AQR536" s="101"/>
      <c r="AQS536" s="101"/>
      <c r="AQT536" s="101"/>
      <c r="AQU536" s="101"/>
      <c r="AQV536" s="101"/>
      <c r="AQW536" s="101"/>
      <c r="AQX536" s="101"/>
      <c r="AQY536" s="101"/>
      <c r="AQZ536" s="101"/>
      <c r="ARA536" s="101"/>
      <c r="ARB536" s="101"/>
      <c r="ARC536" s="101"/>
      <c r="ARD536" s="101"/>
      <c r="ARE536" s="101"/>
      <c r="ARF536" s="101"/>
      <c r="ARG536" s="101"/>
      <c r="ARH536" s="101"/>
      <c r="ARI536" s="101"/>
      <c r="ARJ536" s="101"/>
      <c r="ARK536" s="101"/>
      <c r="ARL536" s="101"/>
      <c r="ARM536" s="101"/>
      <c r="ARN536" s="101"/>
      <c r="ARO536" s="101"/>
      <c r="ARP536" s="101"/>
      <c r="ARQ536" s="101"/>
      <c r="ARR536" s="101"/>
      <c r="ARS536" s="101"/>
      <c r="ART536" s="101"/>
      <c r="ARU536" s="101"/>
      <c r="ARV536" s="101"/>
      <c r="ARW536" s="101"/>
      <c r="ARX536" s="101"/>
      <c r="ARY536" s="101"/>
      <c r="ARZ536" s="101"/>
      <c r="ASA536" s="101"/>
      <c r="ASB536" s="101"/>
      <c r="ASC536" s="101"/>
      <c r="ASD536" s="101"/>
      <c r="ASE536" s="101"/>
      <c r="ASF536" s="101"/>
      <c r="ASG536" s="101"/>
      <c r="ASH536" s="101"/>
      <c r="ASI536" s="101"/>
      <c r="ASJ536" s="101"/>
      <c r="ASK536" s="101"/>
      <c r="ASL536" s="101"/>
      <c r="ASM536" s="101"/>
      <c r="ASN536" s="101"/>
      <c r="ASO536" s="101"/>
      <c r="ASP536" s="101"/>
      <c r="ASQ536" s="101"/>
      <c r="ASR536" s="101"/>
      <c r="ASS536" s="101"/>
      <c r="AST536" s="101"/>
      <c r="ASU536" s="101"/>
      <c r="ASV536" s="101"/>
      <c r="ASW536" s="101"/>
      <c r="ASX536" s="101"/>
      <c r="ASY536" s="101"/>
      <c r="ASZ536" s="101"/>
      <c r="ATA536" s="101"/>
      <c r="ATB536" s="101"/>
      <c r="ATC536" s="101"/>
      <c r="ATD536" s="101"/>
      <c r="ATE536" s="101"/>
      <c r="ATF536" s="101"/>
      <c r="ATG536" s="101"/>
      <c r="ATH536" s="101"/>
      <c r="ATI536" s="101"/>
      <c r="ATJ536" s="101"/>
      <c r="ATK536" s="101"/>
      <c r="ATL536" s="101"/>
      <c r="ATM536" s="101"/>
      <c r="ATN536" s="101"/>
      <c r="ATO536" s="101"/>
      <c r="ATP536" s="101"/>
      <c r="ATQ536" s="101"/>
      <c r="ATR536" s="101"/>
      <c r="ATS536" s="101"/>
      <c r="ATT536" s="101"/>
      <c r="ATU536" s="101"/>
      <c r="ATV536" s="101"/>
      <c r="ATW536" s="101"/>
      <c r="ATX536" s="101"/>
      <c r="ATY536" s="101"/>
      <c r="ATZ536" s="101"/>
      <c r="AUA536" s="101"/>
      <c r="AUB536" s="101"/>
      <c r="AUC536" s="101"/>
      <c r="AUD536" s="101"/>
      <c r="AUE536" s="101"/>
      <c r="AUF536" s="101"/>
      <c r="AUG536" s="101"/>
      <c r="AUH536" s="101"/>
      <c r="AUI536" s="101"/>
      <c r="AUJ536" s="101"/>
      <c r="AUK536" s="101"/>
      <c r="AUL536" s="101"/>
      <c r="AUM536" s="101"/>
      <c r="AUN536" s="101"/>
      <c r="AUO536" s="101"/>
      <c r="AUP536" s="101"/>
      <c r="AUQ536" s="101"/>
      <c r="AUR536" s="101"/>
      <c r="AUS536" s="101"/>
      <c r="AUT536" s="101"/>
      <c r="AUU536" s="101"/>
      <c r="AUV536" s="101"/>
      <c r="AUW536" s="101"/>
      <c r="AUX536" s="101"/>
      <c r="AUY536" s="101"/>
      <c r="AUZ536" s="101"/>
      <c r="AVA536" s="101"/>
      <c r="AVB536" s="101"/>
      <c r="AVC536" s="101"/>
      <c r="AVD536" s="101"/>
      <c r="AVE536" s="101"/>
      <c r="AVF536" s="101"/>
      <c r="AVG536" s="101"/>
      <c r="AVH536" s="101"/>
      <c r="AVI536" s="101"/>
      <c r="AVJ536" s="101"/>
      <c r="AVK536" s="101"/>
      <c r="AVL536" s="101"/>
      <c r="AVM536" s="101"/>
      <c r="AVN536" s="101"/>
      <c r="AVO536" s="101"/>
      <c r="AVP536" s="101"/>
      <c r="AVQ536" s="101"/>
      <c r="AVR536" s="101"/>
      <c r="AVS536" s="101"/>
      <c r="AVT536" s="101"/>
      <c r="AVU536" s="101"/>
      <c r="AVV536" s="101"/>
      <c r="AVW536" s="101"/>
      <c r="AVX536" s="101"/>
      <c r="AVY536" s="101"/>
      <c r="AVZ536" s="101"/>
      <c r="AWA536" s="101"/>
      <c r="AWB536" s="101"/>
      <c r="AWC536" s="101"/>
      <c r="AWD536" s="101"/>
      <c r="AWE536" s="101"/>
      <c r="AWF536" s="101"/>
      <c r="AWG536" s="101"/>
      <c r="AWH536" s="101"/>
      <c r="AWI536" s="101"/>
      <c r="AWJ536" s="101"/>
      <c r="AWK536" s="101"/>
      <c r="AWL536" s="101"/>
      <c r="AWM536" s="101"/>
      <c r="AWN536" s="101"/>
      <c r="AWO536" s="101"/>
      <c r="AWP536" s="101"/>
      <c r="AWQ536" s="101"/>
      <c r="AWR536" s="101"/>
      <c r="AWS536" s="101"/>
      <c r="AWT536" s="101"/>
      <c r="AWU536" s="101"/>
      <c r="AWV536" s="101"/>
      <c r="AWW536" s="101"/>
      <c r="AWX536" s="101"/>
      <c r="AWY536" s="101"/>
      <c r="AWZ536" s="101"/>
      <c r="AXA536" s="101"/>
      <c r="AXB536" s="101"/>
      <c r="AXC536" s="101"/>
      <c r="AXD536" s="101"/>
      <c r="AXE536" s="101"/>
      <c r="AXF536" s="101"/>
      <c r="AXG536" s="101"/>
      <c r="AXH536" s="101"/>
      <c r="AXI536" s="101"/>
      <c r="AXJ536" s="101"/>
      <c r="AXK536" s="101"/>
      <c r="AXL536" s="101"/>
      <c r="AXM536" s="101"/>
      <c r="AXN536" s="101"/>
      <c r="AXO536" s="101"/>
      <c r="AXP536" s="101"/>
      <c r="AXQ536" s="101"/>
      <c r="AXR536" s="101"/>
      <c r="AXS536" s="101"/>
      <c r="AXT536" s="101"/>
      <c r="AXU536" s="101"/>
      <c r="AXV536" s="101"/>
      <c r="AXW536" s="101"/>
      <c r="AXX536" s="101"/>
      <c r="AXY536" s="101"/>
      <c r="AXZ536" s="101"/>
      <c r="AYA536" s="101"/>
      <c r="AYB536" s="101"/>
      <c r="AYC536" s="101"/>
      <c r="AYD536" s="101"/>
      <c r="AYE536" s="101"/>
      <c r="AYF536" s="101"/>
      <c r="AYG536" s="101"/>
      <c r="AYH536" s="101"/>
      <c r="AYI536" s="101"/>
      <c r="AYJ536" s="101"/>
      <c r="AYK536" s="101"/>
      <c r="AYL536" s="101"/>
      <c r="AYM536" s="101"/>
      <c r="AYN536" s="101"/>
      <c r="AYO536" s="101"/>
      <c r="AYP536" s="101"/>
      <c r="AYQ536" s="101"/>
      <c r="AYR536" s="101"/>
      <c r="AYS536" s="101"/>
      <c r="AYT536" s="101"/>
      <c r="AYU536" s="101"/>
      <c r="AYV536" s="101"/>
      <c r="AYW536" s="101"/>
      <c r="AYX536" s="101"/>
      <c r="AYY536" s="101"/>
      <c r="AYZ536" s="101"/>
      <c r="AZA536" s="101"/>
      <c r="AZB536" s="101"/>
      <c r="AZC536" s="101"/>
    </row>
    <row r="537" spans="1:1355" ht="12" customHeight="1" x14ac:dyDescent="0.25">
      <c r="A537" s="18" t="s">
        <v>352</v>
      </c>
      <c r="B537" s="18" t="s">
        <v>669</v>
      </c>
      <c r="C537" s="18" t="s">
        <v>312</v>
      </c>
      <c r="D537" s="18" t="s">
        <v>169</v>
      </c>
      <c r="E537" s="18" t="s">
        <v>170</v>
      </c>
      <c r="F537" s="19">
        <v>1900000</v>
      </c>
      <c r="G537" s="19">
        <v>1900000</v>
      </c>
      <c r="H537" s="38">
        <v>88245</v>
      </c>
      <c r="I537" s="19">
        <v>0</v>
      </c>
      <c r="J537" s="19">
        <f>SUM(G537+I537)</f>
        <v>1900000</v>
      </c>
      <c r="K537" s="19">
        <v>0</v>
      </c>
      <c r="L537" s="19">
        <v>0</v>
      </c>
      <c r="M537" s="19">
        <v>0</v>
      </c>
      <c r="N537" s="19">
        <v>0</v>
      </c>
      <c r="O537" s="19">
        <f t="shared" ref="O537:O544" si="295">SUM(L537+N537)</f>
        <v>0</v>
      </c>
    </row>
    <row r="538" spans="1:1355" ht="12" customHeight="1" x14ac:dyDescent="0.25">
      <c r="A538" s="18" t="s">
        <v>352</v>
      </c>
      <c r="B538" s="18" t="s">
        <v>669</v>
      </c>
      <c r="C538" s="18" t="s">
        <v>312</v>
      </c>
      <c r="D538" s="18" t="s">
        <v>130</v>
      </c>
      <c r="E538" s="18" t="s">
        <v>131</v>
      </c>
      <c r="F538" s="19">
        <v>0</v>
      </c>
      <c r="G538" s="19">
        <v>0</v>
      </c>
      <c r="H538" s="19">
        <v>0</v>
      </c>
      <c r="I538" s="19">
        <v>0</v>
      </c>
      <c r="J538" s="19">
        <v>0</v>
      </c>
      <c r="K538" s="19">
        <v>60000</v>
      </c>
      <c r="L538" s="19">
        <v>60000</v>
      </c>
      <c r="M538" s="19">
        <v>0</v>
      </c>
      <c r="N538" s="26">
        <v>0</v>
      </c>
      <c r="O538" s="42">
        <f t="shared" si="295"/>
        <v>60000</v>
      </c>
    </row>
    <row r="539" spans="1:1355" ht="12" customHeight="1" x14ac:dyDescent="0.25">
      <c r="A539" s="18" t="s">
        <v>352</v>
      </c>
      <c r="B539" s="18" t="s">
        <v>669</v>
      </c>
      <c r="C539" s="18" t="s">
        <v>312</v>
      </c>
      <c r="D539" s="18" t="s">
        <v>136</v>
      </c>
      <c r="E539" s="18" t="s">
        <v>137</v>
      </c>
      <c r="F539" s="19">
        <v>0</v>
      </c>
      <c r="G539" s="19">
        <v>0</v>
      </c>
      <c r="H539" s="19">
        <v>0</v>
      </c>
      <c r="I539" s="19">
        <v>0</v>
      </c>
      <c r="J539" s="19">
        <f>SUM(G539+I539)</f>
        <v>0</v>
      </c>
      <c r="K539" s="19">
        <v>0</v>
      </c>
      <c r="L539" s="19">
        <v>0</v>
      </c>
      <c r="M539" s="38">
        <v>559.34</v>
      </c>
      <c r="N539" s="26">
        <v>4800</v>
      </c>
      <c r="O539" s="42">
        <f>SUM(L539+N539)</f>
        <v>4800</v>
      </c>
    </row>
    <row r="540" spans="1:1355" ht="12" customHeight="1" x14ac:dyDescent="0.25">
      <c r="A540" s="18" t="s">
        <v>352</v>
      </c>
      <c r="B540" s="18" t="s">
        <v>669</v>
      </c>
      <c r="C540" s="18" t="s">
        <v>312</v>
      </c>
      <c r="D540" s="18" t="s">
        <v>144</v>
      </c>
      <c r="E540" s="18" t="s">
        <v>145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26">
        <v>0</v>
      </c>
      <c r="O540" s="42">
        <f t="shared" si="295"/>
        <v>0</v>
      </c>
    </row>
    <row r="541" spans="1:1355" ht="12" customHeight="1" x14ac:dyDescent="0.25">
      <c r="A541" s="18" t="s">
        <v>352</v>
      </c>
      <c r="B541" s="18" t="s">
        <v>669</v>
      </c>
      <c r="C541" s="18" t="s">
        <v>312</v>
      </c>
      <c r="D541" s="18" t="s">
        <v>181</v>
      </c>
      <c r="E541" s="18" t="s">
        <v>182</v>
      </c>
      <c r="F541" s="19">
        <v>0</v>
      </c>
      <c r="G541" s="19">
        <v>0</v>
      </c>
      <c r="H541" s="19">
        <v>0</v>
      </c>
      <c r="I541" s="19">
        <v>0</v>
      </c>
      <c r="J541" s="19">
        <f>SUM(G541+I541)</f>
        <v>0</v>
      </c>
      <c r="K541" s="19">
        <v>0</v>
      </c>
      <c r="L541" s="19">
        <v>0</v>
      </c>
      <c r="M541" s="38">
        <v>504</v>
      </c>
      <c r="N541" s="26">
        <v>7000</v>
      </c>
      <c r="O541" s="42">
        <f t="shared" si="295"/>
        <v>7000</v>
      </c>
    </row>
    <row r="542" spans="1:1355" ht="12" customHeight="1" x14ac:dyDescent="0.25">
      <c r="A542" s="18" t="s">
        <v>352</v>
      </c>
      <c r="B542" s="18" t="s">
        <v>669</v>
      </c>
      <c r="C542" s="18" t="s">
        <v>312</v>
      </c>
      <c r="D542" s="18" t="s">
        <v>101</v>
      </c>
      <c r="E542" s="18" t="s">
        <v>102</v>
      </c>
      <c r="F542" s="19">
        <v>0</v>
      </c>
      <c r="G542" s="19">
        <v>0</v>
      </c>
      <c r="H542" s="19">
        <v>0</v>
      </c>
      <c r="I542" s="19">
        <v>0</v>
      </c>
      <c r="J542" s="19">
        <v>0</v>
      </c>
      <c r="K542" s="19">
        <v>50000</v>
      </c>
      <c r="L542" s="19">
        <v>50000</v>
      </c>
      <c r="M542" s="19">
        <v>0</v>
      </c>
      <c r="N542" s="26">
        <v>0</v>
      </c>
      <c r="O542" s="42">
        <f t="shared" si="295"/>
        <v>50000</v>
      </c>
    </row>
    <row r="543" spans="1:1355" ht="12" customHeight="1" x14ac:dyDescent="0.25">
      <c r="A543" s="18" t="s">
        <v>352</v>
      </c>
      <c r="B543" s="18" t="s">
        <v>669</v>
      </c>
      <c r="C543" s="18" t="s">
        <v>312</v>
      </c>
      <c r="D543" s="18" t="s">
        <v>84</v>
      </c>
      <c r="E543" s="18" t="s">
        <v>85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100000</v>
      </c>
      <c r="L543" s="19">
        <v>100000</v>
      </c>
      <c r="M543" s="19">
        <v>0</v>
      </c>
      <c r="N543" s="26">
        <v>50000</v>
      </c>
      <c r="O543" s="42">
        <f t="shared" si="295"/>
        <v>150000</v>
      </c>
    </row>
    <row r="544" spans="1:1355" ht="12" customHeight="1" x14ac:dyDescent="0.25">
      <c r="A544" s="18" t="s">
        <v>352</v>
      </c>
      <c r="B544" s="18" t="s">
        <v>669</v>
      </c>
      <c r="C544" s="18" t="s">
        <v>312</v>
      </c>
      <c r="D544" s="18" t="s">
        <v>231</v>
      </c>
      <c r="E544" s="18" t="s">
        <v>232</v>
      </c>
      <c r="F544" s="19">
        <v>0</v>
      </c>
      <c r="G544" s="19">
        <v>0</v>
      </c>
      <c r="H544" s="19">
        <v>0</v>
      </c>
      <c r="I544" s="19">
        <v>0</v>
      </c>
      <c r="J544" s="19">
        <f>SUM(G544+I544)</f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f t="shared" si="295"/>
        <v>0</v>
      </c>
    </row>
    <row r="545" spans="1:15" ht="12" customHeight="1" x14ac:dyDescent="0.25">
      <c r="A545" s="113" t="s">
        <v>384</v>
      </c>
      <c r="B545" s="114"/>
      <c r="C545" s="114"/>
      <c r="D545" s="114"/>
      <c r="E545" s="115"/>
      <c r="F545" s="6">
        <f t="shared" ref="F545:O545" si="296">SUM(F537:F544)</f>
        <v>1900000</v>
      </c>
      <c r="G545" s="6">
        <f t="shared" si="296"/>
        <v>1900000</v>
      </c>
      <c r="H545" s="6">
        <f t="shared" si="296"/>
        <v>88245</v>
      </c>
      <c r="I545" s="6">
        <f t="shared" si="296"/>
        <v>0</v>
      </c>
      <c r="J545" s="6">
        <f t="shared" si="296"/>
        <v>1900000</v>
      </c>
      <c r="K545" s="6">
        <f t="shared" si="296"/>
        <v>210000</v>
      </c>
      <c r="L545" s="6">
        <f t="shared" si="296"/>
        <v>210000</v>
      </c>
      <c r="M545" s="6">
        <f t="shared" si="296"/>
        <v>1063.3400000000001</v>
      </c>
      <c r="N545" s="6">
        <f t="shared" si="296"/>
        <v>61800</v>
      </c>
      <c r="O545" s="6">
        <f t="shared" si="296"/>
        <v>271800</v>
      </c>
    </row>
    <row r="546" spans="1:15" s="7" customFormat="1" ht="12" customHeight="1" x14ac:dyDescent="0.25">
      <c r="A546" s="111" t="s">
        <v>382</v>
      </c>
      <c r="B546" s="112"/>
      <c r="C546" s="112"/>
      <c r="D546" s="112"/>
      <c r="E546" s="112"/>
      <c r="F546" s="10">
        <f>SUM(F484,F491,F494,F498,F501,F505,F518,F520,F530,F534,F545)</f>
        <v>1900000</v>
      </c>
      <c r="G546" s="10">
        <f>SUM(G484,G491,G494,G498,G501,G505,G518,G520,G530,G534,G545)</f>
        <v>1900000</v>
      </c>
      <c r="H546" s="10">
        <f>SUM(H484,H491,H494,H498,H501,H505,H518,H520,H530,H534,H545)</f>
        <v>228811.72</v>
      </c>
      <c r="I546" s="10">
        <f>SUM(I484,I491,I494,I498,I501,I505,I518,I520,I530,I534,I545)</f>
        <v>140567.01</v>
      </c>
      <c r="J546" s="10">
        <f t="shared" ref="J546:O546" si="297">SUM(J484,J491,J494,J498,J501,J505,J518,J520,J530,J534,J536,J545)</f>
        <v>2040567.01</v>
      </c>
      <c r="K546" s="10">
        <f t="shared" si="297"/>
        <v>16666500</v>
      </c>
      <c r="L546" s="10">
        <f t="shared" si="297"/>
        <v>16666500</v>
      </c>
      <c r="M546" s="10">
        <f t="shared" si="297"/>
        <v>829337.12999999989</v>
      </c>
      <c r="N546" s="10">
        <f t="shared" si="297"/>
        <v>1241300</v>
      </c>
      <c r="O546" s="10">
        <f t="shared" si="297"/>
        <v>17907800</v>
      </c>
    </row>
    <row r="547" spans="1:15" ht="12" customHeight="1" outlineLevel="1" x14ac:dyDescent="0.25">
      <c r="A547" s="3" t="s">
        <v>383</v>
      </c>
      <c r="B547" s="3" t="s">
        <v>385</v>
      </c>
      <c r="C547" s="3" t="s">
        <v>312</v>
      </c>
      <c r="D547" s="3" t="s">
        <v>169</v>
      </c>
      <c r="E547" s="4" t="s">
        <v>170</v>
      </c>
      <c r="F547" s="5">
        <v>253400</v>
      </c>
      <c r="G547" s="5">
        <v>253400</v>
      </c>
      <c r="H547" s="38">
        <v>0</v>
      </c>
      <c r="I547" s="25">
        <v>0</v>
      </c>
      <c r="J547" s="27">
        <f>G547+I547</f>
        <v>253400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</row>
    <row r="548" spans="1:15" ht="12" customHeight="1" x14ac:dyDescent="0.25">
      <c r="A548" s="106" t="s">
        <v>386</v>
      </c>
      <c r="B548" s="107"/>
      <c r="C548" s="107"/>
      <c r="D548" s="107"/>
      <c r="E548" s="107"/>
      <c r="F548" s="6">
        <f>SUM(F547)</f>
        <v>253400</v>
      </c>
      <c r="G548" s="6">
        <f>SUM(G547)</f>
        <v>253400</v>
      </c>
      <c r="H548" s="6">
        <f t="shared" ref="H548:J548" si="298">SUM(H547)</f>
        <v>0</v>
      </c>
      <c r="I548" s="6">
        <f t="shared" si="298"/>
        <v>0</v>
      </c>
      <c r="J548" s="6">
        <f t="shared" si="298"/>
        <v>253400</v>
      </c>
      <c r="K548" s="6">
        <f>SUM(K547)</f>
        <v>0</v>
      </c>
      <c r="L548" s="6">
        <f>SUM(L547)</f>
        <v>0</v>
      </c>
      <c r="M548" s="6">
        <f t="shared" ref="M548:O548" si="299">SUM(M547)</f>
        <v>0</v>
      </c>
      <c r="N548" s="6">
        <f t="shared" si="299"/>
        <v>0</v>
      </c>
      <c r="O548" s="6">
        <f t="shared" si="299"/>
        <v>0</v>
      </c>
    </row>
    <row r="549" spans="1:15" s="48" customFormat="1" ht="12" customHeight="1" x14ac:dyDescent="0.25">
      <c r="A549" s="18" t="s">
        <v>383</v>
      </c>
      <c r="B549" s="22" t="s">
        <v>666</v>
      </c>
      <c r="C549" s="22">
        <v>3412</v>
      </c>
      <c r="D549" s="22">
        <v>2324</v>
      </c>
      <c r="E549" s="67" t="s">
        <v>81</v>
      </c>
      <c r="F549" s="19">
        <v>0</v>
      </c>
      <c r="G549" s="19">
        <v>0</v>
      </c>
      <c r="H549" s="38">
        <v>11378.1</v>
      </c>
      <c r="I549" s="19">
        <v>11378.1</v>
      </c>
      <c r="J549" s="19">
        <f>SUM(G549+I549)</f>
        <v>11378.1</v>
      </c>
      <c r="K549" s="19">
        <v>0</v>
      </c>
      <c r="L549" s="19">
        <v>0</v>
      </c>
      <c r="M549" s="19">
        <v>0</v>
      </c>
      <c r="N549" s="19">
        <v>0</v>
      </c>
      <c r="O549" s="19">
        <v>0</v>
      </c>
    </row>
    <row r="550" spans="1:15" ht="12" customHeight="1" outlineLevel="1" x14ac:dyDescent="0.25">
      <c r="A550" s="3" t="s">
        <v>383</v>
      </c>
      <c r="B550" s="3" t="s">
        <v>387</v>
      </c>
      <c r="C550" s="3" t="s">
        <v>226</v>
      </c>
      <c r="D550" s="3" t="s">
        <v>130</v>
      </c>
      <c r="E550" s="4" t="s">
        <v>131</v>
      </c>
      <c r="F550" s="5">
        <v>0</v>
      </c>
      <c r="G550" s="5">
        <v>0</v>
      </c>
      <c r="H550" s="5">
        <v>0</v>
      </c>
      <c r="I550" s="5">
        <v>0</v>
      </c>
      <c r="J550" s="5">
        <f t="shared" ref="J550:J563" si="300">G550+I550</f>
        <v>0</v>
      </c>
      <c r="K550" s="33">
        <v>50000</v>
      </c>
      <c r="L550" s="33">
        <v>50000</v>
      </c>
      <c r="M550" s="33">
        <v>0</v>
      </c>
      <c r="N550" s="26">
        <v>0</v>
      </c>
      <c r="O550" s="29">
        <f t="shared" ref="O550:O555" si="301">L550+N550</f>
        <v>50000</v>
      </c>
    </row>
    <row r="551" spans="1:15" ht="12" customHeight="1" outlineLevel="1" x14ac:dyDescent="0.25">
      <c r="A551" s="3" t="s">
        <v>383</v>
      </c>
      <c r="B551" s="3" t="s">
        <v>387</v>
      </c>
      <c r="C551" s="3" t="s">
        <v>226</v>
      </c>
      <c r="D551" s="3" t="s">
        <v>132</v>
      </c>
      <c r="E551" s="4" t="s">
        <v>133</v>
      </c>
      <c r="F551" s="5">
        <v>0</v>
      </c>
      <c r="G551" s="5">
        <v>0</v>
      </c>
      <c r="H551" s="5">
        <v>0</v>
      </c>
      <c r="I551" s="5">
        <v>0</v>
      </c>
      <c r="J551" s="5">
        <f t="shared" si="300"/>
        <v>0</v>
      </c>
      <c r="K551" s="33">
        <v>60000</v>
      </c>
      <c r="L551" s="33">
        <v>60000</v>
      </c>
      <c r="M551" s="33">
        <v>0</v>
      </c>
      <c r="N551" s="26">
        <v>0</v>
      </c>
      <c r="O551" s="29">
        <f t="shared" si="301"/>
        <v>60000</v>
      </c>
    </row>
    <row r="552" spans="1:15" ht="12" customHeight="1" outlineLevel="1" x14ac:dyDescent="0.25">
      <c r="A552" s="3" t="s">
        <v>383</v>
      </c>
      <c r="B552" s="3" t="s">
        <v>387</v>
      </c>
      <c r="C552" s="3" t="s">
        <v>226</v>
      </c>
      <c r="D552" s="3" t="s">
        <v>136</v>
      </c>
      <c r="E552" s="4" t="s">
        <v>137</v>
      </c>
      <c r="F552" s="5">
        <v>0</v>
      </c>
      <c r="G552" s="5">
        <v>0</v>
      </c>
      <c r="H552" s="5">
        <v>0</v>
      </c>
      <c r="I552" s="5">
        <v>0</v>
      </c>
      <c r="J552" s="5">
        <f t="shared" si="300"/>
        <v>0</v>
      </c>
      <c r="K552" s="33">
        <v>100000</v>
      </c>
      <c r="L552" s="33">
        <v>100000</v>
      </c>
      <c r="M552" s="38">
        <v>11150</v>
      </c>
      <c r="N552" s="26">
        <v>0</v>
      </c>
      <c r="O552" s="29">
        <f t="shared" si="301"/>
        <v>100000</v>
      </c>
    </row>
    <row r="553" spans="1:15" ht="12" customHeight="1" outlineLevel="1" x14ac:dyDescent="0.25">
      <c r="A553" s="3" t="s">
        <v>383</v>
      </c>
      <c r="B553" s="3" t="s">
        <v>387</v>
      </c>
      <c r="C553" s="3" t="s">
        <v>226</v>
      </c>
      <c r="D553" s="3" t="s">
        <v>138</v>
      </c>
      <c r="E553" s="4" t="s">
        <v>139</v>
      </c>
      <c r="F553" s="5">
        <v>0</v>
      </c>
      <c r="G553" s="5">
        <v>0</v>
      </c>
      <c r="H553" s="5">
        <v>0</v>
      </c>
      <c r="I553" s="5">
        <v>0</v>
      </c>
      <c r="J553" s="5">
        <f t="shared" ref="J553" si="302">G553+I553</f>
        <v>0</v>
      </c>
      <c r="K553" s="33">
        <v>5000</v>
      </c>
      <c r="L553" s="33">
        <v>5000</v>
      </c>
      <c r="M553" s="33">
        <v>0</v>
      </c>
      <c r="N553" s="26">
        <v>0</v>
      </c>
      <c r="O553" s="29">
        <f t="shared" ref="O553" si="303">L553+N553</f>
        <v>5000</v>
      </c>
    </row>
    <row r="554" spans="1:15" ht="12" customHeight="1" outlineLevel="1" x14ac:dyDescent="0.25">
      <c r="A554" s="3" t="s">
        <v>383</v>
      </c>
      <c r="B554" s="3" t="s">
        <v>387</v>
      </c>
      <c r="C554" s="3" t="s">
        <v>226</v>
      </c>
      <c r="D554" s="3" t="s">
        <v>101</v>
      </c>
      <c r="E554" s="4" t="s">
        <v>102</v>
      </c>
      <c r="F554" s="5">
        <v>0</v>
      </c>
      <c r="G554" s="5">
        <v>0</v>
      </c>
      <c r="H554" s="5">
        <v>0</v>
      </c>
      <c r="I554" s="5">
        <v>0</v>
      </c>
      <c r="J554" s="5">
        <f t="shared" si="300"/>
        <v>0</v>
      </c>
      <c r="K554" s="33">
        <v>150000</v>
      </c>
      <c r="L554" s="33">
        <v>150000</v>
      </c>
      <c r="M554" s="33">
        <v>0</v>
      </c>
      <c r="N554" s="26">
        <v>0</v>
      </c>
      <c r="O554" s="29">
        <f t="shared" si="301"/>
        <v>150000</v>
      </c>
    </row>
    <row r="555" spans="1:15" ht="12" customHeight="1" outlineLevel="1" x14ac:dyDescent="0.25">
      <c r="A555" s="3" t="s">
        <v>383</v>
      </c>
      <c r="B555" s="3" t="s">
        <v>387</v>
      </c>
      <c r="C555" s="3" t="s">
        <v>226</v>
      </c>
      <c r="D555" s="3" t="s">
        <v>84</v>
      </c>
      <c r="E555" s="4" t="s">
        <v>85</v>
      </c>
      <c r="F555" s="5">
        <v>0</v>
      </c>
      <c r="G555" s="5">
        <v>0</v>
      </c>
      <c r="H555" s="5">
        <v>0</v>
      </c>
      <c r="I555" s="5">
        <v>0</v>
      </c>
      <c r="J555" s="5">
        <f t="shared" si="300"/>
        <v>0</v>
      </c>
      <c r="K555" s="33">
        <v>600000</v>
      </c>
      <c r="L555" s="33">
        <v>600000</v>
      </c>
      <c r="M555" s="33">
        <v>0</v>
      </c>
      <c r="N555" s="26">
        <v>0</v>
      </c>
      <c r="O555" s="29">
        <f t="shared" si="301"/>
        <v>600000</v>
      </c>
    </row>
    <row r="556" spans="1:15" ht="12" customHeight="1" x14ac:dyDescent="0.25">
      <c r="A556" s="106" t="s">
        <v>388</v>
      </c>
      <c r="B556" s="107"/>
      <c r="C556" s="107"/>
      <c r="D556" s="107"/>
      <c r="E556" s="107"/>
      <c r="F556" s="6">
        <f t="shared" ref="F556:O556" si="304">SUM(F549:F555)</f>
        <v>0</v>
      </c>
      <c r="G556" s="6">
        <f t="shared" si="304"/>
        <v>0</v>
      </c>
      <c r="H556" s="6">
        <f t="shared" si="304"/>
        <v>11378.1</v>
      </c>
      <c r="I556" s="6">
        <f t="shared" si="304"/>
        <v>11378.1</v>
      </c>
      <c r="J556" s="6">
        <f t="shared" si="304"/>
        <v>11378.1</v>
      </c>
      <c r="K556" s="6">
        <f t="shared" si="304"/>
        <v>965000</v>
      </c>
      <c r="L556" s="6">
        <f t="shared" si="304"/>
        <v>965000</v>
      </c>
      <c r="M556" s="6">
        <f t="shared" si="304"/>
        <v>11150</v>
      </c>
      <c r="N556" s="6">
        <f t="shared" si="304"/>
        <v>0</v>
      </c>
      <c r="O556" s="6">
        <f t="shared" si="304"/>
        <v>965000</v>
      </c>
    </row>
    <row r="557" spans="1:15" ht="12" customHeight="1" x14ac:dyDescent="0.25">
      <c r="A557" s="18" t="s">
        <v>383</v>
      </c>
      <c r="B557" s="46" t="s">
        <v>650</v>
      </c>
      <c r="C557" s="46" t="s">
        <v>303</v>
      </c>
      <c r="D557" s="46" t="s">
        <v>80</v>
      </c>
      <c r="E557" s="41" t="s">
        <v>81</v>
      </c>
      <c r="F557" s="19">
        <v>0</v>
      </c>
      <c r="G557" s="19">
        <v>0</v>
      </c>
      <c r="H557" s="38">
        <v>0</v>
      </c>
      <c r="I557" s="25">
        <v>0</v>
      </c>
      <c r="J557" s="27">
        <f>SUM(G557+I557)</f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f>SUM(L557+N557)</f>
        <v>0</v>
      </c>
    </row>
    <row r="558" spans="1:15" ht="12" customHeight="1" outlineLevel="1" x14ac:dyDescent="0.25">
      <c r="A558" s="3" t="s">
        <v>383</v>
      </c>
      <c r="B558" s="3" t="s">
        <v>389</v>
      </c>
      <c r="C558" s="3" t="s">
        <v>303</v>
      </c>
      <c r="D558" s="3" t="s">
        <v>120</v>
      </c>
      <c r="E558" s="4" t="s">
        <v>121</v>
      </c>
      <c r="F558" s="5">
        <v>0</v>
      </c>
      <c r="G558" s="5">
        <v>0</v>
      </c>
      <c r="H558" s="5">
        <v>0</v>
      </c>
      <c r="I558" s="5">
        <v>0</v>
      </c>
      <c r="J558" s="5">
        <f t="shared" si="300"/>
        <v>0</v>
      </c>
      <c r="K558" s="33">
        <v>120000</v>
      </c>
      <c r="L558" s="33">
        <v>120000</v>
      </c>
      <c r="M558" s="38">
        <v>14405</v>
      </c>
      <c r="N558" s="26">
        <v>0</v>
      </c>
      <c r="O558" s="29">
        <f>L558+N558</f>
        <v>120000</v>
      </c>
    </row>
    <row r="559" spans="1:15" ht="12" customHeight="1" outlineLevel="1" x14ac:dyDescent="0.25">
      <c r="A559" s="3" t="s">
        <v>383</v>
      </c>
      <c r="B559" s="3" t="s">
        <v>389</v>
      </c>
      <c r="C559" s="3" t="s">
        <v>303</v>
      </c>
      <c r="D559" s="3" t="s">
        <v>128</v>
      </c>
      <c r="E559" s="4" t="s">
        <v>129</v>
      </c>
      <c r="F559" s="5">
        <v>0</v>
      </c>
      <c r="G559" s="5">
        <v>0</v>
      </c>
      <c r="H559" s="5">
        <v>0</v>
      </c>
      <c r="I559" s="5">
        <v>0</v>
      </c>
      <c r="J559" s="5">
        <f t="shared" ref="J559" si="305">G559+I559</f>
        <v>0</v>
      </c>
      <c r="K559" s="33">
        <v>0</v>
      </c>
      <c r="L559" s="33">
        <v>0</v>
      </c>
      <c r="M559" s="33">
        <v>0</v>
      </c>
      <c r="N559" s="26">
        <v>0</v>
      </c>
      <c r="O559" s="29">
        <f t="shared" ref="O559:O563" si="306">L559+N559</f>
        <v>0</v>
      </c>
    </row>
    <row r="560" spans="1:15" ht="12" customHeight="1" outlineLevel="1" x14ac:dyDescent="0.25">
      <c r="A560" s="3" t="s">
        <v>383</v>
      </c>
      <c r="B560" s="3" t="s">
        <v>389</v>
      </c>
      <c r="C560" s="3" t="s">
        <v>303</v>
      </c>
      <c r="D560" s="3" t="s">
        <v>130</v>
      </c>
      <c r="E560" s="4" t="s">
        <v>131</v>
      </c>
      <c r="F560" s="5">
        <v>0</v>
      </c>
      <c r="G560" s="5">
        <v>0</v>
      </c>
      <c r="H560" s="5">
        <v>0</v>
      </c>
      <c r="I560" s="5">
        <v>0</v>
      </c>
      <c r="J560" s="5">
        <f t="shared" si="300"/>
        <v>0</v>
      </c>
      <c r="K560" s="33">
        <v>160000</v>
      </c>
      <c r="L560" s="33">
        <v>160000</v>
      </c>
      <c r="M560" s="33">
        <v>0</v>
      </c>
      <c r="N560" s="26">
        <v>0</v>
      </c>
      <c r="O560" s="29">
        <f t="shared" si="306"/>
        <v>160000</v>
      </c>
    </row>
    <row r="561" spans="1:15" ht="12" customHeight="1" outlineLevel="1" x14ac:dyDescent="0.25">
      <c r="A561" s="3" t="s">
        <v>383</v>
      </c>
      <c r="B561" s="3" t="s">
        <v>389</v>
      </c>
      <c r="C561" s="3" t="s">
        <v>303</v>
      </c>
      <c r="D561" s="3" t="s">
        <v>132</v>
      </c>
      <c r="E561" s="4" t="s">
        <v>133</v>
      </c>
      <c r="F561" s="5">
        <v>0</v>
      </c>
      <c r="G561" s="5">
        <v>0</v>
      </c>
      <c r="H561" s="5">
        <v>0</v>
      </c>
      <c r="I561" s="5">
        <v>0</v>
      </c>
      <c r="J561" s="5">
        <f t="shared" si="300"/>
        <v>0</v>
      </c>
      <c r="K561" s="33">
        <v>30000</v>
      </c>
      <c r="L561" s="33">
        <v>30000</v>
      </c>
      <c r="M561" s="33">
        <v>0</v>
      </c>
      <c r="N561" s="26">
        <v>0</v>
      </c>
      <c r="O561" s="29">
        <f t="shared" si="306"/>
        <v>30000</v>
      </c>
    </row>
    <row r="562" spans="1:15" ht="12" customHeight="1" outlineLevel="1" x14ac:dyDescent="0.25">
      <c r="A562" s="3" t="s">
        <v>383</v>
      </c>
      <c r="B562" s="3" t="s">
        <v>389</v>
      </c>
      <c r="C562" s="3" t="s">
        <v>303</v>
      </c>
      <c r="D562" s="3" t="s">
        <v>101</v>
      </c>
      <c r="E562" s="4" t="s">
        <v>102</v>
      </c>
      <c r="F562" s="5">
        <v>0</v>
      </c>
      <c r="G562" s="5">
        <v>0</v>
      </c>
      <c r="H562" s="5">
        <v>0</v>
      </c>
      <c r="I562" s="5">
        <v>0</v>
      </c>
      <c r="J562" s="5">
        <f t="shared" si="300"/>
        <v>0</v>
      </c>
      <c r="K562" s="33">
        <v>200000</v>
      </c>
      <c r="L562" s="33">
        <v>200000</v>
      </c>
      <c r="M562" s="38">
        <v>6002</v>
      </c>
      <c r="N562" s="26">
        <v>0</v>
      </c>
      <c r="O562" s="29">
        <f t="shared" si="306"/>
        <v>200000</v>
      </c>
    </row>
    <row r="563" spans="1:15" ht="12" customHeight="1" outlineLevel="1" x14ac:dyDescent="0.25">
      <c r="A563" s="3" t="s">
        <v>383</v>
      </c>
      <c r="B563" s="3" t="s">
        <v>389</v>
      </c>
      <c r="C563" s="3" t="s">
        <v>303</v>
      </c>
      <c r="D563" s="3" t="s">
        <v>84</v>
      </c>
      <c r="E563" s="4" t="s">
        <v>85</v>
      </c>
      <c r="F563" s="5">
        <v>0</v>
      </c>
      <c r="G563" s="5">
        <v>0</v>
      </c>
      <c r="H563" s="5">
        <v>0</v>
      </c>
      <c r="I563" s="5">
        <v>0</v>
      </c>
      <c r="J563" s="5">
        <f t="shared" si="300"/>
        <v>0</v>
      </c>
      <c r="K563" s="33">
        <v>100000</v>
      </c>
      <c r="L563" s="33">
        <v>100000</v>
      </c>
      <c r="M563" s="33">
        <v>0</v>
      </c>
      <c r="N563" s="26">
        <v>0</v>
      </c>
      <c r="O563" s="29">
        <f t="shared" si="306"/>
        <v>100000</v>
      </c>
    </row>
    <row r="564" spans="1:15" ht="12" customHeight="1" x14ac:dyDescent="0.25">
      <c r="A564" s="106" t="s">
        <v>390</v>
      </c>
      <c r="B564" s="107"/>
      <c r="C564" s="107"/>
      <c r="D564" s="107"/>
      <c r="E564" s="107"/>
      <c r="F564" s="6">
        <f>SUM(F557:F563)</f>
        <v>0</v>
      </c>
      <c r="G564" s="6">
        <f t="shared" ref="G564:J564" si="307">SUM(G557:G563)</f>
        <v>0</v>
      </c>
      <c r="H564" s="6">
        <f t="shared" si="307"/>
        <v>0</v>
      </c>
      <c r="I564" s="6">
        <f t="shared" si="307"/>
        <v>0</v>
      </c>
      <c r="J564" s="6">
        <f t="shared" si="307"/>
        <v>0</v>
      </c>
      <c r="K564" s="6">
        <f>SUM(K557:K563)</f>
        <v>610000</v>
      </c>
      <c r="L564" s="6">
        <f t="shared" ref="L564:O564" si="308">SUM(L557:L563)</f>
        <v>610000</v>
      </c>
      <c r="M564" s="6">
        <f t="shared" si="308"/>
        <v>20407</v>
      </c>
      <c r="N564" s="6">
        <f t="shared" si="308"/>
        <v>0</v>
      </c>
      <c r="O564" s="6">
        <f t="shared" si="308"/>
        <v>610000</v>
      </c>
    </row>
    <row r="565" spans="1:15" ht="12" customHeight="1" outlineLevel="1" x14ac:dyDescent="0.25">
      <c r="A565" s="3" t="s">
        <v>383</v>
      </c>
      <c r="B565" s="3" t="s">
        <v>391</v>
      </c>
      <c r="C565" s="3" t="s">
        <v>95</v>
      </c>
      <c r="D565" s="3" t="s">
        <v>169</v>
      </c>
      <c r="E565" s="4" t="s">
        <v>170</v>
      </c>
      <c r="F565" s="5">
        <v>900000</v>
      </c>
      <c r="G565" s="38">
        <v>900000</v>
      </c>
      <c r="H565" s="33">
        <v>0</v>
      </c>
      <c r="I565" s="25">
        <v>0</v>
      </c>
      <c r="J565" s="27">
        <f>G565+I565</f>
        <v>900000</v>
      </c>
      <c r="K565" s="5">
        <v>0</v>
      </c>
      <c r="L565" s="5">
        <v>0</v>
      </c>
      <c r="M565" s="33">
        <v>0</v>
      </c>
      <c r="N565" s="5">
        <v>0</v>
      </c>
      <c r="O565" s="5">
        <v>0</v>
      </c>
    </row>
    <row r="566" spans="1:15" ht="12" customHeight="1" outlineLevel="1" x14ac:dyDescent="0.25">
      <c r="A566" s="3" t="s">
        <v>383</v>
      </c>
      <c r="B566" s="3" t="s">
        <v>391</v>
      </c>
      <c r="C566" s="3" t="s">
        <v>95</v>
      </c>
      <c r="D566" s="3" t="s">
        <v>120</v>
      </c>
      <c r="E566" s="4" t="s">
        <v>121</v>
      </c>
      <c r="F566" s="5">
        <v>0</v>
      </c>
      <c r="G566" s="5">
        <v>0</v>
      </c>
      <c r="H566" s="5">
        <v>0</v>
      </c>
      <c r="I566" s="5">
        <v>0</v>
      </c>
      <c r="J566" s="5">
        <f>G566+I566</f>
        <v>0</v>
      </c>
      <c r="K566" s="33">
        <v>350000</v>
      </c>
      <c r="L566" s="33">
        <v>350000</v>
      </c>
      <c r="M566" s="33">
        <v>0</v>
      </c>
      <c r="N566" s="26">
        <v>0</v>
      </c>
      <c r="O566" s="29">
        <f>L566+N566</f>
        <v>350000</v>
      </c>
    </row>
    <row r="567" spans="1:15" ht="12" customHeight="1" outlineLevel="1" x14ac:dyDescent="0.25">
      <c r="A567" s="3" t="s">
        <v>383</v>
      </c>
      <c r="B567" s="3" t="s">
        <v>391</v>
      </c>
      <c r="C567" s="3" t="s">
        <v>95</v>
      </c>
      <c r="D567" s="3" t="s">
        <v>357</v>
      </c>
      <c r="E567" s="4" t="s">
        <v>358</v>
      </c>
      <c r="F567" s="5">
        <v>0</v>
      </c>
      <c r="G567" s="5">
        <v>0</v>
      </c>
      <c r="H567" s="5">
        <v>0</v>
      </c>
      <c r="I567" s="5">
        <v>0</v>
      </c>
      <c r="J567" s="5">
        <f t="shared" ref="J567:J568" si="309">G567+I567</f>
        <v>0</v>
      </c>
      <c r="K567" s="33">
        <v>2000</v>
      </c>
      <c r="L567" s="33">
        <v>2000</v>
      </c>
      <c r="M567" s="33">
        <v>0</v>
      </c>
      <c r="N567" s="26">
        <v>0</v>
      </c>
      <c r="O567" s="29">
        <f t="shared" ref="O567" si="310">L567+N567</f>
        <v>2000</v>
      </c>
    </row>
    <row r="568" spans="1:15" ht="12" customHeight="1" outlineLevel="1" x14ac:dyDescent="0.25">
      <c r="A568" s="3" t="s">
        <v>383</v>
      </c>
      <c r="B568" s="3" t="s">
        <v>626</v>
      </c>
      <c r="C568" s="3" t="s">
        <v>95</v>
      </c>
      <c r="D568" s="3" t="s">
        <v>124</v>
      </c>
      <c r="E568" s="41" t="s">
        <v>667</v>
      </c>
      <c r="F568" s="5">
        <v>0</v>
      </c>
      <c r="G568" s="5">
        <v>0</v>
      </c>
      <c r="H568" s="5">
        <v>0</v>
      </c>
      <c r="I568" s="5">
        <v>0</v>
      </c>
      <c r="J568" s="5">
        <f t="shared" si="309"/>
        <v>0</v>
      </c>
      <c r="K568" s="33">
        <v>20000</v>
      </c>
      <c r="L568" s="33">
        <v>20000</v>
      </c>
      <c r="M568" s="33">
        <v>0</v>
      </c>
      <c r="N568" s="26">
        <v>0</v>
      </c>
      <c r="O568" s="29">
        <f>SUM(L568+N568)</f>
        <v>20000</v>
      </c>
    </row>
    <row r="569" spans="1:15" ht="12" customHeight="1" outlineLevel="1" x14ac:dyDescent="0.25">
      <c r="A569" s="3" t="s">
        <v>383</v>
      </c>
      <c r="B569" s="3" t="s">
        <v>391</v>
      </c>
      <c r="C569" s="3" t="s">
        <v>95</v>
      </c>
      <c r="D569" s="3" t="s">
        <v>128</v>
      </c>
      <c r="E569" s="4" t="s">
        <v>129</v>
      </c>
      <c r="F569" s="5">
        <v>0</v>
      </c>
      <c r="G569" s="5">
        <v>0</v>
      </c>
      <c r="H569" s="5">
        <v>0</v>
      </c>
      <c r="I569" s="5">
        <v>0</v>
      </c>
      <c r="J569" s="5">
        <f t="shared" ref="J569:J576" si="311">G569+I569</f>
        <v>0</v>
      </c>
      <c r="K569" s="33">
        <v>90000</v>
      </c>
      <c r="L569" s="33">
        <v>90000</v>
      </c>
      <c r="M569" s="33">
        <v>0</v>
      </c>
      <c r="N569" s="26">
        <v>0</v>
      </c>
      <c r="O569" s="29">
        <f t="shared" ref="O569:O576" si="312">L569+N569</f>
        <v>90000</v>
      </c>
    </row>
    <row r="570" spans="1:15" ht="12" customHeight="1" outlineLevel="1" x14ac:dyDescent="0.25">
      <c r="A570" s="3" t="s">
        <v>383</v>
      </c>
      <c r="B570" s="3" t="s">
        <v>391</v>
      </c>
      <c r="C570" s="3" t="s">
        <v>95</v>
      </c>
      <c r="D570" s="3" t="s">
        <v>130</v>
      </c>
      <c r="E570" s="4" t="s">
        <v>131</v>
      </c>
      <c r="F570" s="5">
        <v>0</v>
      </c>
      <c r="G570" s="5">
        <v>0</v>
      </c>
      <c r="H570" s="5">
        <v>0</v>
      </c>
      <c r="I570" s="5">
        <v>0</v>
      </c>
      <c r="J570" s="5">
        <f t="shared" si="311"/>
        <v>0</v>
      </c>
      <c r="K570" s="33">
        <v>15000</v>
      </c>
      <c r="L570" s="33">
        <v>15000</v>
      </c>
      <c r="M570" s="33">
        <v>0</v>
      </c>
      <c r="N570" s="26">
        <v>0</v>
      </c>
      <c r="O570" s="29">
        <f t="shared" si="312"/>
        <v>15000</v>
      </c>
    </row>
    <row r="571" spans="1:15" ht="12" customHeight="1" outlineLevel="1" x14ac:dyDescent="0.25">
      <c r="A571" s="3" t="s">
        <v>383</v>
      </c>
      <c r="B571" s="3" t="s">
        <v>391</v>
      </c>
      <c r="C571" s="3" t="s">
        <v>95</v>
      </c>
      <c r="D571" s="3" t="s">
        <v>132</v>
      </c>
      <c r="E571" s="4" t="s">
        <v>133</v>
      </c>
      <c r="F571" s="5">
        <v>0</v>
      </c>
      <c r="G571" s="5">
        <v>0</v>
      </c>
      <c r="H571" s="5">
        <v>0</v>
      </c>
      <c r="I571" s="5">
        <v>0</v>
      </c>
      <c r="J571" s="5">
        <f t="shared" si="311"/>
        <v>0</v>
      </c>
      <c r="K571" s="33">
        <v>250000</v>
      </c>
      <c r="L571" s="33">
        <v>250000</v>
      </c>
      <c r="M571" s="33">
        <v>0</v>
      </c>
      <c r="N571" s="26">
        <v>0</v>
      </c>
      <c r="O571" s="29">
        <f t="shared" si="312"/>
        <v>250000</v>
      </c>
    </row>
    <row r="572" spans="1:15" ht="12" customHeight="1" outlineLevel="1" x14ac:dyDescent="0.25">
      <c r="A572" s="3" t="s">
        <v>383</v>
      </c>
      <c r="B572" s="3" t="s">
        <v>391</v>
      </c>
      <c r="C572" s="3" t="s">
        <v>95</v>
      </c>
      <c r="D572" s="3" t="s">
        <v>136</v>
      </c>
      <c r="E572" s="4" t="s">
        <v>137</v>
      </c>
      <c r="F572" s="5">
        <v>0</v>
      </c>
      <c r="G572" s="5">
        <v>0</v>
      </c>
      <c r="H572" s="5">
        <v>0</v>
      </c>
      <c r="I572" s="5">
        <v>0</v>
      </c>
      <c r="J572" s="5">
        <f t="shared" si="311"/>
        <v>0</v>
      </c>
      <c r="K572" s="33">
        <v>450000</v>
      </c>
      <c r="L572" s="33">
        <v>450000</v>
      </c>
      <c r="M572" s="38">
        <v>83872.23</v>
      </c>
      <c r="N572" s="26">
        <v>0</v>
      </c>
      <c r="O572" s="29">
        <f t="shared" si="312"/>
        <v>450000</v>
      </c>
    </row>
    <row r="573" spans="1:15" ht="12" customHeight="1" outlineLevel="1" x14ac:dyDescent="0.25">
      <c r="A573" s="3" t="s">
        <v>383</v>
      </c>
      <c r="B573" s="3" t="s">
        <v>391</v>
      </c>
      <c r="C573" s="3" t="s">
        <v>95</v>
      </c>
      <c r="D573" s="3" t="s">
        <v>148</v>
      </c>
      <c r="E573" s="4" t="s">
        <v>149</v>
      </c>
      <c r="F573" s="5">
        <v>0</v>
      </c>
      <c r="G573" s="5">
        <v>0</v>
      </c>
      <c r="H573" s="5">
        <v>0</v>
      </c>
      <c r="I573" s="5">
        <v>0</v>
      </c>
      <c r="J573" s="5">
        <f t="shared" si="311"/>
        <v>0</v>
      </c>
      <c r="K573" s="33">
        <v>20000</v>
      </c>
      <c r="L573" s="33">
        <v>20000</v>
      </c>
      <c r="M573" s="33">
        <v>0</v>
      </c>
      <c r="N573" s="26">
        <v>0</v>
      </c>
      <c r="O573" s="29">
        <f t="shared" si="312"/>
        <v>20000</v>
      </c>
    </row>
    <row r="574" spans="1:15" ht="12" customHeight="1" outlineLevel="1" x14ac:dyDescent="0.25">
      <c r="A574" s="3" t="s">
        <v>383</v>
      </c>
      <c r="B574" s="3" t="s">
        <v>391</v>
      </c>
      <c r="C574" s="3" t="s">
        <v>95</v>
      </c>
      <c r="D574" s="3" t="s">
        <v>101</v>
      </c>
      <c r="E574" s="4" t="s">
        <v>102</v>
      </c>
      <c r="F574" s="5">
        <v>0</v>
      </c>
      <c r="G574" s="5">
        <v>0</v>
      </c>
      <c r="H574" s="5">
        <v>0</v>
      </c>
      <c r="I574" s="5">
        <v>0</v>
      </c>
      <c r="J574" s="5">
        <f t="shared" si="311"/>
        <v>0</v>
      </c>
      <c r="K574" s="33">
        <v>450000</v>
      </c>
      <c r="L574" s="33">
        <v>450000</v>
      </c>
      <c r="M574" s="33">
        <v>0</v>
      </c>
      <c r="N574" s="26">
        <v>0</v>
      </c>
      <c r="O574" s="29">
        <f t="shared" si="312"/>
        <v>450000</v>
      </c>
    </row>
    <row r="575" spans="1:15" ht="12" customHeight="1" outlineLevel="1" x14ac:dyDescent="0.25">
      <c r="A575" s="3" t="s">
        <v>383</v>
      </c>
      <c r="B575" s="3" t="s">
        <v>391</v>
      </c>
      <c r="C575" s="3" t="s">
        <v>95</v>
      </c>
      <c r="D575" s="3" t="s">
        <v>84</v>
      </c>
      <c r="E575" s="4" t="s">
        <v>85</v>
      </c>
      <c r="F575" s="5">
        <v>0</v>
      </c>
      <c r="G575" s="5">
        <v>0</v>
      </c>
      <c r="H575" s="5">
        <v>0</v>
      </c>
      <c r="I575" s="5">
        <v>0</v>
      </c>
      <c r="J575" s="5">
        <f t="shared" si="311"/>
        <v>0</v>
      </c>
      <c r="K575" s="33">
        <v>300000</v>
      </c>
      <c r="L575" s="33">
        <v>300000</v>
      </c>
      <c r="M575" s="33">
        <v>0</v>
      </c>
      <c r="N575" s="26">
        <v>0</v>
      </c>
      <c r="O575" s="29">
        <f t="shared" si="312"/>
        <v>300000</v>
      </c>
    </row>
    <row r="576" spans="1:15" ht="12" customHeight="1" outlineLevel="1" x14ac:dyDescent="0.25">
      <c r="A576" s="3" t="s">
        <v>383</v>
      </c>
      <c r="B576" s="3" t="s">
        <v>626</v>
      </c>
      <c r="C576" s="3" t="s">
        <v>95</v>
      </c>
      <c r="D576" s="3" t="s">
        <v>231</v>
      </c>
      <c r="E576" s="4" t="s">
        <v>232</v>
      </c>
      <c r="F576" s="5">
        <v>0</v>
      </c>
      <c r="G576" s="5">
        <v>0</v>
      </c>
      <c r="H576" s="5">
        <v>0</v>
      </c>
      <c r="I576" s="5">
        <v>0</v>
      </c>
      <c r="J576" s="5">
        <f t="shared" si="311"/>
        <v>0</v>
      </c>
      <c r="K576" s="33">
        <v>245000</v>
      </c>
      <c r="L576" s="33">
        <v>245000</v>
      </c>
      <c r="M576" s="33">
        <v>0</v>
      </c>
      <c r="N576" s="26">
        <v>250000</v>
      </c>
      <c r="O576" s="29">
        <f t="shared" si="312"/>
        <v>495000</v>
      </c>
    </row>
    <row r="577" spans="1:15" ht="12" customHeight="1" x14ac:dyDescent="0.25">
      <c r="A577" s="106" t="s">
        <v>392</v>
      </c>
      <c r="B577" s="107"/>
      <c r="C577" s="107"/>
      <c r="D577" s="107"/>
      <c r="E577" s="107"/>
      <c r="F577" s="6">
        <f>SUM(F565:F576)</f>
        <v>900000</v>
      </c>
      <c r="G577" s="6">
        <f>SUM(G565:G576)</f>
        <v>900000</v>
      </c>
      <c r="H577" s="6">
        <f>SUM(H565:H576)</f>
        <v>0</v>
      </c>
      <c r="I577" s="6">
        <f>SUM(I565:I576)</f>
        <v>0</v>
      </c>
      <c r="J577" s="6">
        <f>SUM(J565:J575)</f>
        <v>900000</v>
      </c>
      <c r="K577" s="6">
        <f>SUM(K565:K576)</f>
        <v>2192000</v>
      </c>
      <c r="L577" s="6">
        <f>SUM(L565:L576)</f>
        <v>2192000</v>
      </c>
      <c r="M577" s="6">
        <f>SUM(M565:M576)</f>
        <v>83872.23</v>
      </c>
      <c r="N577" s="6">
        <f>SUM(N565:N576)</f>
        <v>250000</v>
      </c>
      <c r="O577" s="6">
        <f>SUM(O565:O576)</f>
        <v>2442000</v>
      </c>
    </row>
    <row r="578" spans="1:15" ht="12" customHeight="1" outlineLevel="1" x14ac:dyDescent="0.25">
      <c r="A578" s="3" t="s">
        <v>383</v>
      </c>
      <c r="B578" s="3" t="s">
        <v>393</v>
      </c>
      <c r="C578" s="3" t="s">
        <v>269</v>
      </c>
      <c r="D578" s="3" t="s">
        <v>169</v>
      </c>
      <c r="E578" s="4" t="s">
        <v>170</v>
      </c>
      <c r="F578" s="5">
        <v>1563924</v>
      </c>
      <c r="G578" s="33">
        <v>1563924</v>
      </c>
      <c r="H578" s="33">
        <v>135645.03</v>
      </c>
      <c r="I578" s="25">
        <v>0</v>
      </c>
      <c r="J578" s="27">
        <f>G578+I578</f>
        <v>1563924</v>
      </c>
      <c r="K578" s="5">
        <v>0</v>
      </c>
      <c r="L578" s="5">
        <v>0</v>
      </c>
      <c r="M578" s="33">
        <v>0</v>
      </c>
      <c r="N578" s="5">
        <v>0</v>
      </c>
      <c r="O578" s="5">
        <v>0</v>
      </c>
    </row>
    <row r="579" spans="1:15" ht="12" customHeight="1" outlineLevel="1" x14ac:dyDescent="0.25">
      <c r="A579" s="3" t="s">
        <v>383</v>
      </c>
      <c r="B579" s="3" t="s">
        <v>393</v>
      </c>
      <c r="C579" s="3" t="s">
        <v>269</v>
      </c>
      <c r="D579" s="3" t="s">
        <v>218</v>
      </c>
      <c r="E579" s="4" t="s">
        <v>219</v>
      </c>
      <c r="F579" s="5">
        <v>2185463</v>
      </c>
      <c r="G579" s="33">
        <v>2185463</v>
      </c>
      <c r="H579" s="33">
        <v>376674.69</v>
      </c>
      <c r="I579" s="25">
        <v>0</v>
      </c>
      <c r="J579" s="27">
        <f>G579+I579</f>
        <v>2185463</v>
      </c>
      <c r="K579" s="5">
        <v>0</v>
      </c>
      <c r="L579" s="5">
        <v>0</v>
      </c>
      <c r="M579" s="33">
        <v>0</v>
      </c>
      <c r="N579" s="5">
        <v>0</v>
      </c>
      <c r="O579" s="5">
        <v>0</v>
      </c>
    </row>
    <row r="580" spans="1:15" ht="12" customHeight="1" outlineLevel="1" x14ac:dyDescent="0.25">
      <c r="A580" s="3" t="s">
        <v>383</v>
      </c>
      <c r="B580" s="3" t="s">
        <v>627</v>
      </c>
      <c r="C580" s="3" t="s">
        <v>269</v>
      </c>
      <c r="D580" s="3" t="s">
        <v>80</v>
      </c>
      <c r="E580" s="4" t="s">
        <v>81</v>
      </c>
      <c r="F580" s="5">
        <v>0</v>
      </c>
      <c r="G580" s="33">
        <v>0</v>
      </c>
      <c r="H580" s="33">
        <v>50338.02</v>
      </c>
      <c r="I580" s="25">
        <v>50338.02</v>
      </c>
      <c r="J580" s="27">
        <f>SUM(G580+I580)</f>
        <v>50338.02</v>
      </c>
      <c r="K580" s="5">
        <v>0</v>
      </c>
      <c r="L580" s="5">
        <v>0</v>
      </c>
      <c r="M580" s="33">
        <v>0</v>
      </c>
      <c r="N580" s="5">
        <v>0</v>
      </c>
      <c r="O580" s="5">
        <v>0</v>
      </c>
    </row>
    <row r="581" spans="1:15" ht="12" customHeight="1" outlineLevel="1" x14ac:dyDescent="0.25">
      <c r="A581" s="3" t="s">
        <v>383</v>
      </c>
      <c r="B581" s="3" t="s">
        <v>393</v>
      </c>
      <c r="C581" s="3" t="s">
        <v>269</v>
      </c>
      <c r="D581" s="3" t="s">
        <v>173</v>
      </c>
      <c r="E581" s="4" t="s">
        <v>174</v>
      </c>
      <c r="F581" s="5">
        <v>0</v>
      </c>
      <c r="G581" s="5">
        <v>0</v>
      </c>
      <c r="H581" s="5">
        <v>0</v>
      </c>
      <c r="I581" s="5">
        <v>0</v>
      </c>
      <c r="J581" s="5">
        <f>G581+I581</f>
        <v>0</v>
      </c>
      <c r="K581" s="33">
        <v>2263000</v>
      </c>
      <c r="L581" s="33">
        <v>2263000</v>
      </c>
      <c r="M581" s="33">
        <v>158019</v>
      </c>
      <c r="N581" s="26">
        <v>0</v>
      </c>
      <c r="O581" s="29">
        <f>L581+N581</f>
        <v>2263000</v>
      </c>
    </row>
    <row r="582" spans="1:15" ht="12" customHeight="1" outlineLevel="1" x14ac:dyDescent="0.25">
      <c r="A582" s="3" t="s">
        <v>383</v>
      </c>
      <c r="B582" s="3" t="s">
        <v>393</v>
      </c>
      <c r="C582" s="3" t="s">
        <v>269</v>
      </c>
      <c r="D582" s="3" t="s">
        <v>120</v>
      </c>
      <c r="E582" s="4" t="s">
        <v>121</v>
      </c>
      <c r="F582" s="5">
        <v>0</v>
      </c>
      <c r="G582" s="5">
        <v>0</v>
      </c>
      <c r="H582" s="5">
        <v>0</v>
      </c>
      <c r="I582" s="5">
        <v>0</v>
      </c>
      <c r="J582" s="5">
        <f t="shared" ref="J582:J597" si="313">G582+I582</f>
        <v>0</v>
      </c>
      <c r="K582" s="33">
        <v>190000</v>
      </c>
      <c r="L582" s="33">
        <v>190000</v>
      </c>
      <c r="M582" s="33">
        <v>11739</v>
      </c>
      <c r="N582" s="26">
        <v>0</v>
      </c>
      <c r="O582" s="29">
        <f t="shared" ref="O582:O597" si="314">L582+N582</f>
        <v>190000</v>
      </c>
    </row>
    <row r="583" spans="1:15" ht="12" customHeight="1" outlineLevel="1" x14ac:dyDescent="0.25">
      <c r="A583" s="3" t="s">
        <v>383</v>
      </c>
      <c r="B583" s="3" t="s">
        <v>393</v>
      </c>
      <c r="C583" s="3" t="s">
        <v>269</v>
      </c>
      <c r="D583" s="3" t="s">
        <v>175</v>
      </c>
      <c r="E583" s="4" t="s">
        <v>176</v>
      </c>
      <c r="F583" s="5">
        <v>0</v>
      </c>
      <c r="G583" s="5">
        <v>0</v>
      </c>
      <c r="H583" s="5">
        <v>0</v>
      </c>
      <c r="I583" s="5">
        <v>0</v>
      </c>
      <c r="J583" s="5">
        <f t="shared" si="313"/>
        <v>0</v>
      </c>
      <c r="K583" s="33">
        <v>566000</v>
      </c>
      <c r="L583" s="33">
        <v>566000</v>
      </c>
      <c r="M583" s="33">
        <v>43612</v>
      </c>
      <c r="N583" s="26">
        <v>0</v>
      </c>
      <c r="O583" s="29">
        <f t="shared" si="314"/>
        <v>566000</v>
      </c>
    </row>
    <row r="584" spans="1:15" ht="12" customHeight="1" outlineLevel="1" x14ac:dyDescent="0.25">
      <c r="A584" s="3" t="s">
        <v>383</v>
      </c>
      <c r="B584" s="3" t="s">
        <v>393</v>
      </c>
      <c r="C584" s="3" t="s">
        <v>269</v>
      </c>
      <c r="D584" s="3" t="s">
        <v>177</v>
      </c>
      <c r="E584" s="4" t="s">
        <v>178</v>
      </c>
      <c r="F584" s="5">
        <v>0</v>
      </c>
      <c r="G584" s="5">
        <v>0</v>
      </c>
      <c r="H584" s="5">
        <v>0</v>
      </c>
      <c r="I584" s="5">
        <v>0</v>
      </c>
      <c r="J584" s="5">
        <f t="shared" si="313"/>
        <v>0</v>
      </c>
      <c r="K584" s="33">
        <v>204000</v>
      </c>
      <c r="L584" s="33">
        <v>204000</v>
      </c>
      <c r="M584" s="33">
        <v>15829</v>
      </c>
      <c r="N584" s="26">
        <v>0</v>
      </c>
      <c r="O584" s="29">
        <f t="shared" si="314"/>
        <v>204000</v>
      </c>
    </row>
    <row r="585" spans="1:15" ht="12" customHeight="1" outlineLevel="1" x14ac:dyDescent="0.25">
      <c r="A585" s="3" t="s">
        <v>383</v>
      </c>
      <c r="B585" s="3" t="s">
        <v>393</v>
      </c>
      <c r="C585" s="3" t="s">
        <v>269</v>
      </c>
      <c r="D585" s="3" t="s">
        <v>124</v>
      </c>
      <c r="E585" s="4" t="s">
        <v>125</v>
      </c>
      <c r="F585" s="5">
        <v>0</v>
      </c>
      <c r="G585" s="5">
        <v>0</v>
      </c>
      <c r="H585" s="5">
        <v>0</v>
      </c>
      <c r="I585" s="5">
        <v>0</v>
      </c>
      <c r="J585" s="5">
        <f t="shared" si="313"/>
        <v>0</v>
      </c>
      <c r="K585" s="33">
        <v>25000</v>
      </c>
      <c r="L585" s="33">
        <v>25000</v>
      </c>
      <c r="M585" s="33">
        <v>0</v>
      </c>
      <c r="N585" s="26">
        <v>0</v>
      </c>
      <c r="O585" s="29">
        <f t="shared" si="314"/>
        <v>25000</v>
      </c>
    </row>
    <row r="586" spans="1:15" ht="12" customHeight="1" outlineLevel="1" x14ac:dyDescent="0.25">
      <c r="A586" s="3" t="s">
        <v>383</v>
      </c>
      <c r="B586" s="3" t="s">
        <v>393</v>
      </c>
      <c r="C586" s="3" t="s">
        <v>269</v>
      </c>
      <c r="D586" s="3" t="s">
        <v>128</v>
      </c>
      <c r="E586" s="4" t="s">
        <v>129</v>
      </c>
      <c r="F586" s="5">
        <v>0</v>
      </c>
      <c r="G586" s="5">
        <v>0</v>
      </c>
      <c r="H586" s="5">
        <v>0</v>
      </c>
      <c r="I586" s="5">
        <v>0</v>
      </c>
      <c r="J586" s="5">
        <f t="shared" si="313"/>
        <v>0</v>
      </c>
      <c r="K586" s="33">
        <v>10000</v>
      </c>
      <c r="L586" s="33">
        <v>10000</v>
      </c>
      <c r="M586" s="33">
        <v>0</v>
      </c>
      <c r="N586" s="26">
        <v>0</v>
      </c>
      <c r="O586" s="29">
        <f t="shared" si="314"/>
        <v>10000</v>
      </c>
    </row>
    <row r="587" spans="1:15" ht="12" customHeight="1" outlineLevel="1" x14ac:dyDescent="0.25">
      <c r="A587" s="3" t="s">
        <v>383</v>
      </c>
      <c r="B587" s="3" t="s">
        <v>393</v>
      </c>
      <c r="C587" s="3" t="s">
        <v>269</v>
      </c>
      <c r="D587" s="3" t="s">
        <v>130</v>
      </c>
      <c r="E587" s="4" t="s">
        <v>131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13"/>
        <v>0</v>
      </c>
      <c r="K587" s="33">
        <v>100000</v>
      </c>
      <c r="L587" s="33">
        <v>100000</v>
      </c>
      <c r="M587" s="33">
        <v>440</v>
      </c>
      <c r="N587" s="26">
        <v>0</v>
      </c>
      <c r="O587" s="29">
        <f t="shared" si="314"/>
        <v>100000</v>
      </c>
    </row>
    <row r="588" spans="1:15" ht="12" customHeight="1" outlineLevel="1" x14ac:dyDescent="0.25">
      <c r="A588" s="3" t="s">
        <v>383</v>
      </c>
      <c r="B588" s="3" t="s">
        <v>393</v>
      </c>
      <c r="C588" s="3" t="s">
        <v>269</v>
      </c>
      <c r="D588" s="3" t="s">
        <v>132</v>
      </c>
      <c r="E588" s="4" t="s">
        <v>133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13"/>
        <v>0</v>
      </c>
      <c r="K588" s="33">
        <v>300000</v>
      </c>
      <c r="L588" s="33">
        <v>300000</v>
      </c>
      <c r="M588" s="33">
        <v>10416</v>
      </c>
      <c r="N588" s="26">
        <v>0</v>
      </c>
      <c r="O588" s="29">
        <f t="shared" si="314"/>
        <v>300000</v>
      </c>
    </row>
    <row r="589" spans="1:15" ht="12" customHeight="1" outlineLevel="1" x14ac:dyDescent="0.25">
      <c r="A589" s="3" t="s">
        <v>383</v>
      </c>
      <c r="B589" s="3" t="s">
        <v>393</v>
      </c>
      <c r="C589" s="3" t="s">
        <v>269</v>
      </c>
      <c r="D589" s="3" t="s">
        <v>222</v>
      </c>
      <c r="E589" s="4" t="s">
        <v>223</v>
      </c>
      <c r="F589" s="5">
        <v>0</v>
      </c>
      <c r="G589" s="5">
        <v>0</v>
      </c>
      <c r="H589" s="5">
        <v>0</v>
      </c>
      <c r="I589" s="5">
        <v>0</v>
      </c>
      <c r="J589" s="5">
        <f t="shared" si="313"/>
        <v>0</v>
      </c>
      <c r="K589" s="33">
        <v>800000</v>
      </c>
      <c r="L589" s="33">
        <v>800000</v>
      </c>
      <c r="M589" s="33">
        <v>58315.69</v>
      </c>
      <c r="N589" s="26">
        <v>0</v>
      </c>
      <c r="O589" s="29">
        <f t="shared" si="314"/>
        <v>800000</v>
      </c>
    </row>
    <row r="590" spans="1:15" ht="12" customHeight="1" outlineLevel="1" x14ac:dyDescent="0.25">
      <c r="A590" s="3" t="s">
        <v>383</v>
      </c>
      <c r="B590" s="3" t="s">
        <v>393</v>
      </c>
      <c r="C590" s="3" t="s">
        <v>269</v>
      </c>
      <c r="D590" s="3" t="s">
        <v>134</v>
      </c>
      <c r="E590" s="4" t="s">
        <v>135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13"/>
        <v>0</v>
      </c>
      <c r="K590" s="33">
        <v>200000</v>
      </c>
      <c r="L590" s="33">
        <v>200000</v>
      </c>
      <c r="M590" s="33">
        <v>23915</v>
      </c>
      <c r="N590" s="26">
        <v>0</v>
      </c>
      <c r="O590" s="29">
        <f t="shared" si="314"/>
        <v>200000</v>
      </c>
    </row>
    <row r="591" spans="1:15" ht="12" customHeight="1" outlineLevel="1" x14ac:dyDescent="0.25">
      <c r="A591" s="3" t="s">
        <v>383</v>
      </c>
      <c r="B591" s="3" t="s">
        <v>393</v>
      </c>
      <c r="C591" s="3" t="s">
        <v>269</v>
      </c>
      <c r="D591" s="3" t="s">
        <v>136</v>
      </c>
      <c r="E591" s="4" t="s">
        <v>137</v>
      </c>
      <c r="F591" s="5">
        <v>0</v>
      </c>
      <c r="G591" s="5">
        <v>0</v>
      </c>
      <c r="H591" s="5">
        <v>0</v>
      </c>
      <c r="I591" s="5">
        <v>0</v>
      </c>
      <c r="J591" s="5">
        <f t="shared" si="313"/>
        <v>0</v>
      </c>
      <c r="K591" s="33">
        <v>900000</v>
      </c>
      <c r="L591" s="33">
        <v>900000</v>
      </c>
      <c r="M591" s="33">
        <v>105338.69</v>
      </c>
      <c r="N591" s="26">
        <v>0</v>
      </c>
      <c r="O591" s="29">
        <f t="shared" si="314"/>
        <v>900000</v>
      </c>
    </row>
    <row r="592" spans="1:15" ht="12" customHeight="1" outlineLevel="1" x14ac:dyDescent="0.25">
      <c r="A592" s="3" t="s">
        <v>383</v>
      </c>
      <c r="B592" s="3" t="s">
        <v>393</v>
      </c>
      <c r="C592" s="3" t="s">
        <v>269</v>
      </c>
      <c r="D592" s="3" t="s">
        <v>138</v>
      </c>
      <c r="E592" s="4" t="s">
        <v>139</v>
      </c>
      <c r="F592" s="5">
        <v>0</v>
      </c>
      <c r="G592" s="5">
        <v>0</v>
      </c>
      <c r="H592" s="5">
        <v>0</v>
      </c>
      <c r="I592" s="5">
        <v>0</v>
      </c>
      <c r="J592" s="5">
        <f t="shared" ref="J592" si="315">G592+I592</f>
        <v>0</v>
      </c>
      <c r="K592" s="33">
        <v>0</v>
      </c>
      <c r="L592" s="33">
        <v>0</v>
      </c>
      <c r="M592" s="33">
        <v>0</v>
      </c>
      <c r="N592" s="26">
        <v>0</v>
      </c>
      <c r="O592" s="29">
        <f t="shared" ref="O592" si="316">L592+N592</f>
        <v>0</v>
      </c>
    </row>
    <row r="593" spans="1:15" ht="12" customHeight="1" outlineLevel="1" x14ac:dyDescent="0.25">
      <c r="A593" s="3" t="s">
        <v>383</v>
      </c>
      <c r="B593" s="3" t="s">
        <v>393</v>
      </c>
      <c r="C593" s="3" t="s">
        <v>269</v>
      </c>
      <c r="D593" s="3" t="s">
        <v>613</v>
      </c>
      <c r="E593" s="4" t="s">
        <v>614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13"/>
        <v>0</v>
      </c>
      <c r="K593" s="33">
        <v>0</v>
      </c>
      <c r="L593" s="33">
        <v>0</v>
      </c>
      <c r="M593" s="33">
        <v>0</v>
      </c>
      <c r="N593" s="26">
        <v>0</v>
      </c>
      <c r="O593" s="29">
        <f t="shared" si="314"/>
        <v>0</v>
      </c>
    </row>
    <row r="594" spans="1:15" ht="12" customHeight="1" outlineLevel="1" x14ac:dyDescent="0.25">
      <c r="A594" s="3" t="s">
        <v>383</v>
      </c>
      <c r="B594" s="3" t="s">
        <v>393</v>
      </c>
      <c r="C594" s="3" t="s">
        <v>269</v>
      </c>
      <c r="D594" s="3" t="s">
        <v>146</v>
      </c>
      <c r="E594" s="4" t="s">
        <v>147</v>
      </c>
      <c r="F594" s="5">
        <v>0</v>
      </c>
      <c r="G594" s="5">
        <v>0</v>
      </c>
      <c r="H594" s="5">
        <v>0</v>
      </c>
      <c r="I594" s="5">
        <v>0</v>
      </c>
      <c r="J594" s="5">
        <f t="shared" si="313"/>
        <v>0</v>
      </c>
      <c r="K594" s="33">
        <v>15000</v>
      </c>
      <c r="L594" s="33">
        <v>15000</v>
      </c>
      <c r="M594" s="33">
        <v>8872.0400000000009</v>
      </c>
      <c r="N594" s="26">
        <v>0</v>
      </c>
      <c r="O594" s="29">
        <f t="shared" si="314"/>
        <v>15000</v>
      </c>
    </row>
    <row r="595" spans="1:15" ht="12" customHeight="1" outlineLevel="1" x14ac:dyDescent="0.25">
      <c r="A595" s="3" t="s">
        <v>383</v>
      </c>
      <c r="B595" s="3" t="s">
        <v>393</v>
      </c>
      <c r="C595" s="3" t="s">
        <v>269</v>
      </c>
      <c r="D595" s="3" t="s">
        <v>101</v>
      </c>
      <c r="E595" s="4" t="s">
        <v>102</v>
      </c>
      <c r="F595" s="5">
        <v>0</v>
      </c>
      <c r="G595" s="5">
        <v>0</v>
      </c>
      <c r="H595" s="5">
        <v>0</v>
      </c>
      <c r="I595" s="5">
        <v>0</v>
      </c>
      <c r="J595" s="5">
        <f t="shared" si="313"/>
        <v>0</v>
      </c>
      <c r="K595" s="33">
        <v>1000000</v>
      </c>
      <c r="L595" s="33">
        <v>1000000</v>
      </c>
      <c r="M595" s="33">
        <v>97726.5</v>
      </c>
      <c r="N595" s="26">
        <v>0</v>
      </c>
      <c r="O595" s="29">
        <f t="shared" si="314"/>
        <v>1000000</v>
      </c>
    </row>
    <row r="596" spans="1:15" ht="12" customHeight="1" outlineLevel="1" x14ac:dyDescent="0.25">
      <c r="A596" s="3" t="s">
        <v>383</v>
      </c>
      <c r="B596" s="3" t="s">
        <v>393</v>
      </c>
      <c r="C596" s="3" t="s">
        <v>269</v>
      </c>
      <c r="D596" s="3" t="s">
        <v>84</v>
      </c>
      <c r="E596" s="4" t="s">
        <v>85</v>
      </c>
      <c r="F596" s="5">
        <v>0</v>
      </c>
      <c r="G596" s="5">
        <v>0</v>
      </c>
      <c r="H596" s="5">
        <v>0</v>
      </c>
      <c r="I596" s="5">
        <v>0</v>
      </c>
      <c r="J596" s="5">
        <f t="shared" si="313"/>
        <v>0</v>
      </c>
      <c r="K596" s="33">
        <v>2000000</v>
      </c>
      <c r="L596" s="33">
        <v>2000000</v>
      </c>
      <c r="M596" s="33">
        <v>66462.179999999993</v>
      </c>
      <c r="N596" s="26">
        <v>0</v>
      </c>
      <c r="O596" s="29">
        <f t="shared" si="314"/>
        <v>2000000</v>
      </c>
    </row>
    <row r="597" spans="1:15" ht="12" customHeight="1" outlineLevel="1" x14ac:dyDescent="0.25">
      <c r="A597" s="3" t="s">
        <v>383</v>
      </c>
      <c r="B597" s="3" t="s">
        <v>627</v>
      </c>
      <c r="C597" s="3" t="s">
        <v>269</v>
      </c>
      <c r="D597" s="3" t="s">
        <v>231</v>
      </c>
      <c r="E597" s="4" t="s">
        <v>232</v>
      </c>
      <c r="F597" s="5">
        <v>0</v>
      </c>
      <c r="G597" s="5">
        <v>0</v>
      </c>
      <c r="H597" s="5">
        <v>0</v>
      </c>
      <c r="I597" s="5">
        <v>0</v>
      </c>
      <c r="J597" s="5">
        <f t="shared" si="313"/>
        <v>0</v>
      </c>
      <c r="K597" s="33">
        <v>0</v>
      </c>
      <c r="L597" s="33">
        <v>0</v>
      </c>
      <c r="M597" s="33">
        <v>0</v>
      </c>
      <c r="N597" s="26">
        <v>0</v>
      </c>
      <c r="O597" s="29">
        <f t="shared" si="314"/>
        <v>0</v>
      </c>
    </row>
    <row r="598" spans="1:15" ht="12" customHeight="1" x14ac:dyDescent="0.25">
      <c r="A598" s="106" t="s">
        <v>394</v>
      </c>
      <c r="B598" s="107"/>
      <c r="C598" s="107"/>
      <c r="D598" s="107"/>
      <c r="E598" s="107"/>
      <c r="F598" s="6">
        <f t="shared" ref="F598:O598" si="317">SUM(F578:F597)</f>
        <v>3749387</v>
      </c>
      <c r="G598" s="6">
        <f t="shared" si="317"/>
        <v>3749387</v>
      </c>
      <c r="H598" s="6">
        <f t="shared" si="317"/>
        <v>562657.74</v>
      </c>
      <c r="I598" s="6">
        <f t="shared" si="317"/>
        <v>50338.02</v>
      </c>
      <c r="J598" s="6">
        <f t="shared" si="317"/>
        <v>3799725.02</v>
      </c>
      <c r="K598" s="6">
        <f t="shared" si="317"/>
        <v>8573000</v>
      </c>
      <c r="L598" s="6">
        <f t="shared" si="317"/>
        <v>8573000</v>
      </c>
      <c r="M598" s="6">
        <f t="shared" si="317"/>
        <v>600685.09999999986</v>
      </c>
      <c r="N598" s="6">
        <f t="shared" si="317"/>
        <v>0</v>
      </c>
      <c r="O598" s="6">
        <f t="shared" si="317"/>
        <v>8573000</v>
      </c>
    </row>
    <row r="599" spans="1:15" ht="12" customHeight="1" outlineLevel="1" x14ac:dyDescent="0.25">
      <c r="A599" s="3" t="s">
        <v>383</v>
      </c>
      <c r="B599" s="3" t="s">
        <v>395</v>
      </c>
      <c r="C599" s="3" t="s">
        <v>269</v>
      </c>
      <c r="D599" s="3" t="s">
        <v>220</v>
      </c>
      <c r="E599" s="4" t="s">
        <v>221</v>
      </c>
      <c r="F599" s="5">
        <v>0</v>
      </c>
      <c r="G599" s="5">
        <v>0</v>
      </c>
      <c r="H599" s="38">
        <v>7370.11</v>
      </c>
      <c r="I599" s="25">
        <v>7371</v>
      </c>
      <c r="J599" s="27">
        <f>G599+I599</f>
        <v>7371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</row>
    <row r="600" spans="1:15" ht="12" customHeight="1" outlineLevel="1" x14ac:dyDescent="0.25">
      <c r="A600" s="3" t="s">
        <v>383</v>
      </c>
      <c r="B600" s="3" t="s">
        <v>395</v>
      </c>
      <c r="C600" s="3" t="s">
        <v>303</v>
      </c>
      <c r="D600" s="3" t="s">
        <v>220</v>
      </c>
      <c r="E600" s="4" t="s">
        <v>221</v>
      </c>
      <c r="F600" s="5">
        <v>0</v>
      </c>
      <c r="G600" s="5">
        <v>0</v>
      </c>
      <c r="H600" s="38">
        <v>847</v>
      </c>
      <c r="I600" s="25">
        <v>847</v>
      </c>
      <c r="J600" s="27">
        <f>G600+I600</f>
        <v>847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</row>
    <row r="601" spans="1:15" ht="12" customHeight="1" x14ac:dyDescent="0.25">
      <c r="A601" s="106" t="s">
        <v>396</v>
      </c>
      <c r="B601" s="107"/>
      <c r="C601" s="107"/>
      <c r="D601" s="107"/>
      <c r="E601" s="107"/>
      <c r="F601" s="6">
        <f>SUM(F599:F600)</f>
        <v>0</v>
      </c>
      <c r="G601" s="6">
        <f>SUM(G599:G600)</f>
        <v>0</v>
      </c>
      <c r="H601" s="6">
        <f t="shared" ref="H601:J601" si="318">SUM(H599:H600)</f>
        <v>8217.11</v>
      </c>
      <c r="I601" s="6">
        <f t="shared" si="318"/>
        <v>8218</v>
      </c>
      <c r="J601" s="6">
        <f t="shared" si="318"/>
        <v>8218</v>
      </c>
      <c r="K601" s="6">
        <f>SUM(K599:K600)</f>
        <v>0</v>
      </c>
      <c r="L601" s="6">
        <f>SUM(L599:L600)</f>
        <v>0</v>
      </c>
      <c r="M601" s="6">
        <f t="shared" ref="M601:O601" si="319">SUM(M599:M600)</f>
        <v>0</v>
      </c>
      <c r="N601" s="6">
        <f t="shared" si="319"/>
        <v>0</v>
      </c>
      <c r="O601" s="6">
        <f t="shared" si="319"/>
        <v>0</v>
      </c>
    </row>
    <row r="602" spans="1:15" ht="12" customHeight="1" outlineLevel="1" x14ac:dyDescent="0.25">
      <c r="A602" s="3" t="s">
        <v>383</v>
      </c>
      <c r="B602" s="3" t="s">
        <v>397</v>
      </c>
      <c r="C602" s="3" t="s">
        <v>287</v>
      </c>
      <c r="D602" s="3" t="s">
        <v>169</v>
      </c>
      <c r="E602" s="4" t="s">
        <v>170</v>
      </c>
      <c r="F602" s="5">
        <v>1468889</v>
      </c>
      <c r="G602" s="5">
        <v>1468889</v>
      </c>
      <c r="H602" s="33">
        <v>158262</v>
      </c>
      <c r="I602" s="25">
        <v>0</v>
      </c>
      <c r="J602" s="27">
        <f>G602+I602</f>
        <v>1468889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</row>
    <row r="603" spans="1:15" ht="12" customHeight="1" outlineLevel="1" x14ac:dyDescent="0.25">
      <c r="A603" s="3" t="s">
        <v>383</v>
      </c>
      <c r="B603" s="3" t="s">
        <v>397</v>
      </c>
      <c r="C603" s="3" t="s">
        <v>287</v>
      </c>
      <c r="D603" s="3" t="s">
        <v>218</v>
      </c>
      <c r="E603" s="4" t="s">
        <v>219</v>
      </c>
      <c r="F603" s="5">
        <v>2860283</v>
      </c>
      <c r="G603" s="5">
        <v>2860283</v>
      </c>
      <c r="H603" s="33">
        <v>250815</v>
      </c>
      <c r="I603" s="25">
        <v>0</v>
      </c>
      <c r="J603" s="27">
        <f t="shared" ref="J603:J605" si="320">G603+I603</f>
        <v>2860283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</row>
    <row r="604" spans="1:15" ht="12" customHeight="1" outlineLevel="1" x14ac:dyDescent="0.25">
      <c r="A604" s="3" t="s">
        <v>383</v>
      </c>
      <c r="B604" s="3" t="s">
        <v>693</v>
      </c>
      <c r="C604" s="3" t="s">
        <v>287</v>
      </c>
      <c r="D604" s="3" t="s">
        <v>80</v>
      </c>
      <c r="E604" s="4" t="s">
        <v>81</v>
      </c>
      <c r="F604" s="5">
        <v>0</v>
      </c>
      <c r="G604" s="5">
        <v>0</v>
      </c>
      <c r="H604" s="33">
        <v>15927.34</v>
      </c>
      <c r="I604" s="25">
        <v>15927.34</v>
      </c>
      <c r="J604" s="27">
        <f t="shared" si="320"/>
        <v>15927.34</v>
      </c>
      <c r="K604" s="5">
        <v>0</v>
      </c>
      <c r="L604" s="5">
        <v>0</v>
      </c>
      <c r="M604" s="5">
        <v>0</v>
      </c>
      <c r="N604" s="5">
        <v>0</v>
      </c>
      <c r="O604" s="5">
        <f>SUM(L604+N604)</f>
        <v>0</v>
      </c>
    </row>
    <row r="605" spans="1:15" ht="12" customHeight="1" outlineLevel="1" x14ac:dyDescent="0.25">
      <c r="A605" s="3" t="s">
        <v>383</v>
      </c>
      <c r="B605" s="3" t="s">
        <v>397</v>
      </c>
      <c r="C605" s="3" t="s">
        <v>287</v>
      </c>
      <c r="D605" s="3" t="s">
        <v>398</v>
      </c>
      <c r="E605" s="4" t="s">
        <v>399</v>
      </c>
      <c r="F605" s="5">
        <v>0</v>
      </c>
      <c r="G605" s="5">
        <v>0</v>
      </c>
      <c r="H605" s="5">
        <v>0</v>
      </c>
      <c r="I605" s="25">
        <v>0</v>
      </c>
      <c r="J605" s="27">
        <f t="shared" si="320"/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</row>
    <row r="606" spans="1:15" ht="12" customHeight="1" outlineLevel="1" x14ac:dyDescent="0.25">
      <c r="A606" s="3" t="s">
        <v>383</v>
      </c>
      <c r="B606" s="3" t="s">
        <v>397</v>
      </c>
      <c r="C606" s="3" t="s">
        <v>287</v>
      </c>
      <c r="D606" s="3" t="s">
        <v>128</v>
      </c>
      <c r="E606" s="4" t="s">
        <v>129</v>
      </c>
      <c r="F606" s="5">
        <v>0</v>
      </c>
      <c r="G606" s="5">
        <v>0</v>
      </c>
      <c r="H606" s="5">
        <v>0</v>
      </c>
      <c r="I606" s="5">
        <v>0</v>
      </c>
      <c r="J606" s="5">
        <f>G606+I606</f>
        <v>0</v>
      </c>
      <c r="K606" s="5">
        <v>5000</v>
      </c>
      <c r="L606" s="33">
        <v>5000</v>
      </c>
      <c r="M606" s="33">
        <v>0</v>
      </c>
      <c r="N606" s="26">
        <v>0</v>
      </c>
      <c r="O606" s="29">
        <f>L606+N606</f>
        <v>5000</v>
      </c>
    </row>
    <row r="607" spans="1:15" ht="12" customHeight="1" outlineLevel="1" x14ac:dyDescent="0.25">
      <c r="A607" s="3" t="s">
        <v>383</v>
      </c>
      <c r="B607" s="3" t="s">
        <v>397</v>
      </c>
      <c r="C607" s="3" t="s">
        <v>287</v>
      </c>
      <c r="D607" s="3" t="s">
        <v>130</v>
      </c>
      <c r="E607" s="4" t="s">
        <v>131</v>
      </c>
      <c r="F607" s="5">
        <v>0</v>
      </c>
      <c r="G607" s="5">
        <v>0</v>
      </c>
      <c r="H607" s="5">
        <v>0</v>
      </c>
      <c r="I607" s="5">
        <v>0</v>
      </c>
      <c r="J607" s="5">
        <f t="shared" ref="J607:J615" si="321">G607+I607</f>
        <v>0</v>
      </c>
      <c r="K607" s="5">
        <v>15000</v>
      </c>
      <c r="L607" s="33">
        <v>15000</v>
      </c>
      <c r="M607" s="33">
        <v>0</v>
      </c>
      <c r="N607" s="26">
        <v>0</v>
      </c>
      <c r="O607" s="29">
        <f t="shared" ref="O607:O615" si="322">L607+N607</f>
        <v>15000</v>
      </c>
    </row>
    <row r="608" spans="1:15" ht="12" customHeight="1" outlineLevel="1" x14ac:dyDescent="0.25">
      <c r="A608" s="3" t="s">
        <v>383</v>
      </c>
      <c r="B608" s="3" t="s">
        <v>397</v>
      </c>
      <c r="C608" s="3" t="s">
        <v>287</v>
      </c>
      <c r="D608" s="3" t="s">
        <v>132</v>
      </c>
      <c r="E608" s="4" t="s">
        <v>133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21"/>
        <v>0</v>
      </c>
      <c r="K608" s="5">
        <v>900000</v>
      </c>
      <c r="L608" s="33">
        <v>900000</v>
      </c>
      <c r="M608" s="33">
        <v>0</v>
      </c>
      <c r="N608" s="26">
        <v>0</v>
      </c>
      <c r="O608" s="29">
        <f t="shared" si="322"/>
        <v>900000</v>
      </c>
    </row>
    <row r="609" spans="1:15" ht="12" customHeight="1" outlineLevel="1" x14ac:dyDescent="0.25">
      <c r="A609" s="3" t="s">
        <v>383</v>
      </c>
      <c r="B609" s="3" t="s">
        <v>397</v>
      </c>
      <c r="C609" s="3" t="s">
        <v>287</v>
      </c>
      <c r="D609" s="3" t="s">
        <v>222</v>
      </c>
      <c r="E609" s="4" t="s">
        <v>223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21"/>
        <v>0</v>
      </c>
      <c r="K609" s="5">
        <v>800000</v>
      </c>
      <c r="L609" s="33">
        <v>800000</v>
      </c>
      <c r="M609" s="38">
        <v>53781.93</v>
      </c>
      <c r="N609" s="26">
        <v>0</v>
      </c>
      <c r="O609" s="29">
        <f t="shared" si="322"/>
        <v>800000</v>
      </c>
    </row>
    <row r="610" spans="1:15" ht="12" customHeight="1" outlineLevel="1" x14ac:dyDescent="0.25">
      <c r="A610" s="3" t="s">
        <v>383</v>
      </c>
      <c r="B610" s="3" t="s">
        <v>397</v>
      </c>
      <c r="C610" s="3" t="s">
        <v>287</v>
      </c>
      <c r="D610" s="3" t="s">
        <v>134</v>
      </c>
      <c r="E610" s="4" t="s">
        <v>135</v>
      </c>
      <c r="F610" s="5">
        <v>0</v>
      </c>
      <c r="G610" s="5">
        <v>0</v>
      </c>
      <c r="H610" s="5">
        <v>0</v>
      </c>
      <c r="I610" s="5">
        <v>0</v>
      </c>
      <c r="J610" s="5">
        <f t="shared" si="321"/>
        <v>0</v>
      </c>
      <c r="K610" s="5">
        <v>0</v>
      </c>
      <c r="L610" s="33">
        <v>0</v>
      </c>
      <c r="M610" s="33">
        <v>0</v>
      </c>
      <c r="N610" s="26">
        <v>0</v>
      </c>
      <c r="O610" s="29">
        <f t="shared" si="322"/>
        <v>0</v>
      </c>
    </row>
    <row r="611" spans="1:15" ht="12" customHeight="1" outlineLevel="1" x14ac:dyDescent="0.25">
      <c r="A611" s="3" t="s">
        <v>383</v>
      </c>
      <c r="B611" s="3" t="s">
        <v>397</v>
      </c>
      <c r="C611" s="3" t="s">
        <v>287</v>
      </c>
      <c r="D611" s="3" t="s">
        <v>136</v>
      </c>
      <c r="E611" s="4" t="s">
        <v>137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21"/>
        <v>0</v>
      </c>
      <c r="K611" s="5">
        <v>200000</v>
      </c>
      <c r="L611" s="33">
        <v>200000</v>
      </c>
      <c r="M611" s="38">
        <v>20122.61</v>
      </c>
      <c r="N611" s="26">
        <v>0</v>
      </c>
      <c r="O611" s="29">
        <f t="shared" si="322"/>
        <v>200000</v>
      </c>
    </row>
    <row r="612" spans="1:15" ht="12" customHeight="1" outlineLevel="1" x14ac:dyDescent="0.25">
      <c r="A612" s="3" t="s">
        <v>383</v>
      </c>
      <c r="B612" s="3" t="s">
        <v>397</v>
      </c>
      <c r="C612" s="3" t="s">
        <v>287</v>
      </c>
      <c r="D612" s="3" t="s">
        <v>138</v>
      </c>
      <c r="E612" s="4" t="s">
        <v>139</v>
      </c>
      <c r="F612" s="5">
        <v>0</v>
      </c>
      <c r="G612" s="5">
        <v>0</v>
      </c>
      <c r="H612" s="5">
        <v>0</v>
      </c>
      <c r="I612" s="5">
        <v>0</v>
      </c>
      <c r="J612" s="5">
        <f t="shared" si="321"/>
        <v>0</v>
      </c>
      <c r="K612" s="5">
        <v>0</v>
      </c>
      <c r="L612" s="33">
        <v>0</v>
      </c>
      <c r="M612" s="33">
        <v>0</v>
      </c>
      <c r="N612" s="26">
        <v>0</v>
      </c>
      <c r="O612" s="29">
        <f t="shared" si="322"/>
        <v>0</v>
      </c>
    </row>
    <row r="613" spans="1:15" ht="12" customHeight="1" outlineLevel="1" x14ac:dyDescent="0.25">
      <c r="A613" s="3" t="s">
        <v>383</v>
      </c>
      <c r="B613" s="3" t="s">
        <v>397</v>
      </c>
      <c r="C613" s="3" t="s">
        <v>287</v>
      </c>
      <c r="D613" s="3" t="s">
        <v>101</v>
      </c>
      <c r="E613" s="4" t="s">
        <v>102</v>
      </c>
      <c r="F613" s="5">
        <v>0</v>
      </c>
      <c r="G613" s="5">
        <v>0</v>
      </c>
      <c r="H613" s="5">
        <v>0</v>
      </c>
      <c r="I613" s="5">
        <v>0</v>
      </c>
      <c r="J613" s="5">
        <f t="shared" si="321"/>
        <v>0</v>
      </c>
      <c r="K613" s="5">
        <v>500000</v>
      </c>
      <c r="L613" s="33">
        <v>500000</v>
      </c>
      <c r="M613" s="33">
        <v>21948.9</v>
      </c>
      <c r="N613" s="26">
        <v>0</v>
      </c>
      <c r="O613" s="29">
        <f t="shared" si="322"/>
        <v>500000</v>
      </c>
    </row>
    <row r="614" spans="1:15" ht="12" customHeight="1" outlineLevel="1" x14ac:dyDescent="0.25">
      <c r="A614" s="3" t="s">
        <v>383</v>
      </c>
      <c r="B614" s="3" t="s">
        <v>397</v>
      </c>
      <c r="C614" s="3" t="s">
        <v>287</v>
      </c>
      <c r="D614" s="3" t="s">
        <v>84</v>
      </c>
      <c r="E614" s="4" t="s">
        <v>85</v>
      </c>
      <c r="F614" s="5">
        <v>0</v>
      </c>
      <c r="G614" s="5">
        <v>0</v>
      </c>
      <c r="H614" s="5">
        <v>0</v>
      </c>
      <c r="I614" s="5">
        <v>0</v>
      </c>
      <c r="J614" s="5">
        <f t="shared" ref="J614" si="323">G614+I614</f>
        <v>0</v>
      </c>
      <c r="K614" s="5">
        <v>2500000</v>
      </c>
      <c r="L614" s="33">
        <v>2500000</v>
      </c>
      <c r="M614" s="33">
        <v>41728</v>
      </c>
      <c r="N614" s="26">
        <v>0</v>
      </c>
      <c r="O614" s="29">
        <f t="shared" ref="O614" si="324">L614+N614</f>
        <v>2500000</v>
      </c>
    </row>
    <row r="615" spans="1:15" ht="12" customHeight="1" outlineLevel="1" x14ac:dyDescent="0.25">
      <c r="A615" s="3" t="s">
        <v>383</v>
      </c>
      <c r="B615" s="3" t="s">
        <v>397</v>
      </c>
      <c r="C615" s="3" t="s">
        <v>287</v>
      </c>
      <c r="D615" s="3" t="s">
        <v>160</v>
      </c>
      <c r="E615" s="4" t="s">
        <v>161</v>
      </c>
      <c r="F615" s="5">
        <v>0</v>
      </c>
      <c r="G615" s="5">
        <v>0</v>
      </c>
      <c r="H615" s="5">
        <v>0</v>
      </c>
      <c r="I615" s="5">
        <v>0</v>
      </c>
      <c r="J615" s="5">
        <f t="shared" si="321"/>
        <v>0</v>
      </c>
      <c r="K615" s="5">
        <v>1000</v>
      </c>
      <c r="L615" s="33">
        <v>1000</v>
      </c>
      <c r="M615" s="33">
        <v>0</v>
      </c>
      <c r="N615" s="26">
        <v>0</v>
      </c>
      <c r="O615" s="29">
        <f t="shared" si="322"/>
        <v>1000</v>
      </c>
    </row>
    <row r="616" spans="1:15" ht="12" customHeight="1" x14ac:dyDescent="0.25">
      <c r="A616" s="106" t="s">
        <v>400</v>
      </c>
      <c r="B616" s="107"/>
      <c r="C616" s="107"/>
      <c r="D616" s="107"/>
      <c r="E616" s="107"/>
      <c r="F616" s="6">
        <f t="shared" ref="F616:O616" si="325">SUM(F602:F615)</f>
        <v>4329172</v>
      </c>
      <c r="G616" s="6">
        <f t="shared" si="325"/>
        <v>4329172</v>
      </c>
      <c r="H616" s="6">
        <f t="shared" si="325"/>
        <v>425004.34</v>
      </c>
      <c r="I616" s="6">
        <f t="shared" si="325"/>
        <v>15927.34</v>
      </c>
      <c r="J616" s="6">
        <f t="shared" si="325"/>
        <v>4345099.34</v>
      </c>
      <c r="K616" s="6">
        <f t="shared" si="325"/>
        <v>4921000</v>
      </c>
      <c r="L616" s="6">
        <f t="shared" si="325"/>
        <v>4921000</v>
      </c>
      <c r="M616" s="6">
        <f t="shared" si="325"/>
        <v>137581.44</v>
      </c>
      <c r="N616" s="6">
        <f t="shared" si="325"/>
        <v>0</v>
      </c>
      <c r="O616" s="6">
        <f t="shared" si="325"/>
        <v>4921000</v>
      </c>
    </row>
    <row r="617" spans="1:15" s="7" customFormat="1" ht="12" customHeight="1" x14ac:dyDescent="0.25">
      <c r="A617" s="111" t="s">
        <v>401</v>
      </c>
      <c r="B617" s="112"/>
      <c r="C617" s="112"/>
      <c r="D617" s="112"/>
      <c r="E617" s="112"/>
      <c r="F617" s="10">
        <f t="shared" ref="F617:O617" si="326">SUM(F548,F556,F564,F577,F598,F601,F616)</f>
        <v>9231959</v>
      </c>
      <c r="G617" s="10">
        <f t="shared" si="326"/>
        <v>9231959</v>
      </c>
      <c r="H617" s="10">
        <f t="shared" si="326"/>
        <v>1007257.29</v>
      </c>
      <c r="I617" s="10">
        <f t="shared" si="326"/>
        <v>85861.459999999992</v>
      </c>
      <c r="J617" s="10">
        <f t="shared" si="326"/>
        <v>9317820.4600000009</v>
      </c>
      <c r="K617" s="10">
        <f t="shared" si="326"/>
        <v>17261000</v>
      </c>
      <c r="L617" s="10">
        <f t="shared" si="326"/>
        <v>17261000</v>
      </c>
      <c r="M617" s="10">
        <f t="shared" si="326"/>
        <v>853695.76999999979</v>
      </c>
      <c r="N617" s="10">
        <f t="shared" si="326"/>
        <v>250000</v>
      </c>
      <c r="O617" s="10">
        <f t="shared" si="326"/>
        <v>17511000</v>
      </c>
    </row>
    <row r="618" spans="1:15" ht="12" customHeight="1" outlineLevel="1" x14ac:dyDescent="0.25">
      <c r="A618" s="3" t="s">
        <v>402</v>
      </c>
      <c r="B618" s="3" t="s">
        <v>403</v>
      </c>
      <c r="C618" s="3" t="s">
        <v>159</v>
      </c>
      <c r="D618" s="3" t="s">
        <v>173</v>
      </c>
      <c r="E618" s="4" t="s">
        <v>174</v>
      </c>
      <c r="F618" s="5">
        <v>0</v>
      </c>
      <c r="G618" s="5">
        <v>0</v>
      </c>
      <c r="H618" s="5">
        <v>0</v>
      </c>
      <c r="I618" s="5">
        <v>0</v>
      </c>
      <c r="J618" s="5">
        <f>G618+I618</f>
        <v>0</v>
      </c>
      <c r="K618" s="33">
        <v>593000</v>
      </c>
      <c r="L618" s="33">
        <v>593000</v>
      </c>
      <c r="M618" s="33">
        <v>40633</v>
      </c>
      <c r="N618" s="26">
        <v>0</v>
      </c>
      <c r="O618" s="29">
        <f>L618+N618</f>
        <v>593000</v>
      </c>
    </row>
    <row r="619" spans="1:15" ht="12" customHeight="1" outlineLevel="1" x14ac:dyDescent="0.25">
      <c r="A619" s="3" t="s">
        <v>402</v>
      </c>
      <c r="B619" s="3" t="s">
        <v>403</v>
      </c>
      <c r="C619" s="3" t="s">
        <v>159</v>
      </c>
      <c r="D619" s="3" t="s">
        <v>175</v>
      </c>
      <c r="E619" s="4" t="s">
        <v>176</v>
      </c>
      <c r="F619" s="5">
        <v>0</v>
      </c>
      <c r="G619" s="5">
        <v>0</v>
      </c>
      <c r="H619" s="5">
        <v>0</v>
      </c>
      <c r="I619" s="5">
        <v>0</v>
      </c>
      <c r="J619" s="5">
        <f t="shared" ref="J619:J620" si="327">G619+I619</f>
        <v>0</v>
      </c>
      <c r="K619" s="33">
        <v>149000</v>
      </c>
      <c r="L619" s="33">
        <v>149000</v>
      </c>
      <c r="M619" s="33">
        <v>10077</v>
      </c>
      <c r="N619" s="26">
        <v>0</v>
      </c>
      <c r="O619" s="29">
        <f t="shared" ref="O619:O620" si="328">L619+N619</f>
        <v>149000</v>
      </c>
    </row>
    <row r="620" spans="1:15" ht="12" customHeight="1" outlineLevel="1" x14ac:dyDescent="0.25">
      <c r="A620" s="3" t="s">
        <v>402</v>
      </c>
      <c r="B620" s="3" t="s">
        <v>403</v>
      </c>
      <c r="C620" s="3" t="s">
        <v>159</v>
      </c>
      <c r="D620" s="3" t="s">
        <v>177</v>
      </c>
      <c r="E620" s="4" t="s">
        <v>178</v>
      </c>
      <c r="F620" s="5">
        <v>0</v>
      </c>
      <c r="G620" s="5">
        <v>0</v>
      </c>
      <c r="H620" s="5">
        <v>0</v>
      </c>
      <c r="I620" s="5">
        <v>0</v>
      </c>
      <c r="J620" s="5">
        <f t="shared" si="327"/>
        <v>0</v>
      </c>
      <c r="K620" s="33">
        <v>54000</v>
      </c>
      <c r="L620" s="33">
        <v>54000</v>
      </c>
      <c r="M620" s="33">
        <v>3657</v>
      </c>
      <c r="N620" s="26">
        <v>0</v>
      </c>
      <c r="O620" s="29">
        <f t="shared" si="328"/>
        <v>54000</v>
      </c>
    </row>
    <row r="621" spans="1:15" ht="12" customHeight="1" x14ac:dyDescent="0.25">
      <c r="A621" s="106" t="s">
        <v>404</v>
      </c>
      <c r="B621" s="107"/>
      <c r="C621" s="107"/>
      <c r="D621" s="107"/>
      <c r="E621" s="107"/>
      <c r="F621" s="6">
        <f t="shared" ref="F621:O621" si="329">SUM(F618:F620)</f>
        <v>0</v>
      </c>
      <c r="G621" s="6">
        <f t="shared" si="329"/>
        <v>0</v>
      </c>
      <c r="H621" s="6">
        <f t="shared" si="329"/>
        <v>0</v>
      </c>
      <c r="I621" s="6">
        <f t="shared" si="329"/>
        <v>0</v>
      </c>
      <c r="J621" s="6">
        <f t="shared" si="329"/>
        <v>0</v>
      </c>
      <c r="K621" s="6">
        <f t="shared" si="329"/>
        <v>796000</v>
      </c>
      <c r="L621" s="6">
        <f t="shared" si="329"/>
        <v>796000</v>
      </c>
      <c r="M621" s="6">
        <f t="shared" si="329"/>
        <v>54367</v>
      </c>
      <c r="N621" s="6">
        <f t="shared" si="329"/>
        <v>0</v>
      </c>
      <c r="O621" s="6">
        <f t="shared" si="329"/>
        <v>796000</v>
      </c>
    </row>
    <row r="622" spans="1:15" ht="12" customHeight="1" outlineLevel="1" x14ac:dyDescent="0.25">
      <c r="A622" s="3" t="s">
        <v>402</v>
      </c>
      <c r="B622" s="3" t="s">
        <v>405</v>
      </c>
      <c r="C622" s="3" t="s">
        <v>159</v>
      </c>
      <c r="D622" s="3" t="s">
        <v>173</v>
      </c>
      <c r="E622" s="4" t="s">
        <v>174</v>
      </c>
      <c r="F622" s="5">
        <v>0</v>
      </c>
      <c r="G622" s="5">
        <v>0</v>
      </c>
      <c r="H622" s="5">
        <v>0</v>
      </c>
      <c r="I622" s="5">
        <v>0</v>
      </c>
      <c r="J622" s="5">
        <f>G622+I622</f>
        <v>0</v>
      </c>
      <c r="K622" s="33">
        <v>552000</v>
      </c>
      <c r="L622" s="33">
        <v>552000</v>
      </c>
      <c r="M622" s="33">
        <v>38429</v>
      </c>
      <c r="N622" s="26">
        <v>0</v>
      </c>
      <c r="O622" s="29">
        <f>L622+N622</f>
        <v>552000</v>
      </c>
    </row>
    <row r="623" spans="1:15" ht="12" customHeight="1" outlineLevel="1" x14ac:dyDescent="0.25">
      <c r="A623" s="3" t="s">
        <v>402</v>
      </c>
      <c r="B623" s="3" t="s">
        <v>405</v>
      </c>
      <c r="C623" s="3" t="s">
        <v>159</v>
      </c>
      <c r="D623" s="3" t="s">
        <v>175</v>
      </c>
      <c r="E623" s="4" t="s">
        <v>176</v>
      </c>
      <c r="F623" s="5">
        <v>0</v>
      </c>
      <c r="G623" s="5">
        <v>0</v>
      </c>
      <c r="H623" s="5">
        <v>0</v>
      </c>
      <c r="I623" s="5">
        <v>0</v>
      </c>
      <c r="J623" s="5">
        <f t="shared" ref="J623:J624" si="330">G623+I623</f>
        <v>0</v>
      </c>
      <c r="K623" s="33">
        <v>138000</v>
      </c>
      <c r="L623" s="33">
        <v>138000</v>
      </c>
      <c r="M623" s="33">
        <v>9531</v>
      </c>
      <c r="N623" s="26">
        <v>0</v>
      </c>
      <c r="O623" s="29">
        <f t="shared" ref="O623:O624" si="331">L623+N623</f>
        <v>138000</v>
      </c>
    </row>
    <row r="624" spans="1:15" ht="12" customHeight="1" outlineLevel="1" x14ac:dyDescent="0.25">
      <c r="A624" s="3" t="s">
        <v>402</v>
      </c>
      <c r="B624" s="3" t="s">
        <v>405</v>
      </c>
      <c r="C624" s="3" t="s">
        <v>159</v>
      </c>
      <c r="D624" s="3" t="s">
        <v>177</v>
      </c>
      <c r="E624" s="4" t="s">
        <v>178</v>
      </c>
      <c r="F624" s="5">
        <v>0</v>
      </c>
      <c r="G624" s="5">
        <v>0</v>
      </c>
      <c r="H624" s="5">
        <v>0</v>
      </c>
      <c r="I624" s="5">
        <v>0</v>
      </c>
      <c r="J624" s="5">
        <f t="shared" si="330"/>
        <v>0</v>
      </c>
      <c r="K624" s="33">
        <v>50000</v>
      </c>
      <c r="L624" s="33">
        <v>50000</v>
      </c>
      <c r="M624" s="33">
        <v>3458</v>
      </c>
      <c r="N624" s="26">
        <v>0</v>
      </c>
      <c r="O624" s="29">
        <f t="shared" si="331"/>
        <v>50000</v>
      </c>
    </row>
    <row r="625" spans="1:15" ht="12" customHeight="1" x14ac:dyDescent="0.25">
      <c r="A625" s="106" t="s">
        <v>406</v>
      </c>
      <c r="B625" s="107"/>
      <c r="C625" s="107"/>
      <c r="D625" s="107"/>
      <c r="E625" s="107"/>
      <c r="F625" s="6">
        <f t="shared" ref="F625:O625" si="332">SUM(F622:F624)</f>
        <v>0</v>
      </c>
      <c r="G625" s="6">
        <f t="shared" si="332"/>
        <v>0</v>
      </c>
      <c r="H625" s="6">
        <f t="shared" si="332"/>
        <v>0</v>
      </c>
      <c r="I625" s="6">
        <f t="shared" si="332"/>
        <v>0</v>
      </c>
      <c r="J625" s="6">
        <f t="shared" si="332"/>
        <v>0</v>
      </c>
      <c r="K625" s="6">
        <f t="shared" si="332"/>
        <v>740000</v>
      </c>
      <c r="L625" s="6">
        <f t="shared" si="332"/>
        <v>740000</v>
      </c>
      <c r="M625" s="6">
        <f t="shared" si="332"/>
        <v>51418</v>
      </c>
      <c r="N625" s="6">
        <f t="shared" si="332"/>
        <v>0</v>
      </c>
      <c r="O625" s="6">
        <f t="shared" si="332"/>
        <v>740000</v>
      </c>
    </row>
    <row r="626" spans="1:15" ht="12" hidden="1" customHeight="1" outlineLevel="1" x14ac:dyDescent="0.25">
      <c r="A626" s="3" t="s">
        <v>402</v>
      </c>
      <c r="B626" s="3" t="s">
        <v>407</v>
      </c>
      <c r="C626" s="3" t="s">
        <v>408</v>
      </c>
      <c r="D626" s="3" t="s">
        <v>120</v>
      </c>
      <c r="E626" s="4" t="s">
        <v>121</v>
      </c>
      <c r="F626" s="5">
        <v>0</v>
      </c>
      <c r="G626" s="5">
        <v>0</v>
      </c>
      <c r="H626" s="5">
        <v>0</v>
      </c>
      <c r="I626" s="5">
        <v>0</v>
      </c>
      <c r="J626" s="5">
        <f>G626+I626</f>
        <v>0</v>
      </c>
      <c r="K626" s="5">
        <v>0</v>
      </c>
      <c r="L626" s="5">
        <v>0</v>
      </c>
      <c r="M626" s="5">
        <v>0</v>
      </c>
      <c r="N626" s="26">
        <v>0</v>
      </c>
      <c r="O626" s="29">
        <f>L626+N626</f>
        <v>0</v>
      </c>
    </row>
    <row r="627" spans="1:15" ht="12" hidden="1" customHeight="1" outlineLevel="1" x14ac:dyDescent="0.25">
      <c r="A627" s="3" t="s">
        <v>402</v>
      </c>
      <c r="B627" s="3" t="s">
        <v>407</v>
      </c>
      <c r="C627" s="3" t="s">
        <v>408</v>
      </c>
      <c r="D627" s="3" t="s">
        <v>175</v>
      </c>
      <c r="E627" s="4" t="s">
        <v>176</v>
      </c>
      <c r="F627" s="5">
        <v>0</v>
      </c>
      <c r="G627" s="5">
        <v>0</v>
      </c>
      <c r="H627" s="5">
        <v>0</v>
      </c>
      <c r="I627" s="5">
        <v>0</v>
      </c>
      <c r="J627" s="5">
        <f t="shared" ref="J627:J634" si="333">G627+I627</f>
        <v>0</v>
      </c>
      <c r="K627" s="5">
        <v>0</v>
      </c>
      <c r="L627" s="5">
        <v>0</v>
      </c>
      <c r="M627" s="5">
        <v>0</v>
      </c>
      <c r="N627" s="26">
        <v>0</v>
      </c>
      <c r="O627" s="29">
        <f t="shared" ref="O627:O634" si="334">L627+N627</f>
        <v>0</v>
      </c>
    </row>
    <row r="628" spans="1:15" ht="12" hidden="1" customHeight="1" outlineLevel="1" x14ac:dyDescent="0.25">
      <c r="A628" s="3" t="s">
        <v>402</v>
      </c>
      <c r="B628" s="3" t="s">
        <v>407</v>
      </c>
      <c r="C628" s="3" t="s">
        <v>408</v>
      </c>
      <c r="D628" s="3" t="s">
        <v>177</v>
      </c>
      <c r="E628" s="4" t="s">
        <v>178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33"/>
        <v>0</v>
      </c>
      <c r="K628" s="5">
        <v>0</v>
      </c>
      <c r="L628" s="5">
        <v>0</v>
      </c>
      <c r="M628" s="5">
        <v>0</v>
      </c>
      <c r="N628" s="26">
        <v>0</v>
      </c>
      <c r="O628" s="29">
        <f t="shared" si="334"/>
        <v>0</v>
      </c>
    </row>
    <row r="629" spans="1:15" ht="12" hidden="1" customHeight="1" outlineLevel="1" x14ac:dyDescent="0.25">
      <c r="A629" s="3" t="s">
        <v>402</v>
      </c>
      <c r="B629" s="3" t="s">
        <v>407</v>
      </c>
      <c r="C629" s="3" t="s">
        <v>408</v>
      </c>
      <c r="D629" s="3" t="s">
        <v>128</v>
      </c>
      <c r="E629" s="4" t="s">
        <v>129</v>
      </c>
      <c r="F629" s="5">
        <v>0</v>
      </c>
      <c r="G629" s="5">
        <v>0</v>
      </c>
      <c r="H629" s="5">
        <v>0</v>
      </c>
      <c r="I629" s="5">
        <v>0</v>
      </c>
      <c r="J629" s="5">
        <f t="shared" si="333"/>
        <v>0</v>
      </c>
      <c r="K629" s="5">
        <v>0</v>
      </c>
      <c r="L629" s="5">
        <v>0</v>
      </c>
      <c r="M629" s="5">
        <v>0</v>
      </c>
      <c r="N629" s="26">
        <v>0</v>
      </c>
      <c r="O629" s="29">
        <f t="shared" si="334"/>
        <v>0</v>
      </c>
    </row>
    <row r="630" spans="1:15" ht="12" hidden="1" customHeight="1" outlineLevel="1" x14ac:dyDescent="0.25">
      <c r="A630" s="3" t="s">
        <v>402</v>
      </c>
      <c r="B630" s="3" t="s">
        <v>407</v>
      </c>
      <c r="C630" s="3" t="s">
        <v>408</v>
      </c>
      <c r="D630" s="3" t="s">
        <v>130</v>
      </c>
      <c r="E630" s="4" t="s">
        <v>131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33"/>
        <v>0</v>
      </c>
      <c r="K630" s="5">
        <v>0</v>
      </c>
      <c r="L630" s="5">
        <v>0</v>
      </c>
      <c r="M630" s="5">
        <v>0</v>
      </c>
      <c r="N630" s="26">
        <v>0</v>
      </c>
      <c r="O630" s="29">
        <f t="shared" si="334"/>
        <v>0</v>
      </c>
    </row>
    <row r="631" spans="1:15" ht="12" hidden="1" customHeight="1" outlineLevel="1" x14ac:dyDescent="0.25">
      <c r="A631" s="3" t="s">
        <v>402</v>
      </c>
      <c r="B631" s="3" t="s">
        <v>407</v>
      </c>
      <c r="C631" s="3" t="s">
        <v>408</v>
      </c>
      <c r="D631" s="3" t="s">
        <v>132</v>
      </c>
      <c r="E631" s="4" t="s">
        <v>133</v>
      </c>
      <c r="F631" s="5">
        <v>0</v>
      </c>
      <c r="G631" s="5">
        <v>0</v>
      </c>
      <c r="H631" s="5">
        <v>0</v>
      </c>
      <c r="I631" s="5">
        <v>0</v>
      </c>
      <c r="J631" s="5">
        <f t="shared" si="333"/>
        <v>0</v>
      </c>
      <c r="K631" s="5">
        <v>0</v>
      </c>
      <c r="L631" s="5">
        <v>0</v>
      </c>
      <c r="M631" s="5">
        <v>0</v>
      </c>
      <c r="N631" s="26">
        <v>0</v>
      </c>
      <c r="O631" s="29">
        <f t="shared" si="334"/>
        <v>0</v>
      </c>
    </row>
    <row r="632" spans="1:15" ht="12" hidden="1" customHeight="1" outlineLevel="1" x14ac:dyDescent="0.25">
      <c r="A632" s="3" t="s">
        <v>402</v>
      </c>
      <c r="B632" s="3" t="s">
        <v>407</v>
      </c>
      <c r="C632" s="3" t="s">
        <v>408</v>
      </c>
      <c r="D632" s="3" t="s">
        <v>222</v>
      </c>
      <c r="E632" s="4" t="s">
        <v>223</v>
      </c>
      <c r="F632" s="5">
        <v>0</v>
      </c>
      <c r="G632" s="5">
        <v>0</v>
      </c>
      <c r="H632" s="5">
        <v>0</v>
      </c>
      <c r="I632" s="5">
        <v>0</v>
      </c>
      <c r="J632" s="5">
        <f t="shared" si="333"/>
        <v>0</v>
      </c>
      <c r="K632" s="5">
        <v>0</v>
      </c>
      <c r="L632" s="5">
        <v>0</v>
      </c>
      <c r="M632" s="5">
        <v>0</v>
      </c>
      <c r="N632" s="26">
        <v>0</v>
      </c>
      <c r="O632" s="29">
        <f t="shared" si="334"/>
        <v>0</v>
      </c>
    </row>
    <row r="633" spans="1:15" ht="12" hidden="1" customHeight="1" outlineLevel="1" x14ac:dyDescent="0.25">
      <c r="A633" s="3" t="s">
        <v>402</v>
      </c>
      <c r="B633" s="3" t="s">
        <v>407</v>
      </c>
      <c r="C633" s="3" t="s">
        <v>408</v>
      </c>
      <c r="D633" s="3" t="s">
        <v>142</v>
      </c>
      <c r="E633" s="4" t="s">
        <v>143</v>
      </c>
      <c r="F633" s="5">
        <v>0</v>
      </c>
      <c r="G633" s="5">
        <v>0</v>
      </c>
      <c r="H633" s="5">
        <v>0</v>
      </c>
      <c r="I633" s="5">
        <v>0</v>
      </c>
      <c r="J633" s="5">
        <f t="shared" si="333"/>
        <v>0</v>
      </c>
      <c r="K633" s="5">
        <v>0</v>
      </c>
      <c r="L633" s="5">
        <v>0</v>
      </c>
      <c r="M633" s="5">
        <v>0</v>
      </c>
      <c r="N633" s="26">
        <v>0</v>
      </c>
      <c r="O633" s="29">
        <f t="shared" si="334"/>
        <v>0</v>
      </c>
    </row>
    <row r="634" spans="1:15" ht="12" hidden="1" customHeight="1" outlineLevel="1" x14ac:dyDescent="0.25">
      <c r="A634" s="3" t="s">
        <v>402</v>
      </c>
      <c r="B634" s="3" t="s">
        <v>407</v>
      </c>
      <c r="C634" s="3" t="s">
        <v>408</v>
      </c>
      <c r="D634" s="3" t="s">
        <v>84</v>
      </c>
      <c r="E634" s="4" t="s">
        <v>85</v>
      </c>
      <c r="F634" s="5">
        <v>0</v>
      </c>
      <c r="G634" s="5">
        <v>0</v>
      </c>
      <c r="H634" s="5">
        <v>0</v>
      </c>
      <c r="I634" s="5">
        <v>0</v>
      </c>
      <c r="J634" s="5">
        <f t="shared" si="333"/>
        <v>0</v>
      </c>
      <c r="K634" s="5">
        <v>0</v>
      </c>
      <c r="L634" s="5">
        <v>0</v>
      </c>
      <c r="M634" s="5">
        <v>0</v>
      </c>
      <c r="N634" s="26">
        <v>0</v>
      </c>
      <c r="O634" s="29">
        <f t="shared" si="334"/>
        <v>0</v>
      </c>
    </row>
    <row r="635" spans="1:15" ht="12" customHeight="1" collapsed="1" x14ac:dyDescent="0.25">
      <c r="A635" s="106" t="s">
        <v>409</v>
      </c>
      <c r="B635" s="107"/>
      <c r="C635" s="107"/>
      <c r="D635" s="107"/>
      <c r="E635" s="107"/>
      <c r="F635" s="6">
        <f>SUM(F626:F634)</f>
        <v>0</v>
      </c>
      <c r="G635" s="6">
        <f>SUM(G626:G634)</f>
        <v>0</v>
      </c>
      <c r="H635" s="6">
        <f t="shared" ref="H635:J635" si="335">SUM(H626:H634)</f>
        <v>0</v>
      </c>
      <c r="I635" s="6">
        <f t="shared" si="335"/>
        <v>0</v>
      </c>
      <c r="J635" s="6">
        <f t="shared" si="335"/>
        <v>0</v>
      </c>
      <c r="K635" s="6">
        <f t="shared" ref="K635" si="336">SUM(K626:K634)</f>
        <v>0</v>
      </c>
      <c r="L635" s="6">
        <f t="shared" ref="L635:O635" si="337">SUM(L626:L634)</f>
        <v>0</v>
      </c>
      <c r="M635" s="6">
        <f t="shared" si="337"/>
        <v>0</v>
      </c>
      <c r="N635" s="6">
        <f t="shared" si="337"/>
        <v>0</v>
      </c>
      <c r="O635" s="6">
        <f t="shared" si="337"/>
        <v>0</v>
      </c>
    </row>
    <row r="636" spans="1:15" s="48" customFormat="1" ht="12" customHeight="1" x14ac:dyDescent="0.25">
      <c r="A636" s="18" t="s">
        <v>402</v>
      </c>
      <c r="B636" s="22" t="s">
        <v>694</v>
      </c>
      <c r="C636" s="22">
        <v>4356</v>
      </c>
      <c r="D636" s="54">
        <v>2324</v>
      </c>
      <c r="E636" s="20" t="s">
        <v>81</v>
      </c>
      <c r="F636" s="19">
        <v>0</v>
      </c>
      <c r="G636" s="19">
        <v>0</v>
      </c>
      <c r="H636" s="38">
        <v>9803.7800000000007</v>
      </c>
      <c r="I636" s="19">
        <v>9803.7800000000007</v>
      </c>
      <c r="J636" s="19">
        <f>SUM(G636+I636)</f>
        <v>9803.7800000000007</v>
      </c>
      <c r="K636" s="19">
        <v>0</v>
      </c>
      <c r="L636" s="19">
        <v>0</v>
      </c>
      <c r="M636" s="19">
        <v>0</v>
      </c>
      <c r="N636" s="19">
        <v>0</v>
      </c>
      <c r="O636" s="19">
        <f>SUM(L636+N636)</f>
        <v>0</v>
      </c>
    </row>
    <row r="637" spans="1:15" ht="12" customHeight="1" outlineLevel="1" x14ac:dyDescent="0.25">
      <c r="A637" s="3" t="s">
        <v>402</v>
      </c>
      <c r="B637" s="3" t="s">
        <v>410</v>
      </c>
      <c r="C637" s="3" t="s">
        <v>411</v>
      </c>
      <c r="D637" s="3" t="s">
        <v>128</v>
      </c>
      <c r="E637" s="4" t="s">
        <v>129</v>
      </c>
      <c r="F637" s="5">
        <v>0</v>
      </c>
      <c r="G637" s="5">
        <v>0</v>
      </c>
      <c r="H637" s="5">
        <v>0</v>
      </c>
      <c r="I637" s="5">
        <v>0</v>
      </c>
      <c r="J637" s="5">
        <f>G637+I637</f>
        <v>0</v>
      </c>
      <c r="K637" s="5">
        <v>0</v>
      </c>
      <c r="L637" s="5">
        <v>0</v>
      </c>
      <c r="M637" s="33">
        <v>0</v>
      </c>
      <c r="N637" s="26">
        <v>0</v>
      </c>
      <c r="O637" s="29">
        <f>L637+N637</f>
        <v>0</v>
      </c>
    </row>
    <row r="638" spans="1:15" ht="12" customHeight="1" outlineLevel="1" x14ac:dyDescent="0.25">
      <c r="A638" s="3" t="s">
        <v>402</v>
      </c>
      <c r="B638" s="3" t="s">
        <v>410</v>
      </c>
      <c r="C638" s="3" t="s">
        <v>411</v>
      </c>
      <c r="D638" s="3" t="s">
        <v>130</v>
      </c>
      <c r="E638" s="4" t="s">
        <v>131</v>
      </c>
      <c r="F638" s="5">
        <v>0</v>
      </c>
      <c r="G638" s="5">
        <v>0</v>
      </c>
      <c r="H638" s="5">
        <v>0</v>
      </c>
      <c r="I638" s="5">
        <v>0</v>
      </c>
      <c r="J638" s="5">
        <f t="shared" ref="J638:J643" si="338">G638+I638</f>
        <v>0</v>
      </c>
      <c r="K638" s="5">
        <v>0</v>
      </c>
      <c r="L638" s="5">
        <v>0</v>
      </c>
      <c r="M638" s="33">
        <v>0</v>
      </c>
      <c r="N638" s="26">
        <v>0</v>
      </c>
      <c r="O638" s="29">
        <f t="shared" ref="O638:O643" si="339">L638+N638</f>
        <v>0</v>
      </c>
    </row>
    <row r="639" spans="1:15" ht="12" customHeight="1" outlineLevel="1" x14ac:dyDescent="0.25">
      <c r="A639" s="3" t="s">
        <v>402</v>
      </c>
      <c r="B639" s="3" t="s">
        <v>410</v>
      </c>
      <c r="C639" s="3" t="s">
        <v>411</v>
      </c>
      <c r="D639" s="3" t="s">
        <v>132</v>
      </c>
      <c r="E639" s="4" t="s">
        <v>133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38"/>
        <v>0</v>
      </c>
      <c r="K639" s="5">
        <v>11000</v>
      </c>
      <c r="L639" s="5">
        <v>11000</v>
      </c>
      <c r="M639" s="33">
        <v>1483</v>
      </c>
      <c r="N639" s="26">
        <v>0</v>
      </c>
      <c r="O639" s="29">
        <f t="shared" si="339"/>
        <v>11000</v>
      </c>
    </row>
    <row r="640" spans="1:15" ht="12" customHeight="1" outlineLevel="1" x14ac:dyDescent="0.25">
      <c r="A640" s="3" t="s">
        <v>402</v>
      </c>
      <c r="B640" s="3" t="s">
        <v>410</v>
      </c>
      <c r="C640" s="3" t="s">
        <v>411</v>
      </c>
      <c r="D640" s="3" t="s">
        <v>134</v>
      </c>
      <c r="E640" s="4" t="s">
        <v>135</v>
      </c>
      <c r="F640" s="5">
        <v>0</v>
      </c>
      <c r="G640" s="5">
        <v>0</v>
      </c>
      <c r="H640" s="5">
        <v>0</v>
      </c>
      <c r="I640" s="5">
        <v>0</v>
      </c>
      <c r="J640" s="5">
        <f t="shared" si="338"/>
        <v>0</v>
      </c>
      <c r="K640" s="5">
        <v>50000</v>
      </c>
      <c r="L640" s="5">
        <v>50000</v>
      </c>
      <c r="M640" s="33">
        <v>9540</v>
      </c>
      <c r="N640" s="26">
        <v>0</v>
      </c>
      <c r="O640" s="29">
        <f t="shared" si="339"/>
        <v>50000</v>
      </c>
    </row>
    <row r="641" spans="1:15" ht="12" customHeight="1" outlineLevel="1" x14ac:dyDescent="0.25">
      <c r="A641" s="3" t="s">
        <v>402</v>
      </c>
      <c r="B641" s="3" t="s">
        <v>410</v>
      </c>
      <c r="C641" s="3" t="s">
        <v>411</v>
      </c>
      <c r="D641" s="3" t="s">
        <v>136</v>
      </c>
      <c r="E641" s="4" t="s">
        <v>137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38"/>
        <v>0</v>
      </c>
      <c r="K641" s="5">
        <v>45000</v>
      </c>
      <c r="L641" s="5">
        <v>45000</v>
      </c>
      <c r="M641" s="33">
        <v>3080</v>
      </c>
      <c r="N641" s="26">
        <v>0</v>
      </c>
      <c r="O641" s="29">
        <f t="shared" si="339"/>
        <v>45000</v>
      </c>
    </row>
    <row r="642" spans="1:15" ht="12" customHeight="1" outlineLevel="1" x14ac:dyDescent="0.25">
      <c r="A642" s="3" t="s">
        <v>402</v>
      </c>
      <c r="B642" s="3" t="s">
        <v>410</v>
      </c>
      <c r="C642" s="3" t="s">
        <v>411</v>
      </c>
      <c r="D642" s="3" t="s">
        <v>101</v>
      </c>
      <c r="E642" s="4" t="s">
        <v>102</v>
      </c>
      <c r="F642" s="5">
        <v>0</v>
      </c>
      <c r="G642" s="5">
        <v>0</v>
      </c>
      <c r="H642" s="5">
        <v>0</v>
      </c>
      <c r="I642" s="5">
        <v>0</v>
      </c>
      <c r="J642" s="5">
        <f t="shared" si="338"/>
        <v>0</v>
      </c>
      <c r="K642" s="5">
        <v>5000</v>
      </c>
      <c r="L642" s="5">
        <v>5000</v>
      </c>
      <c r="M642" s="33">
        <v>405</v>
      </c>
      <c r="N642" s="26">
        <v>0</v>
      </c>
      <c r="O642" s="29">
        <f t="shared" si="339"/>
        <v>5000</v>
      </c>
    </row>
    <row r="643" spans="1:15" ht="12" customHeight="1" outlineLevel="1" x14ac:dyDescent="0.25">
      <c r="A643" s="3" t="s">
        <v>402</v>
      </c>
      <c r="B643" s="3" t="s">
        <v>410</v>
      </c>
      <c r="C643" s="3" t="s">
        <v>411</v>
      </c>
      <c r="D643" s="3" t="s">
        <v>84</v>
      </c>
      <c r="E643" s="4" t="s">
        <v>85</v>
      </c>
      <c r="F643" s="5">
        <v>0</v>
      </c>
      <c r="G643" s="5">
        <v>0</v>
      </c>
      <c r="H643" s="5">
        <v>0</v>
      </c>
      <c r="I643" s="5">
        <v>0</v>
      </c>
      <c r="J643" s="5">
        <f t="shared" si="338"/>
        <v>0</v>
      </c>
      <c r="K643" s="5">
        <v>5000</v>
      </c>
      <c r="L643" s="5">
        <v>5000</v>
      </c>
      <c r="M643" s="33">
        <v>0</v>
      </c>
      <c r="N643" s="26">
        <v>0</v>
      </c>
      <c r="O643" s="29">
        <f t="shared" si="339"/>
        <v>5000</v>
      </c>
    </row>
    <row r="644" spans="1:15" ht="12" customHeight="1" x14ac:dyDescent="0.25">
      <c r="A644" s="106" t="s">
        <v>412</v>
      </c>
      <c r="B644" s="107"/>
      <c r="C644" s="107"/>
      <c r="D644" s="107"/>
      <c r="E644" s="107"/>
      <c r="F644" s="6">
        <f t="shared" ref="F644:O644" si="340">SUM(F636:F643)</f>
        <v>0</v>
      </c>
      <c r="G644" s="6">
        <f t="shared" si="340"/>
        <v>0</v>
      </c>
      <c r="H644" s="6">
        <f t="shared" si="340"/>
        <v>9803.7800000000007</v>
      </c>
      <c r="I644" s="6">
        <f t="shared" si="340"/>
        <v>9803.7800000000007</v>
      </c>
      <c r="J644" s="6">
        <f t="shared" si="340"/>
        <v>9803.7800000000007</v>
      </c>
      <c r="K644" s="6">
        <f t="shared" si="340"/>
        <v>116000</v>
      </c>
      <c r="L644" s="6">
        <f t="shared" si="340"/>
        <v>116000</v>
      </c>
      <c r="M644" s="6">
        <f t="shared" si="340"/>
        <v>14508</v>
      </c>
      <c r="N644" s="6">
        <f t="shared" si="340"/>
        <v>0</v>
      </c>
      <c r="O644" s="6">
        <f t="shared" si="340"/>
        <v>116000</v>
      </c>
    </row>
    <row r="645" spans="1:15" ht="12" customHeight="1" outlineLevel="1" x14ac:dyDescent="0.25">
      <c r="A645" s="3" t="s">
        <v>402</v>
      </c>
      <c r="B645" s="3" t="s">
        <v>413</v>
      </c>
      <c r="C645" s="3" t="s">
        <v>159</v>
      </c>
      <c r="D645" s="3" t="s">
        <v>130</v>
      </c>
      <c r="E645" s="4" t="s">
        <v>131</v>
      </c>
      <c r="F645" s="5">
        <v>0</v>
      </c>
      <c r="G645" s="5">
        <v>0</v>
      </c>
      <c r="H645" s="5">
        <v>0</v>
      </c>
      <c r="I645" s="5">
        <v>0</v>
      </c>
      <c r="J645" s="5">
        <f>G645+I645</f>
        <v>0</v>
      </c>
      <c r="K645" s="5">
        <v>6000</v>
      </c>
      <c r="L645" s="5">
        <v>6000</v>
      </c>
      <c r="M645" s="33">
        <v>0</v>
      </c>
      <c r="N645" s="26">
        <v>0</v>
      </c>
      <c r="O645" s="29">
        <f>L645+N645</f>
        <v>6000</v>
      </c>
    </row>
    <row r="646" spans="1:15" ht="12" customHeight="1" outlineLevel="1" x14ac:dyDescent="0.25">
      <c r="A646" s="3" t="s">
        <v>402</v>
      </c>
      <c r="B646" s="3" t="s">
        <v>413</v>
      </c>
      <c r="C646" s="3" t="s">
        <v>159</v>
      </c>
      <c r="D646" s="3" t="s">
        <v>138</v>
      </c>
      <c r="E646" s="4" t="s">
        <v>139</v>
      </c>
      <c r="F646" s="5">
        <v>0</v>
      </c>
      <c r="G646" s="5">
        <v>0</v>
      </c>
      <c r="H646" s="5">
        <v>0</v>
      </c>
      <c r="I646" s="5">
        <v>0</v>
      </c>
      <c r="J646" s="5">
        <f t="shared" ref="J646:J650" si="341">G646+I646</f>
        <v>0</v>
      </c>
      <c r="K646" s="5">
        <v>30000</v>
      </c>
      <c r="L646" s="5">
        <v>30000</v>
      </c>
      <c r="M646" s="33">
        <v>1425.5</v>
      </c>
      <c r="N646" s="26">
        <v>0</v>
      </c>
      <c r="O646" s="29">
        <f t="shared" ref="O646:O650" si="342">L646+N646</f>
        <v>30000</v>
      </c>
    </row>
    <row r="647" spans="1:15" ht="12" customHeight="1" outlineLevel="1" x14ac:dyDescent="0.25">
      <c r="A647" s="3" t="s">
        <v>402</v>
      </c>
      <c r="B647" s="3" t="s">
        <v>413</v>
      </c>
      <c r="C647" s="3" t="s">
        <v>159</v>
      </c>
      <c r="D647" s="3" t="s">
        <v>144</v>
      </c>
      <c r="E647" s="4" t="s">
        <v>145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41"/>
        <v>0</v>
      </c>
      <c r="K647" s="5">
        <v>9000</v>
      </c>
      <c r="L647" s="5">
        <v>9000</v>
      </c>
      <c r="M647" s="33">
        <v>1842</v>
      </c>
      <c r="N647" s="26">
        <v>0</v>
      </c>
      <c r="O647" s="29">
        <f t="shared" si="342"/>
        <v>9000</v>
      </c>
    </row>
    <row r="648" spans="1:15" ht="12" customHeight="1" outlineLevel="1" x14ac:dyDescent="0.25">
      <c r="A648" s="3" t="s">
        <v>402</v>
      </c>
      <c r="B648" s="3" t="s">
        <v>413</v>
      </c>
      <c r="C648" s="3" t="s">
        <v>159</v>
      </c>
      <c r="D648" s="3" t="s">
        <v>101</v>
      </c>
      <c r="E648" s="4" t="s">
        <v>102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41"/>
        <v>0</v>
      </c>
      <c r="K648" s="5">
        <v>1000</v>
      </c>
      <c r="L648" s="5">
        <v>1000</v>
      </c>
      <c r="M648" s="33">
        <v>0</v>
      </c>
      <c r="N648" s="26">
        <v>0</v>
      </c>
      <c r="O648" s="29">
        <f t="shared" si="342"/>
        <v>1000</v>
      </c>
    </row>
    <row r="649" spans="1:15" ht="12" customHeight="1" outlineLevel="1" x14ac:dyDescent="0.25">
      <c r="A649" s="3" t="s">
        <v>402</v>
      </c>
      <c r="B649" s="3" t="s">
        <v>413</v>
      </c>
      <c r="C649" s="3" t="s">
        <v>159</v>
      </c>
      <c r="D649" s="3" t="s">
        <v>84</v>
      </c>
      <c r="E649" s="4" t="s">
        <v>85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41"/>
        <v>0</v>
      </c>
      <c r="K649" s="5">
        <v>10000</v>
      </c>
      <c r="L649" s="5">
        <v>10000</v>
      </c>
      <c r="M649" s="33">
        <v>0</v>
      </c>
      <c r="N649" s="26">
        <v>0</v>
      </c>
      <c r="O649" s="29">
        <f t="shared" si="342"/>
        <v>10000</v>
      </c>
    </row>
    <row r="650" spans="1:15" ht="12" customHeight="1" outlineLevel="1" x14ac:dyDescent="0.25">
      <c r="A650" s="3" t="s">
        <v>402</v>
      </c>
      <c r="B650" s="3" t="s">
        <v>413</v>
      </c>
      <c r="C650" s="3" t="s">
        <v>159</v>
      </c>
      <c r="D650" s="3" t="s">
        <v>334</v>
      </c>
      <c r="E650" s="4" t="s">
        <v>335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41"/>
        <v>0</v>
      </c>
      <c r="K650" s="5">
        <v>2440</v>
      </c>
      <c r="L650" s="5">
        <v>2440</v>
      </c>
      <c r="M650" s="38">
        <v>2440</v>
      </c>
      <c r="N650" s="26">
        <v>0</v>
      </c>
      <c r="O650" s="29">
        <f t="shared" si="342"/>
        <v>2440</v>
      </c>
    </row>
    <row r="651" spans="1:15" ht="12" customHeight="1" x14ac:dyDescent="0.25">
      <c r="A651" s="106" t="s">
        <v>414</v>
      </c>
      <c r="B651" s="107"/>
      <c r="C651" s="107"/>
      <c r="D651" s="107"/>
      <c r="E651" s="107"/>
      <c r="F651" s="6">
        <f>SUM(F645:F650)</f>
        <v>0</v>
      </c>
      <c r="G651" s="6">
        <f>SUM(G645:G650)</f>
        <v>0</v>
      </c>
      <c r="H651" s="6">
        <f t="shared" ref="H651:J651" si="343">SUM(H645:H650)</f>
        <v>0</v>
      </c>
      <c r="I651" s="6">
        <f t="shared" si="343"/>
        <v>0</v>
      </c>
      <c r="J651" s="6">
        <f t="shared" si="343"/>
        <v>0</v>
      </c>
      <c r="K651" s="6">
        <f t="shared" ref="K651" si="344">SUM(K645:K650)</f>
        <v>58440</v>
      </c>
      <c r="L651" s="6">
        <f t="shared" ref="L651:O651" si="345">SUM(L645:L650)</f>
        <v>58440</v>
      </c>
      <c r="M651" s="6">
        <f t="shared" si="345"/>
        <v>5707.5</v>
      </c>
      <c r="N651" s="6">
        <f t="shared" si="345"/>
        <v>0</v>
      </c>
      <c r="O651" s="6">
        <f t="shared" si="345"/>
        <v>58440</v>
      </c>
    </row>
    <row r="652" spans="1:15" ht="12" customHeight="1" outlineLevel="1" x14ac:dyDescent="0.25">
      <c r="A652" s="3" t="s">
        <v>402</v>
      </c>
      <c r="B652" s="3" t="s">
        <v>415</v>
      </c>
      <c r="C652" s="3" t="s">
        <v>416</v>
      </c>
      <c r="D652" s="3" t="s">
        <v>603</v>
      </c>
      <c r="E652" s="4" t="s">
        <v>604</v>
      </c>
      <c r="F652" s="5">
        <v>0</v>
      </c>
      <c r="G652" s="5">
        <v>0</v>
      </c>
      <c r="H652" s="5">
        <v>0</v>
      </c>
      <c r="I652" s="5">
        <v>0</v>
      </c>
      <c r="J652" s="5">
        <f>G652+I652</f>
        <v>0</v>
      </c>
      <c r="K652" s="33">
        <v>15000</v>
      </c>
      <c r="L652" s="33">
        <v>15000</v>
      </c>
      <c r="M652" s="33">
        <v>4028</v>
      </c>
      <c r="N652" s="26">
        <v>0</v>
      </c>
      <c r="O652" s="29">
        <f>L652+N652</f>
        <v>15000</v>
      </c>
    </row>
    <row r="653" spans="1:15" ht="12" customHeight="1" outlineLevel="1" x14ac:dyDescent="0.25">
      <c r="A653" s="3" t="s">
        <v>402</v>
      </c>
      <c r="B653" s="3" t="s">
        <v>415</v>
      </c>
      <c r="C653" s="3" t="s">
        <v>416</v>
      </c>
      <c r="D653" s="3" t="s">
        <v>120</v>
      </c>
      <c r="E653" s="4" t="s">
        <v>121</v>
      </c>
      <c r="F653" s="5">
        <v>0</v>
      </c>
      <c r="G653" s="5">
        <v>0</v>
      </c>
      <c r="H653" s="5">
        <v>0</v>
      </c>
      <c r="I653" s="5">
        <v>0</v>
      </c>
      <c r="J653" s="5">
        <f>G653+I653</f>
        <v>0</v>
      </c>
      <c r="K653" s="33">
        <v>65000</v>
      </c>
      <c r="L653" s="33">
        <v>65000</v>
      </c>
      <c r="M653" s="33">
        <v>3948</v>
      </c>
      <c r="N653" s="26">
        <v>0</v>
      </c>
      <c r="O653" s="29">
        <f>L653+N653</f>
        <v>65000</v>
      </c>
    </row>
    <row r="654" spans="1:15" ht="12" customHeight="1" outlineLevel="1" x14ac:dyDescent="0.25">
      <c r="A654" s="3" t="s">
        <v>402</v>
      </c>
      <c r="B654" s="3" t="s">
        <v>415</v>
      </c>
      <c r="C654" s="3" t="s">
        <v>416</v>
      </c>
      <c r="D654" s="3" t="s">
        <v>417</v>
      </c>
      <c r="E654" s="4" t="s">
        <v>418</v>
      </c>
      <c r="F654" s="5">
        <v>0</v>
      </c>
      <c r="G654" s="5">
        <v>0</v>
      </c>
      <c r="H654" s="5">
        <v>0</v>
      </c>
      <c r="I654" s="5">
        <v>0</v>
      </c>
      <c r="J654" s="5">
        <f>G654+I654</f>
        <v>0</v>
      </c>
      <c r="K654" s="33">
        <v>570000</v>
      </c>
      <c r="L654" s="33">
        <v>570000</v>
      </c>
      <c r="M654" s="33">
        <v>41883</v>
      </c>
      <c r="N654" s="26">
        <v>0</v>
      </c>
      <c r="O654" s="29">
        <f>L654+N654</f>
        <v>570000</v>
      </c>
    </row>
    <row r="655" spans="1:15" ht="12" customHeight="1" outlineLevel="1" x14ac:dyDescent="0.25">
      <c r="A655" s="3" t="s">
        <v>402</v>
      </c>
      <c r="B655" s="3" t="s">
        <v>415</v>
      </c>
      <c r="C655" s="3" t="s">
        <v>416</v>
      </c>
      <c r="D655" s="3" t="s">
        <v>177</v>
      </c>
      <c r="E655" s="4" t="s">
        <v>178</v>
      </c>
      <c r="F655" s="5">
        <v>0</v>
      </c>
      <c r="G655" s="5">
        <v>0</v>
      </c>
      <c r="H655" s="5">
        <v>0</v>
      </c>
      <c r="I655" s="5">
        <v>0</v>
      </c>
      <c r="J655" s="5">
        <f t="shared" ref="J655:J664" si="346">G655+I655</f>
        <v>0</v>
      </c>
      <c r="K655" s="33">
        <v>55000</v>
      </c>
      <c r="L655" s="33">
        <v>55000</v>
      </c>
      <c r="M655" s="33">
        <v>4125</v>
      </c>
      <c r="N655" s="26">
        <v>0</v>
      </c>
      <c r="O655" s="29">
        <f t="shared" ref="O655:O664" si="347">L655+N655</f>
        <v>55000</v>
      </c>
    </row>
    <row r="656" spans="1:15" ht="12" customHeight="1" outlineLevel="1" x14ac:dyDescent="0.25">
      <c r="A656" s="3" t="s">
        <v>402</v>
      </c>
      <c r="B656" s="3" t="s">
        <v>415</v>
      </c>
      <c r="C656" s="3" t="s">
        <v>416</v>
      </c>
      <c r="D656" s="3" t="s">
        <v>122</v>
      </c>
      <c r="E656" s="4" t="s">
        <v>123</v>
      </c>
      <c r="F656" s="5">
        <v>0</v>
      </c>
      <c r="G656" s="5">
        <v>0</v>
      </c>
      <c r="H656" s="5">
        <v>0</v>
      </c>
      <c r="I656" s="5">
        <v>0</v>
      </c>
      <c r="J656" s="5">
        <f t="shared" ref="J656" si="348">G656+I656</f>
        <v>0</v>
      </c>
      <c r="K656" s="33">
        <v>5000</v>
      </c>
      <c r="L656" s="33">
        <v>5000</v>
      </c>
      <c r="M656" s="33">
        <v>1361</v>
      </c>
      <c r="N656" s="26">
        <v>0</v>
      </c>
      <c r="O656" s="29">
        <f t="shared" ref="O656" si="349">L656+N656</f>
        <v>5000</v>
      </c>
    </row>
    <row r="657" spans="1:15" ht="12" customHeight="1" outlineLevel="1" x14ac:dyDescent="0.25">
      <c r="A657" s="3" t="s">
        <v>402</v>
      </c>
      <c r="B657" s="3" t="s">
        <v>415</v>
      </c>
      <c r="C657" s="3" t="s">
        <v>416</v>
      </c>
      <c r="D657" s="3" t="s">
        <v>128</v>
      </c>
      <c r="E657" s="4" t="s">
        <v>129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46"/>
        <v>0</v>
      </c>
      <c r="K657" s="33">
        <v>5000</v>
      </c>
      <c r="L657" s="33">
        <v>5000</v>
      </c>
      <c r="M657" s="33">
        <v>0</v>
      </c>
      <c r="N657" s="26">
        <v>0</v>
      </c>
      <c r="O657" s="29">
        <f t="shared" si="347"/>
        <v>5000</v>
      </c>
    </row>
    <row r="658" spans="1:15" ht="12" customHeight="1" outlineLevel="1" x14ac:dyDescent="0.25">
      <c r="A658" s="3" t="s">
        <v>402</v>
      </c>
      <c r="B658" s="3" t="s">
        <v>415</v>
      </c>
      <c r="C658" s="3" t="s">
        <v>416</v>
      </c>
      <c r="D658" s="3" t="s">
        <v>130</v>
      </c>
      <c r="E658" s="4" t="s">
        <v>131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46"/>
        <v>0</v>
      </c>
      <c r="K658" s="33">
        <v>5000</v>
      </c>
      <c r="L658" s="33">
        <v>5000</v>
      </c>
      <c r="M658" s="33">
        <v>0</v>
      </c>
      <c r="N658" s="26">
        <v>0</v>
      </c>
      <c r="O658" s="29">
        <f t="shared" si="347"/>
        <v>5000</v>
      </c>
    </row>
    <row r="659" spans="1:15" ht="12" customHeight="1" outlineLevel="1" x14ac:dyDescent="0.25">
      <c r="A659" s="3" t="s">
        <v>402</v>
      </c>
      <c r="B659" s="3" t="s">
        <v>415</v>
      </c>
      <c r="C659" s="3" t="s">
        <v>416</v>
      </c>
      <c r="D659" s="3" t="s">
        <v>148</v>
      </c>
      <c r="E659" s="4" t="s">
        <v>149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46"/>
        <v>0</v>
      </c>
      <c r="K659" s="33">
        <v>9000</v>
      </c>
      <c r="L659" s="33">
        <v>9000</v>
      </c>
      <c r="M659" s="33">
        <v>0</v>
      </c>
      <c r="N659" s="26">
        <v>0</v>
      </c>
      <c r="O659" s="29">
        <f t="shared" si="347"/>
        <v>9000</v>
      </c>
    </row>
    <row r="660" spans="1:15" ht="12" customHeight="1" outlineLevel="1" x14ac:dyDescent="0.25">
      <c r="A660" s="3" t="s">
        <v>402</v>
      </c>
      <c r="B660" s="3" t="s">
        <v>415</v>
      </c>
      <c r="C660" s="3" t="s">
        <v>416</v>
      </c>
      <c r="D660" s="3" t="s">
        <v>101</v>
      </c>
      <c r="E660" s="4" t="s">
        <v>102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46"/>
        <v>0</v>
      </c>
      <c r="K660" s="33">
        <v>0</v>
      </c>
      <c r="L660" s="33">
        <v>0</v>
      </c>
      <c r="M660" s="33">
        <v>0</v>
      </c>
      <c r="N660" s="26">
        <v>0</v>
      </c>
      <c r="O660" s="29">
        <f t="shared" si="347"/>
        <v>0</v>
      </c>
    </row>
    <row r="661" spans="1:15" ht="12" customHeight="1" outlineLevel="1" x14ac:dyDescent="0.25">
      <c r="A661" s="3" t="s">
        <v>402</v>
      </c>
      <c r="B661" s="3" t="s">
        <v>415</v>
      </c>
      <c r="C661" s="3" t="s">
        <v>416</v>
      </c>
      <c r="D661" s="3" t="s">
        <v>183</v>
      </c>
      <c r="E661" s="4" t="s">
        <v>184</v>
      </c>
      <c r="F661" s="5">
        <v>0</v>
      </c>
      <c r="G661" s="5">
        <v>0</v>
      </c>
      <c r="H661" s="5">
        <v>0</v>
      </c>
      <c r="I661" s="5">
        <v>0</v>
      </c>
      <c r="J661" s="5">
        <f t="shared" si="346"/>
        <v>0</v>
      </c>
      <c r="K661" s="33">
        <v>5000</v>
      </c>
      <c r="L661" s="33">
        <v>5000</v>
      </c>
      <c r="M661" s="33">
        <v>0</v>
      </c>
      <c r="N661" s="26">
        <v>0</v>
      </c>
      <c r="O661" s="29">
        <f t="shared" si="347"/>
        <v>5000</v>
      </c>
    </row>
    <row r="662" spans="1:15" ht="12" customHeight="1" outlineLevel="1" x14ac:dyDescent="0.25">
      <c r="A662" s="3" t="s">
        <v>402</v>
      </c>
      <c r="B662" s="3" t="s">
        <v>415</v>
      </c>
      <c r="C662" s="3" t="s">
        <v>416</v>
      </c>
      <c r="D662" s="3" t="s">
        <v>160</v>
      </c>
      <c r="E662" s="4" t="s">
        <v>161</v>
      </c>
      <c r="F662" s="5">
        <v>0</v>
      </c>
      <c r="G662" s="5">
        <v>0</v>
      </c>
      <c r="H662" s="5">
        <v>0</v>
      </c>
      <c r="I662" s="5">
        <v>0</v>
      </c>
      <c r="J662" s="5">
        <f t="shared" si="346"/>
        <v>0</v>
      </c>
      <c r="K662" s="33">
        <v>10000</v>
      </c>
      <c r="L662" s="33">
        <v>10000</v>
      </c>
      <c r="M662" s="33">
        <v>0</v>
      </c>
      <c r="N662" s="26">
        <v>0</v>
      </c>
      <c r="O662" s="29">
        <f t="shared" si="347"/>
        <v>10000</v>
      </c>
    </row>
    <row r="663" spans="1:15" ht="12" customHeight="1" outlineLevel="1" x14ac:dyDescent="0.25">
      <c r="A663" s="3" t="s">
        <v>402</v>
      </c>
      <c r="B663" s="3" t="s">
        <v>415</v>
      </c>
      <c r="C663" s="3" t="s">
        <v>416</v>
      </c>
      <c r="D663" s="3" t="s">
        <v>162</v>
      </c>
      <c r="E663" s="4" t="s">
        <v>163</v>
      </c>
      <c r="F663" s="5">
        <v>0</v>
      </c>
      <c r="G663" s="5">
        <v>0</v>
      </c>
      <c r="H663" s="5">
        <v>0</v>
      </c>
      <c r="I663" s="5">
        <v>0</v>
      </c>
      <c r="J663" s="5">
        <f t="shared" si="346"/>
        <v>0</v>
      </c>
      <c r="K663" s="33">
        <v>0</v>
      </c>
      <c r="L663" s="33">
        <v>0</v>
      </c>
      <c r="M663" s="33">
        <v>0</v>
      </c>
      <c r="N663" s="26">
        <v>0</v>
      </c>
      <c r="O663" s="29">
        <f t="shared" si="347"/>
        <v>0</v>
      </c>
    </row>
    <row r="664" spans="1:15" ht="12" customHeight="1" outlineLevel="1" x14ac:dyDescent="0.25">
      <c r="A664" s="3" t="s">
        <v>402</v>
      </c>
      <c r="B664" s="3" t="s">
        <v>415</v>
      </c>
      <c r="C664" s="3" t="s">
        <v>416</v>
      </c>
      <c r="D664" s="3" t="s">
        <v>419</v>
      </c>
      <c r="E664" s="4" t="s">
        <v>420</v>
      </c>
      <c r="F664" s="5">
        <v>0</v>
      </c>
      <c r="G664" s="5">
        <v>0</v>
      </c>
      <c r="H664" s="5">
        <v>0</v>
      </c>
      <c r="I664" s="5">
        <v>0</v>
      </c>
      <c r="J664" s="5">
        <f t="shared" si="346"/>
        <v>0</v>
      </c>
      <c r="K664" s="5">
        <v>50000</v>
      </c>
      <c r="L664" s="5">
        <v>50000</v>
      </c>
      <c r="M664" s="5">
        <v>0</v>
      </c>
      <c r="N664" s="26">
        <v>0</v>
      </c>
      <c r="O664" s="29">
        <f t="shared" si="347"/>
        <v>50000</v>
      </c>
    </row>
    <row r="665" spans="1:15" ht="12" customHeight="1" x14ac:dyDescent="0.25">
      <c r="A665" s="106" t="s">
        <v>421</v>
      </c>
      <c r="B665" s="107"/>
      <c r="C665" s="107"/>
      <c r="D665" s="107"/>
      <c r="E665" s="107"/>
      <c r="F665" s="6">
        <f>SUM(F652:F664)</f>
        <v>0</v>
      </c>
      <c r="G665" s="6">
        <f>SUM(G652:G664)</f>
        <v>0</v>
      </c>
      <c r="H665" s="6">
        <f t="shared" ref="H665:J665" si="350">SUM(H652:H664)</f>
        <v>0</v>
      </c>
      <c r="I665" s="6">
        <f t="shared" si="350"/>
        <v>0</v>
      </c>
      <c r="J665" s="6">
        <f t="shared" si="350"/>
        <v>0</v>
      </c>
      <c r="K665" s="6">
        <f>SUM(K652:K664)</f>
        <v>794000</v>
      </c>
      <c r="L665" s="6">
        <f>SUM(L652:L664)</f>
        <v>794000</v>
      </c>
      <c r="M665" s="6">
        <f t="shared" ref="M665:O665" si="351">SUM(M652:M664)</f>
        <v>55345</v>
      </c>
      <c r="N665" s="6">
        <f t="shared" si="351"/>
        <v>0</v>
      </c>
      <c r="O665" s="6">
        <f t="shared" si="351"/>
        <v>794000</v>
      </c>
    </row>
    <row r="666" spans="1:15" ht="12" customHeight="1" outlineLevel="1" x14ac:dyDescent="0.25">
      <c r="A666" s="3" t="s">
        <v>402</v>
      </c>
      <c r="B666" s="3" t="s">
        <v>422</v>
      </c>
      <c r="C666" s="3" t="s">
        <v>416</v>
      </c>
      <c r="D666" s="3" t="s">
        <v>417</v>
      </c>
      <c r="E666" s="4" t="s">
        <v>418</v>
      </c>
      <c r="F666" s="5">
        <v>0</v>
      </c>
      <c r="G666" s="5">
        <v>0</v>
      </c>
      <c r="H666" s="5">
        <v>0</v>
      </c>
      <c r="I666" s="5">
        <v>0</v>
      </c>
      <c r="J666" s="5">
        <f>G666+I666</f>
        <v>0</v>
      </c>
      <c r="K666" s="33">
        <v>1895000</v>
      </c>
      <c r="L666" s="33">
        <v>1895000</v>
      </c>
      <c r="M666" s="33">
        <v>148380</v>
      </c>
      <c r="N666" s="26">
        <v>157841</v>
      </c>
      <c r="O666" s="29">
        <f>L666+N666</f>
        <v>2052841</v>
      </c>
    </row>
    <row r="667" spans="1:15" ht="12" customHeight="1" outlineLevel="1" x14ac:dyDescent="0.25">
      <c r="A667" s="3" t="s">
        <v>402</v>
      </c>
      <c r="B667" s="3" t="s">
        <v>422</v>
      </c>
      <c r="C667" s="3" t="s">
        <v>416</v>
      </c>
      <c r="D667" s="3" t="s">
        <v>175</v>
      </c>
      <c r="E667" s="4" t="s">
        <v>176</v>
      </c>
      <c r="F667" s="5">
        <v>0</v>
      </c>
      <c r="G667" s="5">
        <v>0</v>
      </c>
      <c r="H667" s="5">
        <v>0</v>
      </c>
      <c r="I667" s="5">
        <v>0</v>
      </c>
      <c r="J667" s="5">
        <f t="shared" ref="J667:J674" si="352">G667+I667</f>
        <v>0</v>
      </c>
      <c r="K667" s="33">
        <v>474000</v>
      </c>
      <c r="L667" s="33">
        <v>474000</v>
      </c>
      <c r="M667" s="33">
        <v>36798</v>
      </c>
      <c r="N667" s="26">
        <v>39145</v>
      </c>
      <c r="O667" s="29">
        <f t="shared" ref="O667:O674" si="353">L667+N667</f>
        <v>513145</v>
      </c>
    </row>
    <row r="668" spans="1:15" ht="12" customHeight="1" outlineLevel="1" x14ac:dyDescent="0.25">
      <c r="A668" s="3" t="s">
        <v>402</v>
      </c>
      <c r="B668" s="3" t="s">
        <v>422</v>
      </c>
      <c r="C668" s="3" t="s">
        <v>416</v>
      </c>
      <c r="D668" s="3" t="s">
        <v>177</v>
      </c>
      <c r="E668" s="4" t="s">
        <v>178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52"/>
        <v>0</v>
      </c>
      <c r="K668" s="33">
        <v>171000</v>
      </c>
      <c r="L668" s="33">
        <v>171000</v>
      </c>
      <c r="M668" s="33">
        <v>13354</v>
      </c>
      <c r="N668" s="26">
        <v>14206</v>
      </c>
      <c r="O668" s="29">
        <f t="shared" si="353"/>
        <v>185206</v>
      </c>
    </row>
    <row r="669" spans="1:15" ht="12" customHeight="1" outlineLevel="1" x14ac:dyDescent="0.25">
      <c r="A669" s="3" t="s">
        <v>402</v>
      </c>
      <c r="B669" s="3" t="s">
        <v>422</v>
      </c>
      <c r="C669" s="3" t="s">
        <v>416</v>
      </c>
      <c r="D669" s="3" t="s">
        <v>126</v>
      </c>
      <c r="E669" s="4" t="s">
        <v>127</v>
      </c>
      <c r="F669" s="5">
        <v>0</v>
      </c>
      <c r="G669" s="5">
        <v>0</v>
      </c>
      <c r="H669" s="5">
        <v>0</v>
      </c>
      <c r="I669" s="5">
        <v>0</v>
      </c>
      <c r="J669" s="5">
        <f t="shared" si="352"/>
        <v>0</v>
      </c>
      <c r="K669" s="33">
        <v>2000</v>
      </c>
      <c r="L669" s="33">
        <v>2000</v>
      </c>
      <c r="M669" s="33">
        <v>0</v>
      </c>
      <c r="N669" s="26">
        <v>0</v>
      </c>
      <c r="O669" s="29">
        <f t="shared" si="353"/>
        <v>2000</v>
      </c>
    </row>
    <row r="670" spans="1:15" ht="12" customHeight="1" outlineLevel="1" x14ac:dyDescent="0.25">
      <c r="A670" s="3" t="s">
        <v>402</v>
      </c>
      <c r="B670" s="3" t="s">
        <v>422</v>
      </c>
      <c r="C670" s="3" t="s">
        <v>416</v>
      </c>
      <c r="D670" s="3" t="s">
        <v>128</v>
      </c>
      <c r="E670" s="4" t="s">
        <v>129</v>
      </c>
      <c r="F670" s="5">
        <v>0</v>
      </c>
      <c r="G670" s="5">
        <v>0</v>
      </c>
      <c r="H670" s="5">
        <v>0</v>
      </c>
      <c r="I670" s="5">
        <v>0</v>
      </c>
      <c r="J670" s="5">
        <f t="shared" si="352"/>
        <v>0</v>
      </c>
      <c r="K670" s="33">
        <v>5000</v>
      </c>
      <c r="L670" s="33">
        <v>5000</v>
      </c>
      <c r="M670" s="33">
        <v>0</v>
      </c>
      <c r="N670" s="26">
        <v>0</v>
      </c>
      <c r="O670" s="29">
        <f t="shared" si="353"/>
        <v>5000</v>
      </c>
    </row>
    <row r="671" spans="1:15" ht="12" customHeight="1" outlineLevel="1" x14ac:dyDescent="0.25">
      <c r="A671" s="3" t="s">
        <v>402</v>
      </c>
      <c r="B671" s="3" t="s">
        <v>422</v>
      </c>
      <c r="C671" s="3" t="s">
        <v>416</v>
      </c>
      <c r="D671" s="3" t="s">
        <v>130</v>
      </c>
      <c r="E671" s="4" t="s">
        <v>131</v>
      </c>
      <c r="F671" s="5">
        <v>0</v>
      </c>
      <c r="G671" s="5">
        <v>0</v>
      </c>
      <c r="H671" s="5">
        <v>0</v>
      </c>
      <c r="I671" s="5">
        <v>0</v>
      </c>
      <c r="J671" s="5">
        <f t="shared" si="352"/>
        <v>0</v>
      </c>
      <c r="K671" s="33">
        <v>5000</v>
      </c>
      <c r="L671" s="33">
        <v>5000</v>
      </c>
      <c r="M671" s="33">
        <v>0</v>
      </c>
      <c r="N671" s="26">
        <v>0</v>
      </c>
      <c r="O671" s="29">
        <f t="shared" si="353"/>
        <v>5000</v>
      </c>
    </row>
    <row r="672" spans="1:15" ht="12" customHeight="1" outlineLevel="1" x14ac:dyDescent="0.25">
      <c r="A672" s="3" t="s">
        <v>402</v>
      </c>
      <c r="B672" s="3" t="s">
        <v>422</v>
      </c>
      <c r="C672" s="3" t="s">
        <v>416</v>
      </c>
      <c r="D672" s="3" t="s">
        <v>148</v>
      </c>
      <c r="E672" s="4" t="s">
        <v>149</v>
      </c>
      <c r="F672" s="5">
        <v>0</v>
      </c>
      <c r="G672" s="5">
        <v>0</v>
      </c>
      <c r="H672" s="5">
        <v>0</v>
      </c>
      <c r="I672" s="5">
        <v>0</v>
      </c>
      <c r="J672" s="5">
        <f t="shared" si="352"/>
        <v>0</v>
      </c>
      <c r="K672" s="33">
        <v>10000</v>
      </c>
      <c r="L672" s="33">
        <v>10000</v>
      </c>
      <c r="M672" s="33">
        <v>0</v>
      </c>
      <c r="N672" s="26">
        <v>0</v>
      </c>
      <c r="O672" s="29">
        <f t="shared" si="353"/>
        <v>10000</v>
      </c>
    </row>
    <row r="673" spans="1:15" ht="12" customHeight="1" outlineLevel="1" x14ac:dyDescent="0.25">
      <c r="A673" s="3" t="s">
        <v>402</v>
      </c>
      <c r="B673" s="3" t="s">
        <v>422</v>
      </c>
      <c r="C673" s="3" t="s">
        <v>416</v>
      </c>
      <c r="D673" s="3" t="s">
        <v>101</v>
      </c>
      <c r="E673" s="4" t="s">
        <v>102</v>
      </c>
      <c r="F673" s="5">
        <v>0</v>
      </c>
      <c r="G673" s="5">
        <v>0</v>
      </c>
      <c r="H673" s="5">
        <v>0</v>
      </c>
      <c r="I673" s="5">
        <v>0</v>
      </c>
      <c r="J673" s="5">
        <f t="shared" si="352"/>
        <v>0</v>
      </c>
      <c r="K673" s="33">
        <v>10000</v>
      </c>
      <c r="L673" s="33">
        <v>10000</v>
      </c>
      <c r="M673" s="33">
        <v>0</v>
      </c>
      <c r="N673" s="26">
        <v>0</v>
      </c>
      <c r="O673" s="29">
        <f t="shared" si="353"/>
        <v>10000</v>
      </c>
    </row>
    <row r="674" spans="1:15" ht="12" customHeight="1" outlineLevel="1" x14ac:dyDescent="0.25">
      <c r="A674" s="3" t="s">
        <v>402</v>
      </c>
      <c r="B674" s="3" t="s">
        <v>422</v>
      </c>
      <c r="C674" s="3" t="s">
        <v>416</v>
      </c>
      <c r="D674" s="3" t="s">
        <v>183</v>
      </c>
      <c r="E674" s="4" t="s">
        <v>184</v>
      </c>
      <c r="F674" s="5">
        <v>0</v>
      </c>
      <c r="G674" s="5">
        <v>0</v>
      </c>
      <c r="H674" s="5">
        <v>0</v>
      </c>
      <c r="I674" s="5">
        <v>0</v>
      </c>
      <c r="J674" s="5">
        <f t="shared" si="352"/>
        <v>0</v>
      </c>
      <c r="K674" s="33">
        <v>10000</v>
      </c>
      <c r="L674" s="33">
        <v>10000</v>
      </c>
      <c r="M674" s="33">
        <v>0</v>
      </c>
      <c r="N674" s="26">
        <v>0</v>
      </c>
      <c r="O674" s="29">
        <f t="shared" si="353"/>
        <v>10000</v>
      </c>
    </row>
    <row r="675" spans="1:15" ht="12" customHeight="1" x14ac:dyDescent="0.25">
      <c r="A675" s="106" t="s">
        <v>423</v>
      </c>
      <c r="B675" s="107"/>
      <c r="C675" s="107"/>
      <c r="D675" s="107"/>
      <c r="E675" s="107"/>
      <c r="F675" s="6">
        <f t="shared" ref="F675:O675" si="354">SUM(F666:F674)</f>
        <v>0</v>
      </c>
      <c r="G675" s="6">
        <f t="shared" si="354"/>
        <v>0</v>
      </c>
      <c r="H675" s="6">
        <f t="shared" si="354"/>
        <v>0</v>
      </c>
      <c r="I675" s="6">
        <f t="shared" si="354"/>
        <v>0</v>
      </c>
      <c r="J675" s="6">
        <f t="shared" si="354"/>
        <v>0</v>
      </c>
      <c r="K675" s="6">
        <f t="shared" si="354"/>
        <v>2582000</v>
      </c>
      <c r="L675" s="6">
        <f t="shared" si="354"/>
        <v>2582000</v>
      </c>
      <c r="M675" s="6">
        <f t="shared" si="354"/>
        <v>198532</v>
      </c>
      <c r="N675" s="6">
        <f t="shared" si="354"/>
        <v>211192</v>
      </c>
      <c r="O675" s="6">
        <f t="shared" si="354"/>
        <v>2793192</v>
      </c>
    </row>
    <row r="676" spans="1:15" ht="12" customHeight="1" outlineLevel="1" x14ac:dyDescent="0.25">
      <c r="A676" s="3" t="s">
        <v>402</v>
      </c>
      <c r="B676" s="3" t="s">
        <v>424</v>
      </c>
      <c r="C676" s="3" t="s">
        <v>13</v>
      </c>
      <c r="D676" s="3" t="s">
        <v>72</v>
      </c>
      <c r="E676" s="4" t="s">
        <v>73</v>
      </c>
      <c r="F676" s="5">
        <v>0</v>
      </c>
      <c r="G676" s="5">
        <v>0</v>
      </c>
      <c r="H676" s="38">
        <v>0</v>
      </c>
      <c r="I676" s="25">
        <v>0</v>
      </c>
      <c r="J676" s="27">
        <f>G676+I676</f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</row>
    <row r="677" spans="1:15" ht="12" customHeight="1" outlineLevel="1" x14ac:dyDescent="0.25">
      <c r="A677" s="3" t="s">
        <v>402</v>
      </c>
      <c r="B677" s="3" t="s">
        <v>424</v>
      </c>
      <c r="C677" s="3" t="s">
        <v>687</v>
      </c>
      <c r="D677" s="3" t="s">
        <v>120</v>
      </c>
      <c r="E677" s="4" t="s">
        <v>121</v>
      </c>
      <c r="F677" s="5">
        <v>0</v>
      </c>
      <c r="G677" s="5">
        <v>0</v>
      </c>
      <c r="H677" s="5">
        <v>0</v>
      </c>
      <c r="I677" s="5">
        <v>0</v>
      </c>
      <c r="J677" s="5">
        <f>G677+I677</f>
        <v>0</v>
      </c>
      <c r="K677" s="5">
        <v>40000</v>
      </c>
      <c r="L677" s="5">
        <v>40000</v>
      </c>
      <c r="M677" s="5">
        <v>0</v>
      </c>
      <c r="N677" s="26">
        <v>0</v>
      </c>
      <c r="O677" s="29">
        <f>L677+N677</f>
        <v>40000</v>
      </c>
    </row>
    <row r="678" spans="1:15" ht="12" customHeight="1" outlineLevel="1" x14ac:dyDescent="0.25">
      <c r="A678" s="3" t="s">
        <v>402</v>
      </c>
      <c r="B678" s="3" t="s">
        <v>424</v>
      </c>
      <c r="C678" s="3" t="s">
        <v>687</v>
      </c>
      <c r="D678" s="3" t="s">
        <v>417</v>
      </c>
      <c r="E678" s="4" t="s">
        <v>418</v>
      </c>
      <c r="F678" s="5">
        <v>0</v>
      </c>
      <c r="G678" s="5">
        <v>0</v>
      </c>
      <c r="H678" s="5">
        <v>0</v>
      </c>
      <c r="I678" s="5">
        <v>0</v>
      </c>
      <c r="J678" s="5">
        <f t="shared" ref="J678" si="355">G678+I678</f>
        <v>0</v>
      </c>
      <c r="K678" s="5">
        <v>50000</v>
      </c>
      <c r="L678" s="5">
        <v>50000</v>
      </c>
      <c r="M678" s="5">
        <v>0</v>
      </c>
      <c r="N678" s="26">
        <v>0</v>
      </c>
      <c r="O678" s="29">
        <f t="shared" ref="O678" si="356">L678+N678</f>
        <v>50000</v>
      </c>
    </row>
    <row r="679" spans="1:15" ht="12" customHeight="1" outlineLevel="1" x14ac:dyDescent="0.25">
      <c r="A679" s="3" t="s">
        <v>402</v>
      </c>
      <c r="B679" s="3" t="s">
        <v>424</v>
      </c>
      <c r="C679" s="3" t="s">
        <v>687</v>
      </c>
      <c r="D679" s="3" t="s">
        <v>130</v>
      </c>
      <c r="E679" s="4" t="s">
        <v>131</v>
      </c>
      <c r="F679" s="5">
        <v>0</v>
      </c>
      <c r="G679" s="5">
        <v>0</v>
      </c>
      <c r="H679" s="5">
        <v>0</v>
      </c>
      <c r="I679" s="5">
        <v>0</v>
      </c>
      <c r="J679" s="5">
        <f t="shared" ref="J679" si="357">G679+I679</f>
        <v>0</v>
      </c>
      <c r="K679" s="5">
        <v>5000</v>
      </c>
      <c r="L679" s="5">
        <v>5000</v>
      </c>
      <c r="M679" s="33">
        <v>0</v>
      </c>
      <c r="N679" s="26">
        <v>0</v>
      </c>
      <c r="O679" s="29">
        <f t="shared" ref="O679" si="358">L679+N679</f>
        <v>5000</v>
      </c>
    </row>
    <row r="680" spans="1:15" ht="12" customHeight="1" outlineLevel="1" x14ac:dyDescent="0.25">
      <c r="A680" s="3" t="s">
        <v>402</v>
      </c>
      <c r="B680" s="3" t="s">
        <v>424</v>
      </c>
      <c r="C680" s="3" t="s">
        <v>687</v>
      </c>
      <c r="D680" s="3" t="s">
        <v>146</v>
      </c>
      <c r="E680" s="4" t="s">
        <v>147</v>
      </c>
      <c r="F680" s="5">
        <v>0</v>
      </c>
      <c r="G680" s="5">
        <v>0</v>
      </c>
      <c r="H680" s="5">
        <v>0</v>
      </c>
      <c r="I680" s="5">
        <v>0</v>
      </c>
      <c r="J680" s="5">
        <f t="shared" ref="J680:J683" si="359">G680+I680</f>
        <v>0</v>
      </c>
      <c r="K680" s="5">
        <v>5000</v>
      </c>
      <c r="L680" s="5">
        <v>5000</v>
      </c>
      <c r="M680" s="5">
        <v>0</v>
      </c>
      <c r="N680" s="26">
        <v>0</v>
      </c>
      <c r="O680" s="29">
        <f t="shared" ref="O680:O683" si="360">L680+N680</f>
        <v>5000</v>
      </c>
    </row>
    <row r="681" spans="1:15" ht="12" customHeight="1" outlineLevel="1" x14ac:dyDescent="0.25">
      <c r="A681" s="3" t="s">
        <v>402</v>
      </c>
      <c r="B681" s="3" t="s">
        <v>424</v>
      </c>
      <c r="C681" s="3" t="s">
        <v>687</v>
      </c>
      <c r="D681" s="3" t="s">
        <v>101</v>
      </c>
      <c r="E681" s="4" t="s">
        <v>102</v>
      </c>
      <c r="F681" s="5">
        <v>0</v>
      </c>
      <c r="G681" s="5">
        <v>0</v>
      </c>
      <c r="H681" s="5">
        <v>0</v>
      </c>
      <c r="I681" s="5">
        <v>0</v>
      </c>
      <c r="J681" s="5">
        <f t="shared" ref="J681" si="361">G681+I681</f>
        <v>0</v>
      </c>
      <c r="K681" s="5">
        <v>20000</v>
      </c>
      <c r="L681" s="5">
        <v>20000</v>
      </c>
      <c r="M681" s="5">
        <v>0</v>
      </c>
      <c r="N681" s="26">
        <v>0</v>
      </c>
      <c r="O681" s="29">
        <f t="shared" ref="O681" si="362">L681+N681</f>
        <v>20000</v>
      </c>
    </row>
    <row r="682" spans="1:15" ht="12" customHeight="1" outlineLevel="1" x14ac:dyDescent="0.25">
      <c r="A682" s="3" t="s">
        <v>402</v>
      </c>
      <c r="B682" s="3" t="s">
        <v>424</v>
      </c>
      <c r="C682" s="3" t="s">
        <v>687</v>
      </c>
      <c r="D682" s="3" t="s">
        <v>183</v>
      </c>
      <c r="E682" s="4" t="s">
        <v>184</v>
      </c>
      <c r="F682" s="5">
        <v>0</v>
      </c>
      <c r="G682" s="5">
        <v>0</v>
      </c>
      <c r="H682" s="5">
        <v>0</v>
      </c>
      <c r="I682" s="5">
        <v>0</v>
      </c>
      <c r="J682" s="5">
        <f t="shared" ref="J682" si="363">G682+I682</f>
        <v>0</v>
      </c>
      <c r="K682" s="5">
        <v>2000</v>
      </c>
      <c r="L682" s="5">
        <v>2000</v>
      </c>
      <c r="M682" s="5">
        <v>0</v>
      </c>
      <c r="N682" s="26">
        <v>0</v>
      </c>
      <c r="O682" s="29">
        <f t="shared" ref="O682" si="364">L682+N682</f>
        <v>2000</v>
      </c>
    </row>
    <row r="683" spans="1:15" ht="12" customHeight="1" outlineLevel="1" x14ac:dyDescent="0.25">
      <c r="A683" s="3" t="s">
        <v>402</v>
      </c>
      <c r="B683" s="3" t="s">
        <v>424</v>
      </c>
      <c r="C683" s="3" t="s">
        <v>425</v>
      </c>
      <c r="D683" s="3" t="s">
        <v>426</v>
      </c>
      <c r="E683" s="4" t="s">
        <v>427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59"/>
        <v>0</v>
      </c>
      <c r="K683" s="5">
        <v>75000</v>
      </c>
      <c r="L683" s="5">
        <v>75000</v>
      </c>
      <c r="M683" s="33">
        <v>0</v>
      </c>
      <c r="N683" s="26">
        <v>0</v>
      </c>
      <c r="O683" s="29">
        <f t="shared" si="360"/>
        <v>75000</v>
      </c>
    </row>
    <row r="684" spans="1:15" ht="12" customHeight="1" x14ac:dyDescent="0.25">
      <c r="A684" s="106" t="s">
        <v>428</v>
      </c>
      <c r="B684" s="107"/>
      <c r="C684" s="107"/>
      <c r="D684" s="107"/>
      <c r="E684" s="107"/>
      <c r="F684" s="6">
        <f t="shared" ref="F684:O684" si="365">SUM(F676:F683)</f>
        <v>0</v>
      </c>
      <c r="G684" s="6">
        <f t="shared" si="365"/>
        <v>0</v>
      </c>
      <c r="H684" s="6">
        <f t="shared" si="365"/>
        <v>0</v>
      </c>
      <c r="I684" s="6">
        <f t="shared" si="365"/>
        <v>0</v>
      </c>
      <c r="J684" s="6">
        <f t="shared" si="365"/>
        <v>0</v>
      </c>
      <c r="K684" s="6">
        <f t="shared" si="365"/>
        <v>197000</v>
      </c>
      <c r="L684" s="6">
        <f t="shared" si="365"/>
        <v>197000</v>
      </c>
      <c r="M684" s="6">
        <f t="shared" si="365"/>
        <v>0</v>
      </c>
      <c r="N684" s="6">
        <f t="shared" si="365"/>
        <v>0</v>
      </c>
      <c r="O684" s="6">
        <f t="shared" si="365"/>
        <v>197000</v>
      </c>
    </row>
    <row r="685" spans="1:15" ht="12" customHeight="1" outlineLevel="1" x14ac:dyDescent="0.25">
      <c r="A685" s="3" t="s">
        <v>402</v>
      </c>
      <c r="B685" s="3" t="s">
        <v>429</v>
      </c>
      <c r="C685" s="3" t="s">
        <v>159</v>
      </c>
      <c r="D685" s="3" t="s">
        <v>169</v>
      </c>
      <c r="E685" s="4" t="s">
        <v>170</v>
      </c>
      <c r="F685" s="5">
        <v>0</v>
      </c>
      <c r="G685" s="5">
        <v>0</v>
      </c>
      <c r="H685" s="38">
        <v>0</v>
      </c>
      <c r="I685" s="25">
        <v>0</v>
      </c>
      <c r="J685" s="27">
        <f>G685+I685</f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</row>
    <row r="686" spans="1:15" ht="12" customHeight="1" outlineLevel="1" x14ac:dyDescent="0.25">
      <c r="A686" s="3" t="s">
        <v>402</v>
      </c>
      <c r="B686" s="3" t="s">
        <v>429</v>
      </c>
      <c r="C686" s="3" t="s">
        <v>159</v>
      </c>
      <c r="D686" s="3" t="s">
        <v>279</v>
      </c>
      <c r="E686" s="4" t="s">
        <v>591</v>
      </c>
      <c r="F686" s="5">
        <v>0</v>
      </c>
      <c r="G686" s="5">
        <v>0</v>
      </c>
      <c r="H686" s="5">
        <v>0</v>
      </c>
      <c r="I686" s="25">
        <v>0</v>
      </c>
      <c r="J686" s="27">
        <f t="shared" ref="J686:J688" si="366">G686+I686</f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</row>
    <row r="687" spans="1:15" ht="12" customHeight="1" outlineLevel="1" x14ac:dyDescent="0.25">
      <c r="A687" s="3" t="s">
        <v>402</v>
      </c>
      <c r="B687" s="3" t="s">
        <v>429</v>
      </c>
      <c r="C687" s="3" t="s">
        <v>159</v>
      </c>
      <c r="D687" s="3" t="s">
        <v>80</v>
      </c>
      <c r="E687" s="4" t="s">
        <v>81</v>
      </c>
      <c r="F687" s="5">
        <v>0</v>
      </c>
      <c r="G687" s="5">
        <v>0</v>
      </c>
      <c r="H687" s="38">
        <v>15805</v>
      </c>
      <c r="I687" s="25">
        <v>15805</v>
      </c>
      <c r="J687" s="27">
        <f t="shared" si="366"/>
        <v>15805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</row>
    <row r="688" spans="1:15" ht="12" customHeight="1" outlineLevel="1" x14ac:dyDescent="0.25">
      <c r="A688" s="3" t="s">
        <v>402</v>
      </c>
      <c r="B688" s="3" t="s">
        <v>429</v>
      </c>
      <c r="C688" s="3" t="s">
        <v>159</v>
      </c>
      <c r="D688" s="3" t="s">
        <v>236</v>
      </c>
      <c r="E688" s="4" t="s">
        <v>237</v>
      </c>
      <c r="F688" s="5">
        <v>0</v>
      </c>
      <c r="G688" s="5">
        <v>0</v>
      </c>
      <c r="H688" s="33">
        <v>0</v>
      </c>
      <c r="I688" s="25">
        <v>0</v>
      </c>
      <c r="J688" s="27">
        <f t="shared" si="366"/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</row>
    <row r="689" spans="1:15" ht="12" customHeight="1" outlineLevel="1" x14ac:dyDescent="0.25">
      <c r="A689" s="3" t="s">
        <v>402</v>
      </c>
      <c r="B689" s="3" t="s">
        <v>429</v>
      </c>
      <c r="C689" s="3" t="s">
        <v>159</v>
      </c>
      <c r="D689" s="3" t="s">
        <v>173</v>
      </c>
      <c r="E689" s="4" t="s">
        <v>174</v>
      </c>
      <c r="F689" s="5">
        <v>0</v>
      </c>
      <c r="G689" s="5">
        <v>0</v>
      </c>
      <c r="H689" s="33">
        <v>0</v>
      </c>
      <c r="I689" s="5">
        <v>0</v>
      </c>
      <c r="J689" s="5">
        <f>G689+I689</f>
        <v>0</v>
      </c>
      <c r="K689" s="33">
        <v>1976000</v>
      </c>
      <c r="L689" s="33">
        <v>1976000</v>
      </c>
      <c r="M689" s="33">
        <v>134554</v>
      </c>
      <c r="N689" s="26">
        <v>0</v>
      </c>
      <c r="O689" s="29">
        <f>L689+N689</f>
        <v>1976000</v>
      </c>
    </row>
    <row r="690" spans="1:15" ht="12" customHeight="1" outlineLevel="1" x14ac:dyDescent="0.25">
      <c r="A690" s="3" t="s">
        <v>402</v>
      </c>
      <c r="B690" s="3" t="s">
        <v>429</v>
      </c>
      <c r="C690" s="3" t="s">
        <v>159</v>
      </c>
      <c r="D690" s="3" t="s">
        <v>120</v>
      </c>
      <c r="E690" s="4" t="s">
        <v>121</v>
      </c>
      <c r="F690" s="5">
        <v>0</v>
      </c>
      <c r="G690" s="5">
        <v>0</v>
      </c>
      <c r="H690" s="5">
        <v>0</v>
      </c>
      <c r="I690" s="5">
        <v>0</v>
      </c>
      <c r="J690" s="5">
        <f t="shared" ref="J690:J725" si="367">G690+I690</f>
        <v>0</v>
      </c>
      <c r="K690" s="33">
        <v>50000</v>
      </c>
      <c r="L690" s="33">
        <v>50000</v>
      </c>
      <c r="M690" s="33">
        <v>0</v>
      </c>
      <c r="N690" s="26">
        <v>0</v>
      </c>
      <c r="O690" s="29">
        <f t="shared" ref="O690:O725" si="368">L690+N690</f>
        <v>50000</v>
      </c>
    </row>
    <row r="691" spans="1:15" ht="12" customHeight="1" outlineLevel="1" x14ac:dyDescent="0.25">
      <c r="A691" s="3" t="s">
        <v>402</v>
      </c>
      <c r="B691" s="3" t="s">
        <v>429</v>
      </c>
      <c r="C691" s="3" t="s">
        <v>159</v>
      </c>
      <c r="D691" s="3" t="s">
        <v>175</v>
      </c>
      <c r="E691" s="4" t="s">
        <v>176</v>
      </c>
      <c r="F691" s="5">
        <v>0</v>
      </c>
      <c r="G691" s="5">
        <v>0</v>
      </c>
      <c r="H691" s="5">
        <v>0</v>
      </c>
      <c r="I691" s="5">
        <v>0</v>
      </c>
      <c r="J691" s="5">
        <f t="shared" si="367"/>
        <v>0</v>
      </c>
      <c r="K691" s="33">
        <v>495000</v>
      </c>
      <c r="L691" s="33">
        <v>495000</v>
      </c>
      <c r="M691" s="33">
        <v>33369</v>
      </c>
      <c r="N691" s="26">
        <v>0</v>
      </c>
      <c r="O691" s="29">
        <f t="shared" si="368"/>
        <v>495000</v>
      </c>
    </row>
    <row r="692" spans="1:15" ht="12" customHeight="1" outlineLevel="1" x14ac:dyDescent="0.25">
      <c r="A692" s="3" t="s">
        <v>402</v>
      </c>
      <c r="B692" s="3" t="s">
        <v>429</v>
      </c>
      <c r="C692" s="3" t="s">
        <v>159</v>
      </c>
      <c r="D692" s="3" t="s">
        <v>177</v>
      </c>
      <c r="E692" s="4" t="s">
        <v>178</v>
      </c>
      <c r="F692" s="5">
        <v>0</v>
      </c>
      <c r="G692" s="5">
        <v>0</v>
      </c>
      <c r="H692" s="5">
        <v>0</v>
      </c>
      <c r="I692" s="5">
        <v>0</v>
      </c>
      <c r="J692" s="5">
        <f t="shared" si="367"/>
        <v>0</v>
      </c>
      <c r="K692" s="33">
        <v>180000</v>
      </c>
      <c r="L692" s="33">
        <v>180000</v>
      </c>
      <c r="M692" s="33">
        <v>12110</v>
      </c>
      <c r="N692" s="26">
        <v>0</v>
      </c>
      <c r="O692" s="29">
        <f t="shared" si="368"/>
        <v>180000</v>
      </c>
    </row>
    <row r="693" spans="1:15" ht="12" customHeight="1" outlineLevel="1" x14ac:dyDescent="0.25">
      <c r="A693" s="3" t="s">
        <v>402</v>
      </c>
      <c r="B693" s="3" t="s">
        <v>429</v>
      </c>
      <c r="C693" s="3" t="s">
        <v>159</v>
      </c>
      <c r="D693" s="3" t="s">
        <v>430</v>
      </c>
      <c r="E693" s="4" t="s">
        <v>431</v>
      </c>
      <c r="F693" s="5">
        <v>0</v>
      </c>
      <c r="G693" s="5">
        <v>0</v>
      </c>
      <c r="H693" s="5">
        <v>0</v>
      </c>
      <c r="I693" s="5">
        <v>0</v>
      </c>
      <c r="J693" s="5">
        <f t="shared" si="367"/>
        <v>0</v>
      </c>
      <c r="K693" s="33">
        <v>65000</v>
      </c>
      <c r="L693" s="33">
        <v>65000</v>
      </c>
      <c r="M693" s="33">
        <v>17620</v>
      </c>
      <c r="N693" s="26">
        <v>0</v>
      </c>
      <c r="O693" s="29">
        <f t="shared" si="368"/>
        <v>65000</v>
      </c>
    </row>
    <row r="694" spans="1:15" ht="12" customHeight="1" outlineLevel="1" x14ac:dyDescent="0.25">
      <c r="A694" s="3" t="s">
        <v>402</v>
      </c>
      <c r="B694" s="3" t="s">
        <v>429</v>
      </c>
      <c r="C694" s="3" t="s">
        <v>159</v>
      </c>
      <c r="D694" s="3" t="s">
        <v>355</v>
      </c>
      <c r="E694" s="4" t="s">
        <v>356</v>
      </c>
      <c r="F694" s="5">
        <v>0</v>
      </c>
      <c r="G694" s="5">
        <v>0</v>
      </c>
      <c r="H694" s="5">
        <v>0</v>
      </c>
      <c r="I694" s="5">
        <v>0</v>
      </c>
      <c r="J694" s="5">
        <f t="shared" si="367"/>
        <v>0</v>
      </c>
      <c r="K694" s="33">
        <v>10000</v>
      </c>
      <c r="L694" s="33">
        <v>10000</v>
      </c>
      <c r="M694" s="33">
        <v>0</v>
      </c>
      <c r="N694" s="26">
        <v>0</v>
      </c>
      <c r="O694" s="29">
        <f t="shared" si="368"/>
        <v>10000</v>
      </c>
    </row>
    <row r="695" spans="1:15" ht="12" customHeight="1" outlineLevel="1" x14ac:dyDescent="0.25">
      <c r="A695" s="3" t="s">
        <v>402</v>
      </c>
      <c r="B695" s="3" t="s">
        <v>429</v>
      </c>
      <c r="C695" s="3" t="s">
        <v>159</v>
      </c>
      <c r="D695" s="3" t="s">
        <v>357</v>
      </c>
      <c r="E695" s="4" t="s">
        <v>358</v>
      </c>
      <c r="F695" s="5">
        <v>0</v>
      </c>
      <c r="G695" s="5">
        <v>0</v>
      </c>
      <c r="H695" s="5">
        <v>0</v>
      </c>
      <c r="I695" s="5">
        <v>0</v>
      </c>
      <c r="J695" s="5">
        <f t="shared" si="367"/>
        <v>0</v>
      </c>
      <c r="K695" s="33">
        <v>15000</v>
      </c>
      <c r="L695" s="33">
        <v>15000</v>
      </c>
      <c r="M695" s="33">
        <v>0</v>
      </c>
      <c r="N695" s="26">
        <v>0</v>
      </c>
      <c r="O695" s="29">
        <f t="shared" si="368"/>
        <v>15000</v>
      </c>
    </row>
    <row r="696" spans="1:15" ht="12" customHeight="1" outlineLevel="1" x14ac:dyDescent="0.25">
      <c r="A696" s="3" t="s">
        <v>402</v>
      </c>
      <c r="B696" s="3" t="s">
        <v>429</v>
      </c>
      <c r="C696" s="3" t="s">
        <v>159</v>
      </c>
      <c r="D696" s="3" t="s">
        <v>126</v>
      </c>
      <c r="E696" s="4" t="s">
        <v>127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67"/>
        <v>0</v>
      </c>
      <c r="K696" s="33">
        <v>30000</v>
      </c>
      <c r="L696" s="33">
        <v>30000</v>
      </c>
      <c r="M696" s="33">
        <v>1332</v>
      </c>
      <c r="N696" s="26">
        <v>0</v>
      </c>
      <c r="O696" s="29">
        <f t="shared" si="368"/>
        <v>30000</v>
      </c>
    </row>
    <row r="697" spans="1:15" ht="12" customHeight="1" outlineLevel="1" x14ac:dyDescent="0.25">
      <c r="A697" s="3" t="s">
        <v>402</v>
      </c>
      <c r="B697" s="3" t="s">
        <v>429</v>
      </c>
      <c r="C697" s="3" t="s">
        <v>159</v>
      </c>
      <c r="D697" s="3" t="s">
        <v>128</v>
      </c>
      <c r="E697" s="4" t="s">
        <v>129</v>
      </c>
      <c r="F697" s="5">
        <v>0</v>
      </c>
      <c r="G697" s="5">
        <v>0</v>
      </c>
      <c r="H697" s="5">
        <v>0</v>
      </c>
      <c r="I697" s="5">
        <v>0</v>
      </c>
      <c r="J697" s="5">
        <f t="shared" si="367"/>
        <v>0</v>
      </c>
      <c r="K697" s="33">
        <v>145000</v>
      </c>
      <c r="L697" s="33">
        <v>145000</v>
      </c>
      <c r="M697" s="33">
        <v>0</v>
      </c>
      <c r="N697" s="26">
        <v>0</v>
      </c>
      <c r="O697" s="29">
        <f t="shared" si="368"/>
        <v>145000</v>
      </c>
    </row>
    <row r="698" spans="1:15" ht="12" customHeight="1" outlineLevel="1" x14ac:dyDescent="0.25">
      <c r="A698" s="3" t="s">
        <v>402</v>
      </c>
      <c r="B698" s="3" t="s">
        <v>429</v>
      </c>
      <c r="C698" s="3" t="s">
        <v>159</v>
      </c>
      <c r="D698" s="3" t="s">
        <v>130</v>
      </c>
      <c r="E698" s="4" t="s">
        <v>131</v>
      </c>
      <c r="F698" s="5">
        <v>0</v>
      </c>
      <c r="G698" s="5">
        <v>0</v>
      </c>
      <c r="H698" s="5">
        <v>0</v>
      </c>
      <c r="I698" s="5">
        <v>0</v>
      </c>
      <c r="J698" s="5">
        <f t="shared" si="367"/>
        <v>0</v>
      </c>
      <c r="K698" s="33">
        <v>140000</v>
      </c>
      <c r="L698" s="33">
        <v>140000</v>
      </c>
      <c r="M698" s="33">
        <v>12102.42</v>
      </c>
      <c r="N698" s="26">
        <v>0</v>
      </c>
      <c r="O698" s="29">
        <f t="shared" si="368"/>
        <v>140000</v>
      </c>
    </row>
    <row r="699" spans="1:15" ht="12" customHeight="1" outlineLevel="1" x14ac:dyDescent="0.25">
      <c r="A699" s="3" t="s">
        <v>402</v>
      </c>
      <c r="B699" s="3" t="s">
        <v>429</v>
      </c>
      <c r="C699" s="3" t="s">
        <v>159</v>
      </c>
      <c r="D699" s="3" t="s">
        <v>263</v>
      </c>
      <c r="E699" s="4" t="s">
        <v>264</v>
      </c>
      <c r="F699" s="5">
        <v>0</v>
      </c>
      <c r="G699" s="5">
        <v>0</v>
      </c>
      <c r="H699" s="5">
        <v>0</v>
      </c>
      <c r="I699" s="5">
        <v>0</v>
      </c>
      <c r="J699" s="5">
        <f t="shared" si="367"/>
        <v>0</v>
      </c>
      <c r="K699" s="33">
        <v>1000</v>
      </c>
      <c r="L699" s="33">
        <v>1000</v>
      </c>
      <c r="M699" s="33">
        <v>0</v>
      </c>
      <c r="N699" s="26">
        <v>0</v>
      </c>
      <c r="O699" s="29">
        <f t="shared" si="368"/>
        <v>1000</v>
      </c>
    </row>
    <row r="700" spans="1:15" ht="12" customHeight="1" outlineLevel="1" x14ac:dyDescent="0.25">
      <c r="A700" s="3" t="s">
        <v>402</v>
      </c>
      <c r="B700" s="3" t="s">
        <v>429</v>
      </c>
      <c r="C700" s="3" t="s">
        <v>159</v>
      </c>
      <c r="D700" s="3" t="s">
        <v>132</v>
      </c>
      <c r="E700" s="4" t="s">
        <v>133</v>
      </c>
      <c r="F700" s="5">
        <v>0</v>
      </c>
      <c r="G700" s="5">
        <v>0</v>
      </c>
      <c r="H700" s="5">
        <v>0</v>
      </c>
      <c r="I700" s="5">
        <v>0</v>
      </c>
      <c r="J700" s="5">
        <f t="shared" si="367"/>
        <v>0</v>
      </c>
      <c r="K700" s="33">
        <v>25000</v>
      </c>
      <c r="L700" s="33">
        <v>25000</v>
      </c>
      <c r="M700" s="33">
        <v>0</v>
      </c>
      <c r="N700" s="26">
        <v>0</v>
      </c>
      <c r="O700" s="29">
        <f t="shared" si="368"/>
        <v>25000</v>
      </c>
    </row>
    <row r="701" spans="1:15" ht="12" customHeight="1" outlineLevel="1" x14ac:dyDescent="0.25">
      <c r="A701" s="3" t="s">
        <v>402</v>
      </c>
      <c r="B701" s="3" t="s">
        <v>429</v>
      </c>
      <c r="C701" s="3" t="s">
        <v>159</v>
      </c>
      <c r="D701" s="3" t="s">
        <v>222</v>
      </c>
      <c r="E701" s="4" t="s">
        <v>223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67"/>
        <v>0</v>
      </c>
      <c r="K701" s="33">
        <v>350000</v>
      </c>
      <c r="L701" s="33">
        <v>350000</v>
      </c>
      <c r="M701" s="33">
        <v>3556.26</v>
      </c>
      <c r="N701" s="26">
        <v>0</v>
      </c>
      <c r="O701" s="29">
        <f t="shared" si="368"/>
        <v>350000</v>
      </c>
    </row>
    <row r="702" spans="1:15" ht="12" customHeight="1" outlineLevel="1" x14ac:dyDescent="0.25">
      <c r="A702" s="3" t="s">
        <v>402</v>
      </c>
      <c r="B702" s="3" t="s">
        <v>429</v>
      </c>
      <c r="C702" s="3" t="s">
        <v>159</v>
      </c>
      <c r="D702" s="3" t="s">
        <v>136</v>
      </c>
      <c r="E702" s="4" t="s">
        <v>137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67"/>
        <v>0</v>
      </c>
      <c r="K702" s="33">
        <v>165000</v>
      </c>
      <c r="L702" s="33">
        <v>165000</v>
      </c>
      <c r="M702" s="33">
        <v>12550</v>
      </c>
      <c r="N702" s="26">
        <v>0</v>
      </c>
      <c r="O702" s="29">
        <f t="shared" si="368"/>
        <v>165000</v>
      </c>
    </row>
    <row r="703" spans="1:15" ht="12" customHeight="1" outlineLevel="1" x14ac:dyDescent="0.25">
      <c r="A703" s="3" t="s">
        <v>402</v>
      </c>
      <c r="B703" s="3" t="s">
        <v>429</v>
      </c>
      <c r="C703" s="3" t="s">
        <v>159</v>
      </c>
      <c r="D703" s="3" t="s">
        <v>140</v>
      </c>
      <c r="E703" s="4" t="s">
        <v>141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67"/>
        <v>0</v>
      </c>
      <c r="K703" s="33">
        <v>140000</v>
      </c>
      <c r="L703" s="33">
        <v>140000</v>
      </c>
      <c r="M703" s="33">
        <v>6933.4</v>
      </c>
      <c r="N703" s="26">
        <v>0</v>
      </c>
      <c r="O703" s="29">
        <f t="shared" si="368"/>
        <v>140000</v>
      </c>
    </row>
    <row r="704" spans="1:15" ht="12" customHeight="1" outlineLevel="1" x14ac:dyDescent="0.25">
      <c r="A704" s="3" t="s">
        <v>402</v>
      </c>
      <c r="B704" s="3" t="s">
        <v>429</v>
      </c>
      <c r="C704" s="3" t="s">
        <v>159</v>
      </c>
      <c r="D704" s="3" t="s">
        <v>142</v>
      </c>
      <c r="E704" s="4" t="s">
        <v>143</v>
      </c>
      <c r="F704" s="5">
        <v>0</v>
      </c>
      <c r="G704" s="5">
        <v>0</v>
      </c>
      <c r="H704" s="5">
        <v>0</v>
      </c>
      <c r="I704" s="5">
        <v>0</v>
      </c>
      <c r="J704" s="5">
        <f t="shared" si="367"/>
        <v>0</v>
      </c>
      <c r="K704" s="33">
        <v>300000</v>
      </c>
      <c r="L704" s="33">
        <v>300000</v>
      </c>
      <c r="M704" s="33">
        <v>23943.93</v>
      </c>
      <c r="N704" s="26">
        <v>0</v>
      </c>
      <c r="O704" s="29">
        <f t="shared" si="368"/>
        <v>300000</v>
      </c>
    </row>
    <row r="705" spans="1:15" ht="12" customHeight="1" outlineLevel="1" x14ac:dyDescent="0.25">
      <c r="A705" s="3" t="s">
        <v>402</v>
      </c>
      <c r="B705" s="3" t="s">
        <v>620</v>
      </c>
      <c r="C705" s="3" t="s">
        <v>159</v>
      </c>
      <c r="D705" s="3" t="s">
        <v>144</v>
      </c>
      <c r="E705" s="4" t="s">
        <v>145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33">
        <v>10000</v>
      </c>
      <c r="L705" s="33">
        <v>10000</v>
      </c>
      <c r="M705" s="33">
        <v>0</v>
      </c>
      <c r="N705" s="26">
        <v>0</v>
      </c>
      <c r="O705" s="29">
        <f t="shared" si="368"/>
        <v>10000</v>
      </c>
    </row>
    <row r="706" spans="1:15" ht="12" customHeight="1" outlineLevel="1" x14ac:dyDescent="0.25">
      <c r="A706" s="3" t="s">
        <v>402</v>
      </c>
      <c r="B706" s="3" t="s">
        <v>429</v>
      </c>
      <c r="C706" s="3" t="s">
        <v>159</v>
      </c>
      <c r="D706" s="3" t="s">
        <v>146</v>
      </c>
      <c r="E706" s="4" t="s">
        <v>147</v>
      </c>
      <c r="F706" s="5">
        <v>0</v>
      </c>
      <c r="G706" s="5">
        <v>0</v>
      </c>
      <c r="H706" s="5">
        <v>0</v>
      </c>
      <c r="I706" s="5">
        <v>0</v>
      </c>
      <c r="J706" s="5">
        <f t="shared" si="367"/>
        <v>0</v>
      </c>
      <c r="K706" s="33">
        <v>125000</v>
      </c>
      <c r="L706" s="33">
        <v>125000</v>
      </c>
      <c r="M706" s="33">
        <v>10443.51</v>
      </c>
      <c r="N706" s="26">
        <v>0</v>
      </c>
      <c r="O706" s="29">
        <f t="shared" si="368"/>
        <v>125000</v>
      </c>
    </row>
    <row r="707" spans="1:15" ht="12" customHeight="1" outlineLevel="1" x14ac:dyDescent="0.25">
      <c r="A707" s="3" t="s">
        <v>402</v>
      </c>
      <c r="B707" s="3" t="s">
        <v>429</v>
      </c>
      <c r="C707" s="3" t="s">
        <v>159</v>
      </c>
      <c r="D707" s="3" t="s">
        <v>432</v>
      </c>
      <c r="E707" s="4" t="s">
        <v>433</v>
      </c>
      <c r="F707" s="5">
        <v>0</v>
      </c>
      <c r="G707" s="5">
        <v>0</v>
      </c>
      <c r="H707" s="5">
        <v>0</v>
      </c>
      <c r="I707" s="5">
        <v>0</v>
      </c>
      <c r="J707" s="5">
        <f t="shared" si="367"/>
        <v>0</v>
      </c>
      <c r="K707" s="33">
        <v>300000</v>
      </c>
      <c r="L707" s="33">
        <v>300000</v>
      </c>
      <c r="M707" s="33">
        <v>21780</v>
      </c>
      <c r="N707" s="26">
        <v>0</v>
      </c>
      <c r="O707" s="29">
        <f t="shared" si="368"/>
        <v>300000</v>
      </c>
    </row>
    <row r="708" spans="1:15" ht="12" customHeight="1" outlineLevel="1" x14ac:dyDescent="0.25">
      <c r="A708" s="3" t="s">
        <v>402</v>
      </c>
      <c r="B708" s="3" t="s">
        <v>429</v>
      </c>
      <c r="C708" s="3" t="s">
        <v>159</v>
      </c>
      <c r="D708" s="3" t="s">
        <v>148</v>
      </c>
      <c r="E708" s="4" t="s">
        <v>149</v>
      </c>
      <c r="F708" s="5">
        <v>0</v>
      </c>
      <c r="G708" s="5">
        <v>0</v>
      </c>
      <c r="H708" s="5">
        <v>0</v>
      </c>
      <c r="I708" s="5">
        <v>0</v>
      </c>
      <c r="J708" s="5">
        <f t="shared" si="367"/>
        <v>0</v>
      </c>
      <c r="K708" s="33">
        <v>200000</v>
      </c>
      <c r="L708" s="33">
        <v>200000</v>
      </c>
      <c r="M708" s="33">
        <v>3025</v>
      </c>
      <c r="N708" s="26">
        <v>0</v>
      </c>
      <c r="O708" s="29">
        <f t="shared" si="368"/>
        <v>200000</v>
      </c>
    </row>
    <row r="709" spans="1:15" ht="12" customHeight="1" outlineLevel="1" x14ac:dyDescent="0.25">
      <c r="A709" s="3" t="s">
        <v>402</v>
      </c>
      <c r="B709" s="3" t="s">
        <v>429</v>
      </c>
      <c r="C709" s="3" t="s">
        <v>159</v>
      </c>
      <c r="D709" s="3" t="s">
        <v>181</v>
      </c>
      <c r="E709" s="4" t="s">
        <v>182</v>
      </c>
      <c r="F709" s="5">
        <v>0</v>
      </c>
      <c r="G709" s="5">
        <v>0</v>
      </c>
      <c r="H709" s="5">
        <v>0</v>
      </c>
      <c r="I709" s="5">
        <v>0</v>
      </c>
      <c r="J709" s="5">
        <f t="shared" si="367"/>
        <v>0</v>
      </c>
      <c r="K709" s="33">
        <v>1200000</v>
      </c>
      <c r="L709" s="33">
        <v>1200000</v>
      </c>
      <c r="M709" s="33">
        <v>160872.78</v>
      </c>
      <c r="N709" s="26">
        <v>0</v>
      </c>
      <c r="O709" s="29">
        <f t="shared" si="368"/>
        <v>1200000</v>
      </c>
    </row>
    <row r="710" spans="1:15" ht="12" customHeight="1" outlineLevel="1" x14ac:dyDescent="0.25">
      <c r="A710" s="3" t="s">
        <v>402</v>
      </c>
      <c r="B710" s="3" t="s">
        <v>429</v>
      </c>
      <c r="C710" s="3" t="s">
        <v>159</v>
      </c>
      <c r="D710" s="3" t="s">
        <v>101</v>
      </c>
      <c r="E710" s="4" t="s">
        <v>102</v>
      </c>
      <c r="F710" s="5">
        <v>0</v>
      </c>
      <c r="G710" s="5">
        <v>0</v>
      </c>
      <c r="H710" s="5">
        <v>0</v>
      </c>
      <c r="I710" s="5">
        <v>0</v>
      </c>
      <c r="J710" s="5">
        <f t="shared" si="367"/>
        <v>0</v>
      </c>
      <c r="K710" s="33">
        <v>300000</v>
      </c>
      <c r="L710" s="33">
        <v>300000</v>
      </c>
      <c r="M710" s="33">
        <v>45822.2</v>
      </c>
      <c r="N710" s="26">
        <v>0</v>
      </c>
      <c r="O710" s="29">
        <f t="shared" si="368"/>
        <v>300000</v>
      </c>
    </row>
    <row r="711" spans="1:15" ht="12" customHeight="1" outlineLevel="1" x14ac:dyDescent="0.25">
      <c r="A711" s="3" t="s">
        <v>402</v>
      </c>
      <c r="B711" s="3" t="s">
        <v>429</v>
      </c>
      <c r="C711" s="3" t="s">
        <v>159</v>
      </c>
      <c r="D711" s="3" t="s">
        <v>84</v>
      </c>
      <c r="E711" s="4" t="s">
        <v>85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67"/>
        <v>0</v>
      </c>
      <c r="K711" s="33">
        <v>50000</v>
      </c>
      <c r="L711" s="33">
        <v>50000</v>
      </c>
      <c r="M711" s="33">
        <v>0</v>
      </c>
      <c r="N711" s="26">
        <v>0</v>
      </c>
      <c r="O711" s="29">
        <f t="shared" si="368"/>
        <v>50000</v>
      </c>
    </row>
    <row r="712" spans="1:15" ht="12" customHeight="1" outlineLevel="1" x14ac:dyDescent="0.25">
      <c r="A712" s="3" t="s">
        <v>402</v>
      </c>
      <c r="B712" s="3" t="s">
        <v>429</v>
      </c>
      <c r="C712" s="3" t="s">
        <v>159</v>
      </c>
      <c r="D712" s="3" t="s">
        <v>203</v>
      </c>
      <c r="E712" s="4" t="s">
        <v>204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67"/>
        <v>0</v>
      </c>
      <c r="K712" s="33">
        <v>50000</v>
      </c>
      <c r="L712" s="33">
        <v>50000</v>
      </c>
      <c r="M712" s="33">
        <v>32784.949999999997</v>
      </c>
      <c r="N712" s="26">
        <v>0</v>
      </c>
      <c r="O712" s="29">
        <f t="shared" si="368"/>
        <v>50000</v>
      </c>
    </row>
    <row r="713" spans="1:15" ht="12" customHeight="1" outlineLevel="1" x14ac:dyDescent="0.25">
      <c r="A713" s="3" t="s">
        <v>402</v>
      </c>
      <c r="B713" s="3" t="s">
        <v>429</v>
      </c>
      <c r="C713" s="3" t="s">
        <v>159</v>
      </c>
      <c r="D713" s="3" t="s">
        <v>183</v>
      </c>
      <c r="E713" s="4" t="s">
        <v>184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67"/>
        <v>0</v>
      </c>
      <c r="K713" s="33">
        <v>80000</v>
      </c>
      <c r="L713" s="33">
        <v>80000</v>
      </c>
      <c r="M713" s="33">
        <v>0</v>
      </c>
      <c r="N713" s="26">
        <v>0</v>
      </c>
      <c r="O713" s="29">
        <f t="shared" si="368"/>
        <v>80000</v>
      </c>
    </row>
    <row r="714" spans="1:15" ht="12" customHeight="1" outlineLevel="1" x14ac:dyDescent="0.25">
      <c r="A714" s="3" t="s">
        <v>402</v>
      </c>
      <c r="B714" s="3" t="s">
        <v>429</v>
      </c>
      <c r="C714" s="3" t="s">
        <v>159</v>
      </c>
      <c r="D714" s="3" t="s">
        <v>160</v>
      </c>
      <c r="E714" s="4" t="s">
        <v>161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67"/>
        <v>0</v>
      </c>
      <c r="K714" s="33">
        <v>50000</v>
      </c>
      <c r="L714" s="33">
        <v>50000</v>
      </c>
      <c r="M714" s="33">
        <v>0</v>
      </c>
      <c r="N714" s="26">
        <v>0</v>
      </c>
      <c r="O714" s="29">
        <f t="shared" si="368"/>
        <v>50000</v>
      </c>
    </row>
    <row r="715" spans="1:15" ht="12" customHeight="1" outlineLevel="1" x14ac:dyDescent="0.25">
      <c r="A715" s="3" t="s">
        <v>402</v>
      </c>
      <c r="B715" s="3" t="s">
        <v>429</v>
      </c>
      <c r="C715" s="3" t="s">
        <v>159</v>
      </c>
      <c r="D715" s="3" t="s">
        <v>185</v>
      </c>
      <c r="E715" s="4" t="s">
        <v>186</v>
      </c>
      <c r="F715" s="5">
        <v>0</v>
      </c>
      <c r="G715" s="5">
        <v>0</v>
      </c>
      <c r="H715" s="5">
        <v>0</v>
      </c>
      <c r="I715" s="5">
        <v>0</v>
      </c>
      <c r="J715" s="5">
        <f t="shared" si="367"/>
        <v>0</v>
      </c>
      <c r="K715" s="33">
        <v>120000</v>
      </c>
      <c r="L715" s="33">
        <v>120000</v>
      </c>
      <c r="M715" s="33">
        <v>0</v>
      </c>
      <c r="N715" s="26">
        <v>0</v>
      </c>
      <c r="O715" s="29">
        <f t="shared" si="368"/>
        <v>120000</v>
      </c>
    </row>
    <row r="716" spans="1:15" ht="12" customHeight="1" outlineLevel="1" x14ac:dyDescent="0.25">
      <c r="A716" s="3" t="s">
        <v>402</v>
      </c>
      <c r="B716" s="3" t="s">
        <v>620</v>
      </c>
      <c r="C716" s="3" t="s">
        <v>159</v>
      </c>
      <c r="D716" s="3" t="s">
        <v>592</v>
      </c>
      <c r="E716" s="4" t="s">
        <v>593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67"/>
        <v>0</v>
      </c>
      <c r="K716" s="33">
        <v>0</v>
      </c>
      <c r="L716" s="33">
        <v>0</v>
      </c>
      <c r="M716" s="33">
        <v>1000</v>
      </c>
      <c r="N716" s="26">
        <v>1000</v>
      </c>
      <c r="O716" s="29">
        <f t="shared" si="368"/>
        <v>1000</v>
      </c>
    </row>
    <row r="717" spans="1:15" ht="12" customHeight="1" outlineLevel="1" x14ac:dyDescent="0.25">
      <c r="A717" s="3" t="s">
        <v>402</v>
      </c>
      <c r="B717" s="3" t="s">
        <v>429</v>
      </c>
      <c r="C717" s="3" t="s">
        <v>159</v>
      </c>
      <c r="D717" s="3" t="s">
        <v>434</v>
      </c>
      <c r="E717" s="4" t="s">
        <v>435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67"/>
        <v>0</v>
      </c>
      <c r="K717" s="33">
        <v>20000</v>
      </c>
      <c r="L717" s="33">
        <v>20000</v>
      </c>
      <c r="M717" s="33">
        <v>0</v>
      </c>
      <c r="N717" s="26">
        <v>0</v>
      </c>
      <c r="O717" s="29">
        <f t="shared" si="368"/>
        <v>20000</v>
      </c>
    </row>
    <row r="718" spans="1:15" ht="12" customHeight="1" outlineLevel="1" x14ac:dyDescent="0.25">
      <c r="A718" s="3" t="s">
        <v>402</v>
      </c>
      <c r="B718" s="3" t="s">
        <v>429</v>
      </c>
      <c r="C718" s="3" t="s">
        <v>159</v>
      </c>
      <c r="D718" s="3" t="s">
        <v>91</v>
      </c>
      <c r="E718" s="4" t="s">
        <v>92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67"/>
        <v>0</v>
      </c>
      <c r="K718" s="33">
        <v>5000</v>
      </c>
      <c r="L718" s="33">
        <v>5000</v>
      </c>
      <c r="M718" s="33">
        <v>0</v>
      </c>
      <c r="N718" s="26">
        <v>0</v>
      </c>
      <c r="O718" s="29">
        <f t="shared" si="368"/>
        <v>5000</v>
      </c>
    </row>
    <row r="719" spans="1:15" ht="12" customHeight="1" outlineLevel="1" x14ac:dyDescent="0.25">
      <c r="A719" s="3" t="s">
        <v>402</v>
      </c>
      <c r="B719" s="3" t="s">
        <v>429</v>
      </c>
      <c r="C719" s="3" t="s">
        <v>159</v>
      </c>
      <c r="D719" s="3" t="s">
        <v>436</v>
      </c>
      <c r="E719" s="4" t="s">
        <v>437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67"/>
        <v>0</v>
      </c>
      <c r="K719" s="33">
        <v>20000</v>
      </c>
      <c r="L719" s="33">
        <v>20000</v>
      </c>
      <c r="M719" s="33">
        <v>0</v>
      </c>
      <c r="N719" s="26">
        <v>0</v>
      </c>
      <c r="O719" s="29">
        <f t="shared" si="368"/>
        <v>20000</v>
      </c>
    </row>
    <row r="720" spans="1:15" ht="12" customHeight="1" outlineLevel="1" x14ac:dyDescent="0.25">
      <c r="A720" s="3" t="s">
        <v>402</v>
      </c>
      <c r="B720" s="3" t="s">
        <v>429</v>
      </c>
      <c r="C720" s="3" t="s">
        <v>159</v>
      </c>
      <c r="D720" s="3" t="s">
        <v>438</v>
      </c>
      <c r="E720" s="4" t="s">
        <v>439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67"/>
        <v>0</v>
      </c>
      <c r="K720" s="33">
        <v>0</v>
      </c>
      <c r="L720" s="33">
        <v>0</v>
      </c>
      <c r="M720" s="33">
        <v>0</v>
      </c>
      <c r="N720" s="26">
        <v>0</v>
      </c>
      <c r="O720" s="29">
        <f t="shared" si="368"/>
        <v>0</v>
      </c>
    </row>
    <row r="721" spans="1:15" ht="12" customHeight="1" outlineLevel="1" x14ac:dyDescent="0.25">
      <c r="A721" s="3" t="s">
        <v>402</v>
      </c>
      <c r="B721" s="3" t="s">
        <v>429</v>
      </c>
      <c r="C721" s="3" t="s">
        <v>159</v>
      </c>
      <c r="D721" s="3" t="s">
        <v>334</v>
      </c>
      <c r="E721" s="4" t="s">
        <v>335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67"/>
        <v>0</v>
      </c>
      <c r="K721" s="33">
        <v>500000</v>
      </c>
      <c r="L721" s="33">
        <v>500000</v>
      </c>
      <c r="M721" s="33">
        <v>16772</v>
      </c>
      <c r="N721" s="26">
        <v>0</v>
      </c>
      <c r="O721" s="29">
        <f t="shared" si="368"/>
        <v>500000</v>
      </c>
    </row>
    <row r="722" spans="1:15" ht="12" customHeight="1" outlineLevel="1" x14ac:dyDescent="0.25">
      <c r="A722" s="3" t="s">
        <v>402</v>
      </c>
      <c r="B722" s="3" t="s">
        <v>429</v>
      </c>
      <c r="C722" s="3" t="s">
        <v>159</v>
      </c>
      <c r="D722" s="3" t="s">
        <v>253</v>
      </c>
      <c r="E722" s="4" t="s">
        <v>254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67"/>
        <v>0</v>
      </c>
      <c r="K722" s="33">
        <v>1500000</v>
      </c>
      <c r="L722" s="33">
        <v>1500000</v>
      </c>
      <c r="M722" s="33">
        <v>0</v>
      </c>
      <c r="N722" s="26">
        <v>-250710</v>
      </c>
      <c r="O722" s="29">
        <f t="shared" si="368"/>
        <v>1249290</v>
      </c>
    </row>
    <row r="723" spans="1:15" ht="12" customHeight="1" outlineLevel="1" x14ac:dyDescent="0.25">
      <c r="A723" s="3" t="s">
        <v>402</v>
      </c>
      <c r="B723" s="3" t="s">
        <v>429</v>
      </c>
      <c r="C723" s="3" t="s">
        <v>159</v>
      </c>
      <c r="D723" s="3" t="s">
        <v>205</v>
      </c>
      <c r="E723" s="4" t="s">
        <v>206</v>
      </c>
      <c r="F723" s="5">
        <v>0</v>
      </c>
      <c r="G723" s="5">
        <v>0</v>
      </c>
      <c r="H723" s="5">
        <v>0</v>
      </c>
      <c r="I723" s="5">
        <v>0</v>
      </c>
      <c r="J723" s="5">
        <f t="shared" si="367"/>
        <v>0</v>
      </c>
      <c r="K723" s="5">
        <v>0</v>
      </c>
      <c r="L723" s="33">
        <v>0</v>
      </c>
      <c r="M723" s="33">
        <v>0</v>
      </c>
      <c r="N723" s="26">
        <v>0</v>
      </c>
      <c r="O723" s="29">
        <f t="shared" si="368"/>
        <v>0</v>
      </c>
    </row>
    <row r="724" spans="1:15" ht="12" customHeight="1" outlineLevel="1" x14ac:dyDescent="0.25">
      <c r="A724" s="3" t="s">
        <v>402</v>
      </c>
      <c r="B724" s="3" t="s">
        <v>429</v>
      </c>
      <c r="C724" s="3" t="s">
        <v>159</v>
      </c>
      <c r="D724" s="3" t="s">
        <v>440</v>
      </c>
      <c r="E724" s="4" t="s">
        <v>441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67"/>
        <v>0</v>
      </c>
      <c r="K724" s="5">
        <v>0</v>
      </c>
      <c r="L724" s="5">
        <v>0</v>
      </c>
      <c r="M724" s="5">
        <v>0</v>
      </c>
      <c r="N724" s="26">
        <v>0</v>
      </c>
      <c r="O724" s="29">
        <f t="shared" si="368"/>
        <v>0</v>
      </c>
    </row>
    <row r="725" spans="1:15" ht="12" customHeight="1" outlineLevel="1" x14ac:dyDescent="0.25">
      <c r="A725" s="3" t="s">
        <v>402</v>
      </c>
      <c r="B725" s="3" t="s">
        <v>620</v>
      </c>
      <c r="C725" s="3" t="s">
        <v>252</v>
      </c>
      <c r="D725" s="3" t="s">
        <v>236</v>
      </c>
      <c r="E725" s="41" t="s">
        <v>237</v>
      </c>
      <c r="F725" s="5">
        <v>0</v>
      </c>
      <c r="G725" s="5">
        <v>0</v>
      </c>
      <c r="H725" s="5">
        <v>0</v>
      </c>
      <c r="I725" s="5">
        <v>0</v>
      </c>
      <c r="J725" s="5">
        <f t="shared" si="367"/>
        <v>0</v>
      </c>
      <c r="K725" s="5">
        <v>0</v>
      </c>
      <c r="L725" s="5">
        <v>0</v>
      </c>
      <c r="M725" s="5">
        <v>0</v>
      </c>
      <c r="N725" s="26">
        <v>0</v>
      </c>
      <c r="O725" s="29">
        <f t="shared" si="368"/>
        <v>0</v>
      </c>
    </row>
    <row r="726" spans="1:15" ht="12" customHeight="1" x14ac:dyDescent="0.25">
      <c r="A726" s="106" t="s">
        <v>442</v>
      </c>
      <c r="B726" s="107"/>
      <c r="C726" s="107"/>
      <c r="D726" s="107"/>
      <c r="E726" s="107"/>
      <c r="F726" s="6">
        <f>SUM(F685:F725)</f>
        <v>0</v>
      </c>
      <c r="G726" s="6">
        <f>SUM(G685:G725)</f>
        <v>0</v>
      </c>
      <c r="H726" s="6">
        <f>SUM(H685:H725)</f>
        <v>15805</v>
      </c>
      <c r="I726" s="6">
        <f>SUM(I685:I725)</f>
        <v>15805</v>
      </c>
      <c r="J726" s="6">
        <f>SUM(J685:J724)</f>
        <v>15805</v>
      </c>
      <c r="K726" s="6">
        <f>SUM(K685:K725)</f>
        <v>8617000</v>
      </c>
      <c r="L726" s="6">
        <f>SUM(L685:L725)</f>
        <v>8617000</v>
      </c>
      <c r="M726" s="6">
        <f>SUM(M685:M725)</f>
        <v>550571.45000000007</v>
      </c>
      <c r="N726" s="6">
        <f>SUM(N685:N725)</f>
        <v>-249710</v>
      </c>
      <c r="O726" s="6">
        <f>SUM(O685:O724)</f>
        <v>8367290</v>
      </c>
    </row>
    <row r="727" spans="1:15" ht="12" customHeight="1" outlineLevel="1" x14ac:dyDescent="0.25">
      <c r="A727" s="3" t="s">
        <v>402</v>
      </c>
      <c r="B727" s="3" t="s">
        <v>443</v>
      </c>
      <c r="C727" s="3" t="s">
        <v>303</v>
      </c>
      <c r="D727" s="3" t="s">
        <v>169</v>
      </c>
      <c r="E727" s="4" t="s">
        <v>170</v>
      </c>
      <c r="F727" s="5">
        <v>0</v>
      </c>
      <c r="G727" s="5">
        <v>0</v>
      </c>
      <c r="H727" s="38">
        <v>30000</v>
      </c>
      <c r="I727" s="25">
        <v>30000</v>
      </c>
      <c r="J727" s="27">
        <f>G727+I727</f>
        <v>30000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</row>
    <row r="728" spans="1:15" ht="12" customHeight="1" x14ac:dyDescent="0.25">
      <c r="A728" s="106" t="s">
        <v>444</v>
      </c>
      <c r="B728" s="107"/>
      <c r="C728" s="107"/>
      <c r="D728" s="107"/>
      <c r="E728" s="107"/>
      <c r="F728" s="6">
        <f>SUM(F727)</f>
        <v>0</v>
      </c>
      <c r="G728" s="6">
        <f>SUM(G727)</f>
        <v>0</v>
      </c>
      <c r="H728" s="6">
        <f t="shared" ref="H728:J728" si="369">SUM(H727)</f>
        <v>30000</v>
      </c>
      <c r="I728" s="6">
        <f t="shared" si="369"/>
        <v>30000</v>
      </c>
      <c r="J728" s="6">
        <f t="shared" si="369"/>
        <v>30000</v>
      </c>
      <c r="K728" s="6">
        <f>SUM(K727)</f>
        <v>0</v>
      </c>
      <c r="L728" s="6">
        <f>SUM(L727)</f>
        <v>0</v>
      </c>
      <c r="M728" s="6">
        <f t="shared" ref="M728:O728" si="370">SUM(M727)</f>
        <v>0</v>
      </c>
      <c r="N728" s="6">
        <f t="shared" si="370"/>
        <v>0</v>
      </c>
      <c r="O728" s="6">
        <f t="shared" si="370"/>
        <v>0</v>
      </c>
    </row>
    <row r="729" spans="1:15" ht="12" hidden="1" customHeight="1" outlineLevel="1" x14ac:dyDescent="0.25">
      <c r="A729" s="3" t="s">
        <v>402</v>
      </c>
      <c r="B729" s="3" t="s">
        <v>445</v>
      </c>
      <c r="C729" s="3" t="s">
        <v>159</v>
      </c>
      <c r="D729" s="3" t="s">
        <v>173</v>
      </c>
      <c r="E729" s="4" t="s">
        <v>174</v>
      </c>
      <c r="F729" s="5">
        <v>0</v>
      </c>
      <c r="G729" s="5">
        <v>0</v>
      </c>
      <c r="H729" s="5">
        <v>0</v>
      </c>
      <c r="I729" s="5">
        <v>0</v>
      </c>
      <c r="J729" s="5">
        <f>G729+I729</f>
        <v>0</v>
      </c>
      <c r="K729" s="5">
        <v>0</v>
      </c>
      <c r="L729" s="5">
        <v>0</v>
      </c>
      <c r="M729" s="38">
        <v>0</v>
      </c>
      <c r="N729" s="26">
        <v>0</v>
      </c>
      <c r="O729" s="29">
        <f>L729+N729</f>
        <v>0</v>
      </c>
    </row>
    <row r="730" spans="1:15" ht="12" customHeight="1" collapsed="1" x14ac:dyDescent="0.25">
      <c r="A730" s="106" t="s">
        <v>446</v>
      </c>
      <c r="B730" s="107"/>
      <c r="C730" s="107"/>
      <c r="D730" s="107"/>
      <c r="E730" s="107"/>
      <c r="F730" s="6">
        <f>SUM(F729)</f>
        <v>0</v>
      </c>
      <c r="G730" s="6">
        <f>SUM(G729)</f>
        <v>0</v>
      </c>
      <c r="H730" s="6">
        <f t="shared" ref="H730:J730" si="371">SUM(H729)</f>
        <v>0</v>
      </c>
      <c r="I730" s="6">
        <f t="shared" si="371"/>
        <v>0</v>
      </c>
      <c r="J730" s="6">
        <f t="shared" si="371"/>
        <v>0</v>
      </c>
      <c r="K730" s="6">
        <f>SUM(K729)</f>
        <v>0</v>
      </c>
      <c r="L730" s="6">
        <f>SUM(L729)</f>
        <v>0</v>
      </c>
      <c r="M730" s="6">
        <f t="shared" ref="M730:O730" si="372">SUM(M729)</f>
        <v>0</v>
      </c>
      <c r="N730" s="6">
        <f t="shared" si="372"/>
        <v>0</v>
      </c>
      <c r="O730" s="6">
        <f t="shared" si="372"/>
        <v>0</v>
      </c>
    </row>
    <row r="731" spans="1:15" ht="12" customHeight="1" outlineLevel="1" x14ac:dyDescent="0.25">
      <c r="A731" s="3" t="s">
        <v>402</v>
      </c>
      <c r="B731" s="3" t="s">
        <v>447</v>
      </c>
      <c r="C731" s="3" t="s">
        <v>159</v>
      </c>
      <c r="D731" s="3" t="s">
        <v>101</v>
      </c>
      <c r="E731" s="4" t="s">
        <v>102</v>
      </c>
      <c r="F731" s="5">
        <v>0</v>
      </c>
      <c r="G731" s="5">
        <v>0</v>
      </c>
      <c r="H731" s="5">
        <v>0</v>
      </c>
      <c r="I731" s="5">
        <v>0</v>
      </c>
      <c r="J731" s="5">
        <f>G731+I731</f>
        <v>0</v>
      </c>
      <c r="K731" s="5">
        <v>440000</v>
      </c>
      <c r="L731" s="5">
        <v>440000</v>
      </c>
      <c r="M731" s="33">
        <v>17745</v>
      </c>
      <c r="N731" s="26">
        <v>0</v>
      </c>
      <c r="O731" s="29">
        <f>L731+N731</f>
        <v>440000</v>
      </c>
    </row>
    <row r="732" spans="1:15" ht="12" customHeight="1" outlineLevel="1" x14ac:dyDescent="0.25">
      <c r="A732" s="3" t="s">
        <v>402</v>
      </c>
      <c r="B732" s="3" t="s">
        <v>447</v>
      </c>
      <c r="C732" s="3" t="s">
        <v>159</v>
      </c>
      <c r="D732" s="3" t="s">
        <v>185</v>
      </c>
      <c r="E732" s="4" t="s">
        <v>186</v>
      </c>
      <c r="F732" s="5">
        <v>0</v>
      </c>
      <c r="G732" s="5">
        <v>0</v>
      </c>
      <c r="H732" s="5">
        <v>0</v>
      </c>
      <c r="I732" s="5">
        <v>0</v>
      </c>
      <c r="J732" s="5">
        <f t="shared" ref="J732:J733" si="373">G732+I732</f>
        <v>0</v>
      </c>
      <c r="K732" s="5">
        <v>350000</v>
      </c>
      <c r="L732" s="5">
        <v>350000</v>
      </c>
      <c r="M732" s="33">
        <v>20250</v>
      </c>
      <c r="N732" s="26">
        <v>0</v>
      </c>
      <c r="O732" s="29">
        <f t="shared" ref="O732:O733" si="374">L732+N732</f>
        <v>350000</v>
      </c>
    </row>
    <row r="733" spans="1:15" ht="12" customHeight="1" outlineLevel="1" x14ac:dyDescent="0.25">
      <c r="A733" s="3" t="s">
        <v>402</v>
      </c>
      <c r="B733" s="3" t="s">
        <v>447</v>
      </c>
      <c r="C733" s="3" t="s">
        <v>159</v>
      </c>
      <c r="D733" s="3" t="s">
        <v>448</v>
      </c>
      <c r="E733" s="4" t="s">
        <v>449</v>
      </c>
      <c r="F733" s="5">
        <v>0</v>
      </c>
      <c r="G733" s="5">
        <v>0</v>
      </c>
      <c r="H733" s="5">
        <v>0</v>
      </c>
      <c r="I733" s="5">
        <v>0</v>
      </c>
      <c r="J733" s="5">
        <f t="shared" si="373"/>
        <v>0</v>
      </c>
      <c r="K733" s="5">
        <v>48000</v>
      </c>
      <c r="L733" s="5">
        <v>48000</v>
      </c>
      <c r="M733" s="33">
        <v>10000</v>
      </c>
      <c r="N733" s="26">
        <v>0</v>
      </c>
      <c r="O733" s="29">
        <f t="shared" si="374"/>
        <v>48000</v>
      </c>
    </row>
    <row r="734" spans="1:15" ht="12" customHeight="1" x14ac:dyDescent="0.25">
      <c r="A734" s="106" t="s">
        <v>450</v>
      </c>
      <c r="B734" s="107"/>
      <c r="C734" s="107"/>
      <c r="D734" s="107"/>
      <c r="E734" s="107"/>
      <c r="F734" s="6">
        <f>SUM(F731:F733)</f>
        <v>0</v>
      </c>
      <c r="G734" s="6">
        <f>SUM(G731:G733)</f>
        <v>0</v>
      </c>
      <c r="H734" s="6">
        <f t="shared" ref="H734:J734" si="375">SUM(H731:H733)</f>
        <v>0</v>
      </c>
      <c r="I734" s="6">
        <f t="shared" si="375"/>
        <v>0</v>
      </c>
      <c r="J734" s="6">
        <f t="shared" si="375"/>
        <v>0</v>
      </c>
      <c r="K734" s="6">
        <f t="shared" ref="K734" si="376">SUM(K731:K733)</f>
        <v>838000</v>
      </c>
      <c r="L734" s="6">
        <f t="shared" ref="L734:O734" si="377">SUM(L731:L733)</f>
        <v>838000</v>
      </c>
      <c r="M734" s="6">
        <f t="shared" si="377"/>
        <v>47995</v>
      </c>
      <c r="N734" s="6">
        <f t="shared" si="377"/>
        <v>0</v>
      </c>
      <c r="O734" s="6">
        <f t="shared" si="377"/>
        <v>838000</v>
      </c>
    </row>
    <row r="735" spans="1:15" ht="12" customHeight="1" outlineLevel="1" x14ac:dyDescent="0.25">
      <c r="A735" s="3" t="s">
        <v>402</v>
      </c>
      <c r="B735" s="3" t="s">
        <v>451</v>
      </c>
      <c r="C735" s="3" t="s">
        <v>159</v>
      </c>
      <c r="D735" s="3" t="s">
        <v>101</v>
      </c>
      <c r="E735" s="4" t="s">
        <v>102</v>
      </c>
      <c r="F735" s="5">
        <v>0</v>
      </c>
      <c r="G735" s="5">
        <v>0</v>
      </c>
      <c r="H735" s="5">
        <v>0</v>
      </c>
      <c r="I735" s="5">
        <v>0</v>
      </c>
      <c r="J735" s="5">
        <f>G735+I735</f>
        <v>0</v>
      </c>
      <c r="K735" s="5">
        <v>600000</v>
      </c>
      <c r="L735" s="5">
        <v>600000</v>
      </c>
      <c r="M735" s="38">
        <v>32955</v>
      </c>
      <c r="N735" s="26">
        <v>0</v>
      </c>
      <c r="O735" s="29">
        <f>L735+N735</f>
        <v>600000</v>
      </c>
    </row>
    <row r="736" spans="1:15" ht="12" customHeight="1" x14ac:dyDescent="0.25">
      <c r="A736" s="106" t="s">
        <v>452</v>
      </c>
      <c r="B736" s="107"/>
      <c r="C736" s="107"/>
      <c r="D736" s="107"/>
      <c r="E736" s="107"/>
      <c r="F736" s="6">
        <f>SUM(F735)</f>
        <v>0</v>
      </c>
      <c r="G736" s="6">
        <f>SUM(G735)</f>
        <v>0</v>
      </c>
      <c r="H736" s="6">
        <f t="shared" ref="H736:J736" si="378">SUM(H735)</f>
        <v>0</v>
      </c>
      <c r="I736" s="6">
        <f t="shared" si="378"/>
        <v>0</v>
      </c>
      <c r="J736" s="6">
        <f t="shared" si="378"/>
        <v>0</v>
      </c>
      <c r="K736" s="6">
        <f t="shared" ref="K736" si="379">SUM(K735)</f>
        <v>600000</v>
      </c>
      <c r="L736" s="6">
        <f t="shared" ref="L736:O736" si="380">SUM(L735)</f>
        <v>600000</v>
      </c>
      <c r="M736" s="6">
        <f t="shared" si="380"/>
        <v>32955</v>
      </c>
      <c r="N736" s="6">
        <f t="shared" si="380"/>
        <v>0</v>
      </c>
      <c r="O736" s="6">
        <f t="shared" si="380"/>
        <v>600000</v>
      </c>
    </row>
    <row r="737" spans="1:15" ht="12" customHeight="1" outlineLevel="1" x14ac:dyDescent="0.25">
      <c r="A737" s="3" t="s">
        <v>402</v>
      </c>
      <c r="B737" s="3" t="s">
        <v>453</v>
      </c>
      <c r="C737" s="3" t="s">
        <v>159</v>
      </c>
      <c r="D737" s="3" t="s">
        <v>173</v>
      </c>
      <c r="E737" s="4" t="s">
        <v>174</v>
      </c>
      <c r="F737" s="5">
        <v>0</v>
      </c>
      <c r="G737" s="5">
        <v>0</v>
      </c>
      <c r="H737" s="5">
        <v>0</v>
      </c>
      <c r="I737" s="5">
        <v>0</v>
      </c>
      <c r="J737" s="5">
        <f>G737+I737</f>
        <v>0</v>
      </c>
      <c r="K737" s="5">
        <v>510000</v>
      </c>
      <c r="L737" s="33">
        <v>510000</v>
      </c>
      <c r="M737" s="33">
        <v>35673</v>
      </c>
      <c r="N737" s="26">
        <v>0</v>
      </c>
      <c r="O737" s="29">
        <f>L737+N737</f>
        <v>510000</v>
      </c>
    </row>
    <row r="738" spans="1:15" ht="12" customHeight="1" outlineLevel="1" x14ac:dyDescent="0.25">
      <c r="A738" s="3" t="s">
        <v>402</v>
      </c>
      <c r="B738" s="3" t="s">
        <v>453</v>
      </c>
      <c r="C738" s="3" t="s">
        <v>159</v>
      </c>
      <c r="D738" s="3" t="s">
        <v>120</v>
      </c>
      <c r="E738" s="4" t="s">
        <v>121</v>
      </c>
      <c r="F738" s="5">
        <v>0</v>
      </c>
      <c r="G738" s="5">
        <v>0</v>
      </c>
      <c r="H738" s="5">
        <v>0</v>
      </c>
      <c r="I738" s="5">
        <v>0</v>
      </c>
      <c r="J738" s="5">
        <f t="shared" ref="J738:J740" si="381">G738+I738</f>
        <v>0</v>
      </c>
      <c r="K738" s="5">
        <v>130000</v>
      </c>
      <c r="L738" s="33">
        <v>130000</v>
      </c>
      <c r="M738" s="33">
        <v>9780</v>
      </c>
      <c r="N738" s="26">
        <v>0</v>
      </c>
      <c r="O738" s="29">
        <f t="shared" ref="O738:O740" si="382">L738+N738</f>
        <v>130000</v>
      </c>
    </row>
    <row r="739" spans="1:15" ht="12" customHeight="1" outlineLevel="1" x14ac:dyDescent="0.25">
      <c r="A739" s="3" t="s">
        <v>402</v>
      </c>
      <c r="B739" s="3" t="s">
        <v>453</v>
      </c>
      <c r="C739" s="3" t="s">
        <v>159</v>
      </c>
      <c r="D739" s="3" t="s">
        <v>175</v>
      </c>
      <c r="E739" s="4" t="s">
        <v>176</v>
      </c>
      <c r="F739" s="5">
        <v>0</v>
      </c>
      <c r="G739" s="5">
        <v>0</v>
      </c>
      <c r="H739" s="5">
        <v>0</v>
      </c>
      <c r="I739" s="5">
        <v>0</v>
      </c>
      <c r="J739" s="5">
        <f t="shared" si="381"/>
        <v>0</v>
      </c>
      <c r="K739" s="5">
        <v>128000</v>
      </c>
      <c r="L739" s="33">
        <v>128000</v>
      </c>
      <c r="M739" s="33">
        <v>8847</v>
      </c>
      <c r="N739" s="26">
        <v>0</v>
      </c>
      <c r="O739" s="29">
        <f t="shared" si="382"/>
        <v>128000</v>
      </c>
    </row>
    <row r="740" spans="1:15" ht="12" customHeight="1" outlineLevel="1" x14ac:dyDescent="0.25">
      <c r="A740" s="3" t="s">
        <v>402</v>
      </c>
      <c r="B740" s="3" t="s">
        <v>453</v>
      </c>
      <c r="C740" s="3" t="s">
        <v>159</v>
      </c>
      <c r="D740" s="3" t="s">
        <v>177</v>
      </c>
      <c r="E740" s="4" t="s">
        <v>178</v>
      </c>
      <c r="F740" s="5">
        <v>0</v>
      </c>
      <c r="G740" s="5">
        <v>0</v>
      </c>
      <c r="H740" s="5">
        <v>0</v>
      </c>
      <c r="I740" s="5">
        <v>0</v>
      </c>
      <c r="J740" s="5">
        <f t="shared" si="381"/>
        <v>0</v>
      </c>
      <c r="K740" s="5">
        <v>46000</v>
      </c>
      <c r="L740" s="33">
        <v>46000</v>
      </c>
      <c r="M740" s="33">
        <v>3210</v>
      </c>
      <c r="N740" s="26">
        <v>0</v>
      </c>
      <c r="O740" s="29">
        <f t="shared" si="382"/>
        <v>46000</v>
      </c>
    </row>
    <row r="741" spans="1:15" ht="12" customHeight="1" x14ac:dyDescent="0.25">
      <c r="A741" s="106" t="s">
        <v>454</v>
      </c>
      <c r="B741" s="107"/>
      <c r="C741" s="107"/>
      <c r="D741" s="107"/>
      <c r="E741" s="107"/>
      <c r="F741" s="6">
        <f t="shared" ref="F741:O741" si="383">SUM(F737:F740)</f>
        <v>0</v>
      </c>
      <c r="G741" s="6">
        <f t="shared" si="383"/>
        <v>0</v>
      </c>
      <c r="H741" s="6">
        <f t="shared" si="383"/>
        <v>0</v>
      </c>
      <c r="I741" s="6">
        <f t="shared" si="383"/>
        <v>0</v>
      </c>
      <c r="J741" s="6">
        <f t="shared" si="383"/>
        <v>0</v>
      </c>
      <c r="K741" s="6">
        <f t="shared" si="383"/>
        <v>814000</v>
      </c>
      <c r="L741" s="6">
        <f t="shared" si="383"/>
        <v>814000</v>
      </c>
      <c r="M741" s="6">
        <f t="shared" si="383"/>
        <v>57510</v>
      </c>
      <c r="N741" s="6">
        <f t="shared" si="383"/>
        <v>0</v>
      </c>
      <c r="O741" s="6">
        <f t="shared" si="383"/>
        <v>814000</v>
      </c>
    </row>
    <row r="742" spans="1:15" ht="12" customHeight="1" outlineLevel="1" x14ac:dyDescent="0.25">
      <c r="A742" s="3" t="s">
        <v>402</v>
      </c>
      <c r="B742" s="3" t="s">
        <v>455</v>
      </c>
      <c r="C742" s="3" t="s">
        <v>159</v>
      </c>
      <c r="D742" s="3" t="s">
        <v>173</v>
      </c>
      <c r="E742" s="4" t="s">
        <v>174</v>
      </c>
      <c r="F742" s="5">
        <v>0</v>
      </c>
      <c r="G742" s="5">
        <v>0</v>
      </c>
      <c r="H742" s="5">
        <v>0</v>
      </c>
      <c r="I742" s="5">
        <v>0</v>
      </c>
      <c r="J742" s="5">
        <f>G742+I742</f>
        <v>0</v>
      </c>
      <c r="K742" s="5">
        <v>514000</v>
      </c>
      <c r="L742" s="5">
        <v>514000</v>
      </c>
      <c r="M742" s="33">
        <v>36526</v>
      </c>
      <c r="N742" s="26">
        <v>50000</v>
      </c>
      <c r="O742" s="29">
        <f>L742+N742</f>
        <v>564000</v>
      </c>
    </row>
    <row r="743" spans="1:15" ht="12" customHeight="1" outlineLevel="1" x14ac:dyDescent="0.25">
      <c r="A743" s="3" t="s">
        <v>402</v>
      </c>
      <c r="B743" s="3" t="s">
        <v>455</v>
      </c>
      <c r="C743" s="3" t="s">
        <v>159</v>
      </c>
      <c r="D743" s="3" t="s">
        <v>175</v>
      </c>
      <c r="E743" s="4" t="s">
        <v>176</v>
      </c>
      <c r="F743" s="5">
        <v>0</v>
      </c>
      <c r="G743" s="5">
        <v>0</v>
      </c>
      <c r="H743" s="5">
        <v>0</v>
      </c>
      <c r="I743" s="5">
        <v>0</v>
      </c>
      <c r="J743" s="5">
        <f t="shared" ref="J743:J744" si="384">G743+I743</f>
        <v>0</v>
      </c>
      <c r="K743" s="5">
        <v>129000</v>
      </c>
      <c r="L743" s="5">
        <v>129000</v>
      </c>
      <c r="M743" s="33">
        <v>9058</v>
      </c>
      <c r="N743" s="26">
        <v>4500</v>
      </c>
      <c r="O743" s="29">
        <f t="shared" ref="O743:O744" si="385">L743+N743</f>
        <v>133500</v>
      </c>
    </row>
    <row r="744" spans="1:15" ht="12" customHeight="1" outlineLevel="1" x14ac:dyDescent="0.25">
      <c r="A744" s="3" t="s">
        <v>402</v>
      </c>
      <c r="B744" s="3" t="s">
        <v>455</v>
      </c>
      <c r="C744" s="3" t="s">
        <v>159</v>
      </c>
      <c r="D744" s="3" t="s">
        <v>177</v>
      </c>
      <c r="E744" s="4" t="s">
        <v>178</v>
      </c>
      <c r="F744" s="5">
        <v>0</v>
      </c>
      <c r="G744" s="5">
        <v>0</v>
      </c>
      <c r="H744" s="5">
        <v>0</v>
      </c>
      <c r="I744" s="5">
        <v>0</v>
      </c>
      <c r="J744" s="5">
        <f t="shared" si="384"/>
        <v>0</v>
      </c>
      <c r="K744" s="5">
        <v>47000</v>
      </c>
      <c r="L744" s="5">
        <v>47000</v>
      </c>
      <c r="M744" s="33">
        <v>3288</v>
      </c>
      <c r="N744" s="26">
        <v>12400</v>
      </c>
      <c r="O744" s="29">
        <f t="shared" si="385"/>
        <v>59400</v>
      </c>
    </row>
    <row r="745" spans="1:15" ht="12" customHeight="1" x14ac:dyDescent="0.25">
      <c r="A745" s="106" t="s">
        <v>456</v>
      </c>
      <c r="B745" s="107"/>
      <c r="C745" s="107"/>
      <c r="D745" s="107"/>
      <c r="E745" s="107"/>
      <c r="F745" s="6">
        <f t="shared" ref="F745:O745" si="386">SUM(F742:F744)</f>
        <v>0</v>
      </c>
      <c r="G745" s="6">
        <f t="shared" si="386"/>
        <v>0</v>
      </c>
      <c r="H745" s="6">
        <f t="shared" si="386"/>
        <v>0</v>
      </c>
      <c r="I745" s="6">
        <f t="shared" si="386"/>
        <v>0</v>
      </c>
      <c r="J745" s="6">
        <f t="shared" si="386"/>
        <v>0</v>
      </c>
      <c r="K745" s="6">
        <f t="shared" si="386"/>
        <v>690000</v>
      </c>
      <c r="L745" s="6">
        <f t="shared" si="386"/>
        <v>690000</v>
      </c>
      <c r="M745" s="6">
        <f t="shared" si="386"/>
        <v>48872</v>
      </c>
      <c r="N745" s="6">
        <f t="shared" si="386"/>
        <v>66900</v>
      </c>
      <c r="O745" s="6">
        <f t="shared" si="386"/>
        <v>756900</v>
      </c>
    </row>
    <row r="746" spans="1:15" ht="12" customHeight="1" outlineLevel="1" x14ac:dyDescent="0.25">
      <c r="A746" s="3" t="s">
        <v>402</v>
      </c>
      <c r="B746" s="3" t="s">
        <v>457</v>
      </c>
      <c r="C746" s="3" t="s">
        <v>159</v>
      </c>
      <c r="D746" s="3" t="s">
        <v>173</v>
      </c>
      <c r="E746" s="4" t="s">
        <v>174</v>
      </c>
      <c r="F746" s="5">
        <v>0</v>
      </c>
      <c r="G746" s="5">
        <v>0</v>
      </c>
      <c r="H746" s="5">
        <v>0</v>
      </c>
      <c r="I746" s="5">
        <v>0</v>
      </c>
      <c r="J746" s="5">
        <f>G746+I746</f>
        <v>0</v>
      </c>
      <c r="K746" s="33">
        <v>1783000</v>
      </c>
      <c r="L746" s="33">
        <v>1783000</v>
      </c>
      <c r="M746" s="33">
        <v>103947</v>
      </c>
      <c r="N746" s="26">
        <v>0</v>
      </c>
      <c r="O746" s="29">
        <f>L746+N746</f>
        <v>1783000</v>
      </c>
    </row>
    <row r="747" spans="1:15" ht="12" customHeight="1" outlineLevel="1" x14ac:dyDescent="0.25">
      <c r="A747" s="3" t="s">
        <v>402</v>
      </c>
      <c r="B747" s="3" t="s">
        <v>457</v>
      </c>
      <c r="C747" s="3" t="s">
        <v>159</v>
      </c>
      <c r="D747" s="3" t="s">
        <v>120</v>
      </c>
      <c r="E747" s="4" t="s">
        <v>121</v>
      </c>
      <c r="F747" s="5">
        <v>0</v>
      </c>
      <c r="G747" s="5">
        <v>0</v>
      </c>
      <c r="H747" s="5">
        <v>0</v>
      </c>
      <c r="I747" s="5">
        <v>0</v>
      </c>
      <c r="J747" s="5">
        <f t="shared" ref="J747:J749" si="387">G747+I747</f>
        <v>0</v>
      </c>
      <c r="K747" s="33">
        <v>10000</v>
      </c>
      <c r="L747" s="33">
        <v>10000</v>
      </c>
      <c r="M747" s="33">
        <v>0</v>
      </c>
      <c r="N747" s="26">
        <v>0</v>
      </c>
      <c r="O747" s="29">
        <f t="shared" ref="O747:O749" si="388">L747+N747</f>
        <v>10000</v>
      </c>
    </row>
    <row r="748" spans="1:15" ht="12" customHeight="1" outlineLevel="1" x14ac:dyDescent="0.25">
      <c r="A748" s="3" t="s">
        <v>402</v>
      </c>
      <c r="B748" s="3" t="s">
        <v>457</v>
      </c>
      <c r="C748" s="3" t="s">
        <v>159</v>
      </c>
      <c r="D748" s="3" t="s">
        <v>175</v>
      </c>
      <c r="E748" s="4" t="s">
        <v>176</v>
      </c>
      <c r="F748" s="5">
        <v>0</v>
      </c>
      <c r="G748" s="5">
        <v>0</v>
      </c>
      <c r="H748" s="5">
        <v>0</v>
      </c>
      <c r="I748" s="5">
        <v>0</v>
      </c>
      <c r="J748" s="5">
        <f t="shared" si="387"/>
        <v>0</v>
      </c>
      <c r="K748" s="33">
        <v>446000</v>
      </c>
      <c r="L748" s="33">
        <v>446000</v>
      </c>
      <c r="M748" s="33">
        <v>23128</v>
      </c>
      <c r="N748" s="26">
        <v>0</v>
      </c>
      <c r="O748" s="29">
        <f t="shared" si="388"/>
        <v>446000</v>
      </c>
    </row>
    <row r="749" spans="1:15" ht="12" customHeight="1" outlineLevel="1" x14ac:dyDescent="0.25">
      <c r="A749" s="3" t="s">
        <v>402</v>
      </c>
      <c r="B749" s="3" t="s">
        <v>457</v>
      </c>
      <c r="C749" s="3" t="s">
        <v>159</v>
      </c>
      <c r="D749" s="3" t="s">
        <v>177</v>
      </c>
      <c r="E749" s="4" t="s">
        <v>178</v>
      </c>
      <c r="F749" s="5">
        <v>0</v>
      </c>
      <c r="G749" s="5">
        <v>0</v>
      </c>
      <c r="H749" s="5">
        <v>0</v>
      </c>
      <c r="I749" s="5">
        <v>0</v>
      </c>
      <c r="J749" s="5">
        <f t="shared" si="387"/>
        <v>0</v>
      </c>
      <c r="K749" s="33">
        <v>161000</v>
      </c>
      <c r="L749" s="33">
        <v>161000</v>
      </c>
      <c r="M749" s="33">
        <v>8392</v>
      </c>
      <c r="N749" s="26">
        <v>0</v>
      </c>
      <c r="O749" s="29">
        <f t="shared" si="388"/>
        <v>161000</v>
      </c>
    </row>
    <row r="750" spans="1:15" ht="12" customHeight="1" x14ac:dyDescent="0.25">
      <c r="A750" s="106" t="s">
        <v>458</v>
      </c>
      <c r="B750" s="107"/>
      <c r="C750" s="107"/>
      <c r="D750" s="107"/>
      <c r="E750" s="107"/>
      <c r="F750" s="6">
        <f t="shared" ref="F750:O750" si="389">SUM(F746:F749)</f>
        <v>0</v>
      </c>
      <c r="G750" s="6">
        <f t="shared" si="389"/>
        <v>0</v>
      </c>
      <c r="H750" s="6">
        <f t="shared" si="389"/>
        <v>0</v>
      </c>
      <c r="I750" s="6">
        <f t="shared" si="389"/>
        <v>0</v>
      </c>
      <c r="J750" s="6">
        <f t="shared" si="389"/>
        <v>0</v>
      </c>
      <c r="K750" s="6">
        <f t="shared" si="389"/>
        <v>2400000</v>
      </c>
      <c r="L750" s="6">
        <f t="shared" si="389"/>
        <v>2400000</v>
      </c>
      <c r="M750" s="6">
        <f t="shared" si="389"/>
        <v>135467</v>
      </c>
      <c r="N750" s="6">
        <f t="shared" si="389"/>
        <v>0</v>
      </c>
      <c r="O750" s="6">
        <f t="shared" si="389"/>
        <v>2400000</v>
      </c>
    </row>
    <row r="751" spans="1:15" ht="12" customHeight="1" outlineLevel="1" x14ac:dyDescent="0.25">
      <c r="A751" s="3" t="s">
        <v>402</v>
      </c>
      <c r="B751" s="3" t="s">
        <v>459</v>
      </c>
      <c r="C751" s="3" t="s">
        <v>159</v>
      </c>
      <c r="D751" s="3" t="s">
        <v>173</v>
      </c>
      <c r="E751" s="4" t="s">
        <v>174</v>
      </c>
      <c r="F751" s="5">
        <v>0</v>
      </c>
      <c r="G751" s="5">
        <v>0</v>
      </c>
      <c r="H751" s="5">
        <v>0</v>
      </c>
      <c r="I751" s="5">
        <v>0</v>
      </c>
      <c r="J751" s="5">
        <f>G751+I751</f>
        <v>0</v>
      </c>
      <c r="K751" s="5">
        <v>519000</v>
      </c>
      <c r="L751" s="5">
        <v>519000</v>
      </c>
      <c r="M751" s="33">
        <v>35311</v>
      </c>
      <c r="N751" s="26">
        <v>0</v>
      </c>
      <c r="O751" s="29">
        <f>L751+N751</f>
        <v>519000</v>
      </c>
    </row>
    <row r="752" spans="1:15" ht="12" customHeight="1" outlineLevel="1" x14ac:dyDescent="0.25">
      <c r="A752" s="3" t="s">
        <v>402</v>
      </c>
      <c r="B752" s="3" t="s">
        <v>459</v>
      </c>
      <c r="C752" s="3" t="s">
        <v>159</v>
      </c>
      <c r="D752" s="3" t="s">
        <v>175</v>
      </c>
      <c r="E752" s="4" t="s">
        <v>176</v>
      </c>
      <c r="F752" s="5">
        <v>0</v>
      </c>
      <c r="G752" s="5">
        <v>0</v>
      </c>
      <c r="H752" s="5">
        <v>0</v>
      </c>
      <c r="I752" s="5">
        <v>0</v>
      </c>
      <c r="J752" s="5">
        <f t="shared" ref="J752:J753" si="390">G752+I752</f>
        <v>0</v>
      </c>
      <c r="K752" s="5">
        <v>130000</v>
      </c>
      <c r="L752" s="5">
        <v>130000</v>
      </c>
      <c r="M752" s="33">
        <v>8757</v>
      </c>
      <c r="N752" s="26">
        <v>0</v>
      </c>
      <c r="O752" s="29">
        <f t="shared" ref="O752:O753" si="391">L752+N752</f>
        <v>130000</v>
      </c>
    </row>
    <row r="753" spans="1:15" ht="12" customHeight="1" outlineLevel="1" x14ac:dyDescent="0.25">
      <c r="A753" s="3" t="s">
        <v>402</v>
      </c>
      <c r="B753" s="3" t="s">
        <v>459</v>
      </c>
      <c r="C753" s="3" t="s">
        <v>159</v>
      </c>
      <c r="D753" s="3" t="s">
        <v>177</v>
      </c>
      <c r="E753" s="4" t="s">
        <v>178</v>
      </c>
      <c r="F753" s="5">
        <v>0</v>
      </c>
      <c r="G753" s="5">
        <v>0</v>
      </c>
      <c r="H753" s="5">
        <v>0</v>
      </c>
      <c r="I753" s="5">
        <v>0</v>
      </c>
      <c r="J753" s="5">
        <f t="shared" si="390"/>
        <v>0</v>
      </c>
      <c r="K753" s="5">
        <v>47000</v>
      </c>
      <c r="L753" s="5">
        <v>47000</v>
      </c>
      <c r="M753" s="33">
        <v>3178</v>
      </c>
      <c r="N753" s="26">
        <v>0</v>
      </c>
      <c r="O753" s="29">
        <f t="shared" si="391"/>
        <v>47000</v>
      </c>
    </row>
    <row r="754" spans="1:15" ht="12" customHeight="1" x14ac:dyDescent="0.25">
      <c r="A754" s="106" t="s">
        <v>460</v>
      </c>
      <c r="B754" s="107"/>
      <c r="C754" s="107"/>
      <c r="D754" s="107"/>
      <c r="E754" s="107"/>
      <c r="F754" s="6">
        <f t="shared" ref="F754:O754" si="392">SUM(F751:F753)</f>
        <v>0</v>
      </c>
      <c r="G754" s="6">
        <f t="shared" si="392"/>
        <v>0</v>
      </c>
      <c r="H754" s="6">
        <f t="shared" si="392"/>
        <v>0</v>
      </c>
      <c r="I754" s="6">
        <f t="shared" si="392"/>
        <v>0</v>
      </c>
      <c r="J754" s="6">
        <f t="shared" si="392"/>
        <v>0</v>
      </c>
      <c r="K754" s="6">
        <f t="shared" si="392"/>
        <v>696000</v>
      </c>
      <c r="L754" s="6">
        <f t="shared" si="392"/>
        <v>696000</v>
      </c>
      <c r="M754" s="6">
        <f t="shared" si="392"/>
        <v>47246</v>
      </c>
      <c r="N754" s="6">
        <f t="shared" si="392"/>
        <v>0</v>
      </c>
      <c r="O754" s="6">
        <f t="shared" si="392"/>
        <v>696000</v>
      </c>
    </row>
    <row r="755" spans="1:15" ht="12" customHeight="1" outlineLevel="1" x14ac:dyDescent="0.25">
      <c r="A755" s="3" t="s">
        <v>402</v>
      </c>
      <c r="B755" s="3" t="s">
        <v>461</v>
      </c>
      <c r="C755" s="3" t="s">
        <v>159</v>
      </c>
      <c r="D755" s="3" t="s">
        <v>290</v>
      </c>
      <c r="E755" s="4" t="s">
        <v>462</v>
      </c>
      <c r="F755" s="5">
        <v>0</v>
      </c>
      <c r="G755" s="5">
        <v>0</v>
      </c>
      <c r="H755" s="5">
        <v>0</v>
      </c>
      <c r="I755" s="25">
        <v>0</v>
      </c>
      <c r="J755" s="27">
        <f>G755+I755</f>
        <v>0</v>
      </c>
      <c r="K755" s="5">
        <v>0</v>
      </c>
      <c r="L755" s="5">
        <v>0</v>
      </c>
      <c r="M755" s="33">
        <v>0</v>
      </c>
      <c r="N755" s="5">
        <v>0</v>
      </c>
      <c r="O755" s="5">
        <f>SUM(L755+N755)</f>
        <v>0</v>
      </c>
    </row>
    <row r="756" spans="1:15" ht="12" customHeight="1" outlineLevel="1" x14ac:dyDescent="0.25">
      <c r="A756" s="3" t="s">
        <v>402</v>
      </c>
      <c r="B756" s="3" t="s">
        <v>461</v>
      </c>
      <c r="C756" s="3" t="s">
        <v>159</v>
      </c>
      <c r="D756" s="3" t="s">
        <v>80</v>
      </c>
      <c r="E756" s="4" t="s">
        <v>81</v>
      </c>
      <c r="F756" s="5">
        <v>0</v>
      </c>
      <c r="G756" s="5">
        <v>0</v>
      </c>
      <c r="H756" s="33">
        <v>0</v>
      </c>
      <c r="I756" s="25">
        <v>0</v>
      </c>
      <c r="J756" s="27">
        <f>G756+I756</f>
        <v>0</v>
      </c>
      <c r="K756" s="5">
        <v>0</v>
      </c>
      <c r="L756" s="5">
        <v>0</v>
      </c>
      <c r="M756" s="33">
        <v>0</v>
      </c>
      <c r="N756" s="5">
        <v>0</v>
      </c>
      <c r="O756" s="5">
        <f>SUM(L756+N756)</f>
        <v>0</v>
      </c>
    </row>
    <row r="757" spans="1:15" ht="12" customHeight="1" outlineLevel="1" x14ac:dyDescent="0.25">
      <c r="A757" s="3" t="s">
        <v>402</v>
      </c>
      <c r="B757" s="3" t="s">
        <v>657</v>
      </c>
      <c r="C757" s="3"/>
      <c r="D757" s="3" t="s">
        <v>297</v>
      </c>
      <c r="E757" s="4" t="s">
        <v>298</v>
      </c>
      <c r="F757" s="5">
        <v>0</v>
      </c>
      <c r="G757" s="5">
        <v>0</v>
      </c>
      <c r="H757" s="33">
        <v>0</v>
      </c>
      <c r="I757" s="25">
        <v>0</v>
      </c>
      <c r="J757" s="27">
        <f>(G757+I757)</f>
        <v>0</v>
      </c>
      <c r="K757" s="5">
        <v>0</v>
      </c>
      <c r="L757" s="5">
        <v>0</v>
      </c>
      <c r="M757" s="33">
        <v>0</v>
      </c>
      <c r="N757" s="5">
        <v>0</v>
      </c>
      <c r="O757" s="5">
        <f>SUM(L757+N757)</f>
        <v>0</v>
      </c>
    </row>
    <row r="758" spans="1:15" ht="12" customHeight="1" outlineLevel="1" x14ac:dyDescent="0.25">
      <c r="A758" s="3" t="s">
        <v>402</v>
      </c>
      <c r="B758" s="3" t="s">
        <v>461</v>
      </c>
      <c r="C758" s="3" t="s">
        <v>159</v>
      </c>
      <c r="D758" s="3" t="s">
        <v>173</v>
      </c>
      <c r="E758" s="4" t="s">
        <v>174</v>
      </c>
      <c r="F758" s="5">
        <v>0</v>
      </c>
      <c r="G758" s="5">
        <v>0</v>
      </c>
      <c r="H758" s="5">
        <v>0</v>
      </c>
      <c r="I758" s="5">
        <v>0</v>
      </c>
      <c r="J758" s="5">
        <f>G758+I758</f>
        <v>0</v>
      </c>
      <c r="K758" s="33">
        <v>1167000</v>
      </c>
      <c r="L758" s="33">
        <v>1167000</v>
      </c>
      <c r="M758" s="33">
        <v>80886</v>
      </c>
      <c r="N758" s="26">
        <v>0</v>
      </c>
      <c r="O758" s="29">
        <f>L758+N758</f>
        <v>1167000</v>
      </c>
    </row>
    <row r="759" spans="1:15" ht="12" customHeight="1" outlineLevel="1" x14ac:dyDescent="0.25">
      <c r="A759" s="3" t="s">
        <v>402</v>
      </c>
      <c r="B759" s="3" t="s">
        <v>461</v>
      </c>
      <c r="C759" s="3" t="s">
        <v>159</v>
      </c>
      <c r="D759" s="3" t="s">
        <v>120</v>
      </c>
      <c r="E759" s="4" t="s">
        <v>121</v>
      </c>
      <c r="F759" s="5">
        <v>0</v>
      </c>
      <c r="G759" s="5">
        <v>0</v>
      </c>
      <c r="H759" s="5">
        <v>0</v>
      </c>
      <c r="I759" s="5">
        <v>0</v>
      </c>
      <c r="J759" s="5">
        <f t="shared" ref="J759:J761" si="393">G759+I759</f>
        <v>0</v>
      </c>
      <c r="K759" s="33">
        <v>20000</v>
      </c>
      <c r="L759" s="33">
        <v>20000</v>
      </c>
      <c r="M759" s="33">
        <v>0</v>
      </c>
      <c r="N759" s="26">
        <v>0</v>
      </c>
      <c r="O759" s="29">
        <f t="shared" ref="O759:O761" si="394">L759+N759</f>
        <v>20000</v>
      </c>
    </row>
    <row r="760" spans="1:15" ht="12" customHeight="1" outlineLevel="1" x14ac:dyDescent="0.25">
      <c r="A760" s="3" t="s">
        <v>402</v>
      </c>
      <c r="B760" s="3" t="s">
        <v>461</v>
      </c>
      <c r="C760" s="3" t="s">
        <v>159</v>
      </c>
      <c r="D760" s="3" t="s">
        <v>175</v>
      </c>
      <c r="E760" s="4" t="s">
        <v>176</v>
      </c>
      <c r="F760" s="5">
        <v>0</v>
      </c>
      <c r="G760" s="5">
        <v>0</v>
      </c>
      <c r="H760" s="5">
        <v>0</v>
      </c>
      <c r="I760" s="5">
        <v>0</v>
      </c>
      <c r="J760" s="5">
        <f t="shared" si="393"/>
        <v>0</v>
      </c>
      <c r="K760" s="33">
        <v>292000</v>
      </c>
      <c r="L760" s="33">
        <v>292000</v>
      </c>
      <c r="M760" s="33">
        <v>20060</v>
      </c>
      <c r="N760" s="26">
        <v>0</v>
      </c>
      <c r="O760" s="29">
        <f t="shared" si="394"/>
        <v>292000</v>
      </c>
    </row>
    <row r="761" spans="1:15" ht="12" customHeight="1" outlineLevel="1" x14ac:dyDescent="0.25">
      <c r="A761" s="3" t="s">
        <v>402</v>
      </c>
      <c r="B761" s="3" t="s">
        <v>461</v>
      </c>
      <c r="C761" s="3" t="s">
        <v>159</v>
      </c>
      <c r="D761" s="3" t="s">
        <v>177</v>
      </c>
      <c r="E761" s="4" t="s">
        <v>178</v>
      </c>
      <c r="F761" s="5">
        <v>0</v>
      </c>
      <c r="G761" s="5">
        <v>0</v>
      </c>
      <c r="H761" s="5">
        <v>0</v>
      </c>
      <c r="I761" s="5">
        <v>0</v>
      </c>
      <c r="J761" s="5">
        <f t="shared" si="393"/>
        <v>0</v>
      </c>
      <c r="K761" s="33">
        <v>105000</v>
      </c>
      <c r="L761" s="33">
        <v>105000</v>
      </c>
      <c r="M761" s="33">
        <v>7280</v>
      </c>
      <c r="N761" s="26">
        <v>0</v>
      </c>
      <c r="O761" s="29">
        <f t="shared" si="394"/>
        <v>105000</v>
      </c>
    </row>
    <row r="762" spans="1:15" ht="12" customHeight="1" x14ac:dyDescent="0.25">
      <c r="A762" s="106" t="s">
        <v>463</v>
      </c>
      <c r="B762" s="107"/>
      <c r="C762" s="107"/>
      <c r="D762" s="107"/>
      <c r="E762" s="107"/>
      <c r="F762" s="6">
        <f t="shared" ref="F762:O762" si="395">SUM(F755:F761)</f>
        <v>0</v>
      </c>
      <c r="G762" s="6">
        <f t="shared" si="395"/>
        <v>0</v>
      </c>
      <c r="H762" s="6">
        <f t="shared" si="395"/>
        <v>0</v>
      </c>
      <c r="I762" s="6">
        <f t="shared" si="395"/>
        <v>0</v>
      </c>
      <c r="J762" s="6">
        <f t="shared" si="395"/>
        <v>0</v>
      </c>
      <c r="K762" s="6">
        <f t="shared" si="395"/>
        <v>1584000</v>
      </c>
      <c r="L762" s="6">
        <f t="shared" si="395"/>
        <v>1584000</v>
      </c>
      <c r="M762" s="6">
        <f t="shared" si="395"/>
        <v>108226</v>
      </c>
      <c r="N762" s="6">
        <f t="shared" si="395"/>
        <v>0</v>
      </c>
      <c r="O762" s="6">
        <f t="shared" si="395"/>
        <v>1584000</v>
      </c>
    </row>
    <row r="763" spans="1:15" s="7" customFormat="1" ht="12" customHeight="1" x14ac:dyDescent="0.25">
      <c r="A763" s="111" t="s">
        <v>464</v>
      </c>
      <c r="B763" s="112"/>
      <c r="C763" s="112"/>
      <c r="D763" s="112"/>
      <c r="E763" s="112"/>
      <c r="F763" s="10">
        <f t="shared" ref="F763:O763" si="396">SUM(F621,F625,F635,F644,F651,F665,F675,F684,F726,F728,F730,F734,F736,F741,F745,F750,F754,F762)</f>
        <v>0</v>
      </c>
      <c r="G763" s="10">
        <f t="shared" si="396"/>
        <v>0</v>
      </c>
      <c r="H763" s="10">
        <f t="shared" si="396"/>
        <v>55608.78</v>
      </c>
      <c r="I763" s="10">
        <f t="shared" si="396"/>
        <v>55608.78</v>
      </c>
      <c r="J763" s="10">
        <f t="shared" si="396"/>
        <v>55608.78</v>
      </c>
      <c r="K763" s="10">
        <f t="shared" si="396"/>
        <v>21522440</v>
      </c>
      <c r="L763" s="10">
        <f t="shared" si="396"/>
        <v>21522440</v>
      </c>
      <c r="M763" s="10">
        <f t="shared" si="396"/>
        <v>1408719.9500000002</v>
      </c>
      <c r="N763" s="10">
        <f t="shared" si="396"/>
        <v>28382</v>
      </c>
      <c r="O763" s="10">
        <f t="shared" si="396"/>
        <v>21550822</v>
      </c>
    </row>
    <row r="764" spans="1:15" ht="12" customHeight="1" outlineLevel="1" x14ac:dyDescent="0.25">
      <c r="A764" s="3" t="s">
        <v>465</v>
      </c>
      <c r="B764" s="3" t="s">
        <v>466</v>
      </c>
      <c r="C764" s="3" t="s">
        <v>110</v>
      </c>
      <c r="D764" s="3" t="s">
        <v>290</v>
      </c>
      <c r="E764" s="4" t="s">
        <v>462</v>
      </c>
      <c r="F764" s="5">
        <v>0</v>
      </c>
      <c r="G764" s="5">
        <v>0</v>
      </c>
      <c r="H764" s="38">
        <v>500</v>
      </c>
      <c r="I764" s="25">
        <v>500</v>
      </c>
      <c r="J764" s="27">
        <f>G764+I764</f>
        <v>500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</row>
    <row r="765" spans="1:15" ht="12" customHeight="1" x14ac:dyDescent="0.25">
      <c r="A765" s="106" t="s">
        <v>467</v>
      </c>
      <c r="B765" s="107"/>
      <c r="C765" s="107"/>
      <c r="D765" s="107"/>
      <c r="E765" s="107"/>
      <c r="F765" s="6">
        <f>SUM(F764)</f>
        <v>0</v>
      </c>
      <c r="G765" s="6">
        <f>SUM(G764)</f>
        <v>0</v>
      </c>
      <c r="H765" s="6">
        <f t="shared" ref="H765:J765" si="397">SUM(H764)</f>
        <v>500</v>
      </c>
      <c r="I765" s="6">
        <f t="shared" si="397"/>
        <v>500</v>
      </c>
      <c r="J765" s="6">
        <f t="shared" si="397"/>
        <v>500</v>
      </c>
      <c r="K765" s="6">
        <f>SUM(K764)</f>
        <v>0</v>
      </c>
      <c r="L765" s="6">
        <f>SUM(L764)</f>
        <v>0</v>
      </c>
      <c r="M765" s="6">
        <f t="shared" ref="M765:O765" si="398">SUM(M764)</f>
        <v>0</v>
      </c>
      <c r="N765" s="6">
        <f t="shared" si="398"/>
        <v>0</v>
      </c>
      <c r="O765" s="6">
        <f t="shared" si="398"/>
        <v>0</v>
      </c>
    </row>
    <row r="766" spans="1:15" ht="12" customHeight="1" outlineLevel="1" x14ac:dyDescent="0.25">
      <c r="A766" s="3" t="s">
        <v>465</v>
      </c>
      <c r="B766" s="3" t="s">
        <v>468</v>
      </c>
      <c r="C766" s="3" t="s">
        <v>411</v>
      </c>
      <c r="D766" s="3" t="s">
        <v>469</v>
      </c>
      <c r="E766" s="4" t="s">
        <v>470</v>
      </c>
      <c r="F766" s="5">
        <v>0</v>
      </c>
      <c r="G766" s="5">
        <v>0</v>
      </c>
      <c r="H766" s="5">
        <v>0</v>
      </c>
      <c r="I766" s="5">
        <v>0</v>
      </c>
      <c r="J766" s="5">
        <f>G766+I766</f>
        <v>0</v>
      </c>
      <c r="K766" s="5">
        <v>195000</v>
      </c>
      <c r="L766" s="5">
        <v>195000</v>
      </c>
      <c r="M766" s="38">
        <v>0</v>
      </c>
      <c r="N766" s="26">
        <v>0</v>
      </c>
      <c r="O766" s="29">
        <f>L766+N766</f>
        <v>195000</v>
      </c>
    </row>
    <row r="767" spans="1:15" ht="12" customHeight="1" x14ac:dyDescent="0.25">
      <c r="A767" s="106" t="s">
        <v>471</v>
      </c>
      <c r="B767" s="107"/>
      <c r="C767" s="107"/>
      <c r="D767" s="107"/>
      <c r="E767" s="107"/>
      <c r="F767" s="6">
        <f>SUM(F766)</f>
        <v>0</v>
      </c>
      <c r="G767" s="6">
        <f>SUM(G766)</f>
        <v>0</v>
      </c>
      <c r="H767" s="6">
        <f t="shared" ref="H767:J767" si="399">SUM(H766)</f>
        <v>0</v>
      </c>
      <c r="I767" s="6">
        <f t="shared" si="399"/>
        <v>0</v>
      </c>
      <c r="J767" s="6">
        <f t="shared" si="399"/>
        <v>0</v>
      </c>
      <c r="K767" s="6">
        <f t="shared" ref="K767" si="400">SUM(K766)</f>
        <v>195000</v>
      </c>
      <c r="L767" s="6">
        <f t="shared" ref="L767:O767" si="401">SUM(L766)</f>
        <v>195000</v>
      </c>
      <c r="M767" s="6">
        <f t="shared" si="401"/>
        <v>0</v>
      </c>
      <c r="N767" s="6">
        <f t="shared" si="401"/>
        <v>0</v>
      </c>
      <c r="O767" s="6">
        <f t="shared" si="401"/>
        <v>195000</v>
      </c>
    </row>
    <row r="768" spans="1:15" ht="12" customHeight="1" outlineLevel="1" x14ac:dyDescent="0.25">
      <c r="A768" s="3" t="s">
        <v>465</v>
      </c>
      <c r="B768" s="3" t="s">
        <v>472</v>
      </c>
      <c r="C768" s="3" t="s">
        <v>473</v>
      </c>
      <c r="D768" s="3" t="s">
        <v>474</v>
      </c>
      <c r="E768" s="4" t="s">
        <v>475</v>
      </c>
      <c r="F768" s="5">
        <v>0</v>
      </c>
      <c r="G768" s="5">
        <v>0</v>
      </c>
      <c r="H768" s="5">
        <v>0</v>
      </c>
      <c r="I768" s="5">
        <v>0</v>
      </c>
      <c r="J768" s="5">
        <f>G768+I768</f>
        <v>0</v>
      </c>
      <c r="K768" s="5">
        <v>80000</v>
      </c>
      <c r="L768" s="5">
        <v>80000</v>
      </c>
      <c r="M768" s="38">
        <v>0</v>
      </c>
      <c r="N768" s="26">
        <v>0</v>
      </c>
      <c r="O768" s="29">
        <f>L768+N768</f>
        <v>80000</v>
      </c>
    </row>
    <row r="769" spans="1:15" ht="12" customHeight="1" x14ac:dyDescent="0.25">
      <c r="A769" s="106" t="s">
        <v>476</v>
      </c>
      <c r="B769" s="107"/>
      <c r="C769" s="107"/>
      <c r="D769" s="107"/>
      <c r="E769" s="107"/>
      <c r="F769" s="6">
        <f>SUM(F768)</f>
        <v>0</v>
      </c>
      <c r="G769" s="6">
        <f>SUM(G768)</f>
        <v>0</v>
      </c>
      <c r="H769" s="6">
        <f t="shared" ref="H769:J769" si="402">SUM(H768)</f>
        <v>0</v>
      </c>
      <c r="I769" s="6">
        <f t="shared" si="402"/>
        <v>0</v>
      </c>
      <c r="J769" s="6">
        <f t="shared" si="402"/>
        <v>0</v>
      </c>
      <c r="K769" s="6">
        <f t="shared" ref="K769" si="403">SUM(K768)</f>
        <v>80000</v>
      </c>
      <c r="L769" s="6">
        <f t="shared" ref="L769:O769" si="404">SUM(L768)</f>
        <v>80000</v>
      </c>
      <c r="M769" s="6">
        <f t="shared" si="404"/>
        <v>0</v>
      </c>
      <c r="N769" s="6">
        <f t="shared" si="404"/>
        <v>0</v>
      </c>
      <c r="O769" s="6">
        <f t="shared" si="404"/>
        <v>80000</v>
      </c>
    </row>
    <row r="770" spans="1:15" ht="12" customHeight="1" outlineLevel="1" x14ac:dyDescent="0.25">
      <c r="A770" s="3" t="s">
        <v>465</v>
      </c>
      <c r="B770" s="3" t="s">
        <v>477</v>
      </c>
      <c r="C770" s="3" t="s">
        <v>478</v>
      </c>
      <c r="D770" s="3" t="s">
        <v>474</v>
      </c>
      <c r="E770" s="4" t="s">
        <v>475</v>
      </c>
      <c r="F770" s="5">
        <v>0</v>
      </c>
      <c r="G770" s="5">
        <v>0</v>
      </c>
      <c r="H770" s="5">
        <v>0</v>
      </c>
      <c r="I770" s="5">
        <v>0</v>
      </c>
      <c r="J770" s="5">
        <f>G770+I770</f>
        <v>0</v>
      </c>
      <c r="K770" s="5">
        <v>300000</v>
      </c>
      <c r="L770" s="5">
        <v>300000</v>
      </c>
      <c r="M770" s="38">
        <v>300000</v>
      </c>
      <c r="N770" s="26">
        <v>0</v>
      </c>
      <c r="O770" s="29">
        <f>L770+N770</f>
        <v>300000</v>
      </c>
    </row>
    <row r="771" spans="1:15" ht="12" customHeight="1" x14ac:dyDescent="0.25">
      <c r="A771" s="106" t="s">
        <v>479</v>
      </c>
      <c r="B771" s="107"/>
      <c r="C771" s="107"/>
      <c r="D771" s="107"/>
      <c r="E771" s="107"/>
      <c r="F771" s="6">
        <f>SUM(F770)</f>
        <v>0</v>
      </c>
      <c r="G771" s="6">
        <f>SUM(G770)</f>
        <v>0</v>
      </c>
      <c r="H771" s="6">
        <f t="shared" ref="H771:J771" si="405">SUM(H770)</f>
        <v>0</v>
      </c>
      <c r="I771" s="6">
        <f t="shared" si="405"/>
        <v>0</v>
      </c>
      <c r="J771" s="6">
        <f t="shared" si="405"/>
        <v>0</v>
      </c>
      <c r="K771" s="6">
        <f t="shared" ref="K771" si="406">SUM(K770)</f>
        <v>300000</v>
      </c>
      <c r="L771" s="6">
        <f t="shared" ref="L771:O771" si="407">SUM(L770)</f>
        <v>300000</v>
      </c>
      <c r="M771" s="6">
        <f t="shared" si="407"/>
        <v>300000</v>
      </c>
      <c r="N771" s="6">
        <f t="shared" si="407"/>
        <v>0</v>
      </c>
      <c r="O771" s="6">
        <f t="shared" si="407"/>
        <v>300000</v>
      </c>
    </row>
    <row r="772" spans="1:15" s="21" customFormat="1" ht="12" customHeight="1" x14ac:dyDescent="0.2">
      <c r="A772" s="18" t="s">
        <v>465</v>
      </c>
      <c r="B772" s="20">
        <v>6235</v>
      </c>
      <c r="C772" s="20">
        <v>4351</v>
      </c>
      <c r="D772" s="20">
        <v>5229</v>
      </c>
      <c r="E772" s="20" t="s">
        <v>689</v>
      </c>
      <c r="F772" s="19">
        <v>0</v>
      </c>
      <c r="G772" s="19">
        <v>0</v>
      </c>
      <c r="H772" s="19">
        <v>0</v>
      </c>
      <c r="I772" s="19">
        <v>0</v>
      </c>
      <c r="J772" s="19">
        <f>SUM(G772+I772)</f>
        <v>0</v>
      </c>
      <c r="K772" s="19">
        <v>500000</v>
      </c>
      <c r="L772" s="19">
        <v>500000</v>
      </c>
      <c r="M772" s="38">
        <v>250000</v>
      </c>
      <c r="N772" s="19">
        <v>0</v>
      </c>
      <c r="O772" s="42">
        <f>SUM(L772+N772)</f>
        <v>500000</v>
      </c>
    </row>
    <row r="773" spans="1:15" s="12" customFormat="1" ht="12" customHeight="1" x14ac:dyDescent="0.2">
      <c r="A773" s="119" t="s">
        <v>688</v>
      </c>
      <c r="B773" s="120"/>
      <c r="C773" s="120"/>
      <c r="D773" s="120"/>
      <c r="E773" s="121"/>
      <c r="F773" s="6">
        <f t="shared" ref="F773:O773" si="408">SUM(F772)</f>
        <v>0</v>
      </c>
      <c r="G773" s="6">
        <f t="shared" si="408"/>
        <v>0</v>
      </c>
      <c r="H773" s="6">
        <f t="shared" si="408"/>
        <v>0</v>
      </c>
      <c r="I773" s="6">
        <f t="shared" si="408"/>
        <v>0</v>
      </c>
      <c r="J773" s="6">
        <f t="shared" si="408"/>
        <v>0</v>
      </c>
      <c r="K773" s="6">
        <f t="shared" si="408"/>
        <v>500000</v>
      </c>
      <c r="L773" s="6">
        <f t="shared" si="408"/>
        <v>500000</v>
      </c>
      <c r="M773" s="6">
        <f t="shared" si="408"/>
        <v>250000</v>
      </c>
      <c r="N773" s="6">
        <f t="shared" si="408"/>
        <v>0</v>
      </c>
      <c r="O773" s="6">
        <f t="shared" si="408"/>
        <v>500000</v>
      </c>
    </row>
    <row r="774" spans="1:15" ht="12" customHeight="1" outlineLevel="1" x14ac:dyDescent="0.25">
      <c r="A774" s="3" t="s">
        <v>465</v>
      </c>
      <c r="B774" s="3" t="s">
        <v>480</v>
      </c>
      <c r="C774" s="3" t="s">
        <v>262</v>
      </c>
      <c r="D774" s="3" t="s">
        <v>101</v>
      </c>
      <c r="E774" s="4" t="s">
        <v>102</v>
      </c>
      <c r="F774" s="5">
        <v>0</v>
      </c>
      <c r="G774" s="5">
        <v>0</v>
      </c>
      <c r="H774" s="5">
        <v>0</v>
      </c>
      <c r="I774" s="5">
        <v>0</v>
      </c>
      <c r="J774" s="5">
        <f>G774+I774</f>
        <v>0</v>
      </c>
      <c r="K774" s="5">
        <v>20000</v>
      </c>
      <c r="L774" s="5">
        <v>20000</v>
      </c>
      <c r="M774" s="5">
        <v>0</v>
      </c>
      <c r="N774" s="26">
        <v>0</v>
      </c>
      <c r="O774" s="29">
        <f>L774+N774</f>
        <v>20000</v>
      </c>
    </row>
    <row r="775" spans="1:15" ht="12" customHeight="1" x14ac:dyDescent="0.25">
      <c r="A775" s="106" t="s">
        <v>481</v>
      </c>
      <c r="B775" s="107"/>
      <c r="C775" s="107"/>
      <c r="D775" s="107"/>
      <c r="E775" s="107"/>
      <c r="F775" s="6">
        <f>SUM(F774)</f>
        <v>0</v>
      </c>
      <c r="G775" s="6">
        <f>SUM(G774)</f>
        <v>0</v>
      </c>
      <c r="H775" s="6">
        <f t="shared" ref="H775:J775" si="409">SUM(H774)</f>
        <v>0</v>
      </c>
      <c r="I775" s="6">
        <f t="shared" si="409"/>
        <v>0</v>
      </c>
      <c r="J775" s="6">
        <f t="shared" si="409"/>
        <v>0</v>
      </c>
      <c r="K775" s="6">
        <f t="shared" ref="K775" si="410">SUM(K774)</f>
        <v>20000</v>
      </c>
      <c r="L775" s="6">
        <f t="shared" ref="L775:O775" si="411">SUM(L774)</f>
        <v>20000</v>
      </c>
      <c r="M775" s="6">
        <f t="shared" si="411"/>
        <v>0</v>
      </c>
      <c r="N775" s="6">
        <f t="shared" si="411"/>
        <v>0</v>
      </c>
      <c r="O775" s="6">
        <f t="shared" si="411"/>
        <v>20000</v>
      </c>
    </row>
    <row r="776" spans="1:15" ht="12" customHeight="1" outlineLevel="1" x14ac:dyDescent="0.25">
      <c r="A776" s="3" t="s">
        <v>465</v>
      </c>
      <c r="B776" s="3" t="s">
        <v>482</v>
      </c>
      <c r="C776" s="3" t="s">
        <v>483</v>
      </c>
      <c r="D776" s="3" t="s">
        <v>448</v>
      </c>
      <c r="E776" s="4" t="s">
        <v>449</v>
      </c>
      <c r="F776" s="5">
        <v>0</v>
      </c>
      <c r="G776" s="5">
        <v>0</v>
      </c>
      <c r="H776" s="5">
        <v>0</v>
      </c>
      <c r="I776" s="5">
        <v>0</v>
      </c>
      <c r="J776" s="5">
        <f>G776+I776</f>
        <v>0</v>
      </c>
      <c r="K776" s="5">
        <v>8000</v>
      </c>
      <c r="L776" s="5">
        <v>8000</v>
      </c>
      <c r="M776" s="5">
        <v>0</v>
      </c>
      <c r="N776" s="26">
        <v>0</v>
      </c>
      <c r="O776" s="29">
        <f>L776+N776</f>
        <v>8000</v>
      </c>
    </row>
    <row r="777" spans="1:15" ht="12" customHeight="1" x14ac:dyDescent="0.25">
      <c r="A777" s="106" t="s">
        <v>484</v>
      </c>
      <c r="B777" s="107"/>
      <c r="C777" s="107"/>
      <c r="D777" s="107"/>
      <c r="E777" s="107"/>
      <c r="F777" s="6">
        <f>SUM(F776)</f>
        <v>0</v>
      </c>
      <c r="G777" s="6">
        <f>SUM(G776)</f>
        <v>0</v>
      </c>
      <c r="H777" s="6">
        <f t="shared" ref="H777:J777" si="412">SUM(H776)</f>
        <v>0</v>
      </c>
      <c r="I777" s="6">
        <f t="shared" si="412"/>
        <v>0</v>
      </c>
      <c r="J777" s="6">
        <f t="shared" si="412"/>
        <v>0</v>
      </c>
      <c r="K777" s="6">
        <f t="shared" ref="K777" si="413">SUM(K776)</f>
        <v>8000</v>
      </c>
      <c r="L777" s="6">
        <f t="shared" ref="L777:O777" si="414">SUM(L776)</f>
        <v>8000</v>
      </c>
      <c r="M777" s="6">
        <f t="shared" si="414"/>
        <v>0</v>
      </c>
      <c r="N777" s="6">
        <f t="shared" si="414"/>
        <v>0</v>
      </c>
      <c r="O777" s="6">
        <f t="shared" si="414"/>
        <v>8000</v>
      </c>
    </row>
    <row r="778" spans="1:15" ht="12" customHeight="1" outlineLevel="1" x14ac:dyDescent="0.25">
      <c r="A778" s="3" t="s">
        <v>465</v>
      </c>
      <c r="B778" s="3" t="s">
        <v>485</v>
      </c>
      <c r="C778" s="3" t="s">
        <v>486</v>
      </c>
      <c r="D778" s="3" t="s">
        <v>111</v>
      </c>
      <c r="E778" s="4" t="s">
        <v>112</v>
      </c>
      <c r="F778" s="5">
        <v>0</v>
      </c>
      <c r="G778" s="5">
        <v>0</v>
      </c>
      <c r="H778" s="5">
        <v>0</v>
      </c>
      <c r="I778" s="5">
        <v>0</v>
      </c>
      <c r="J778" s="5">
        <f>G778+I778</f>
        <v>0</v>
      </c>
      <c r="K778" s="5">
        <v>12000</v>
      </c>
      <c r="L778" s="5">
        <v>12000</v>
      </c>
      <c r="M778" s="5">
        <v>0</v>
      </c>
      <c r="N778" s="26">
        <v>0</v>
      </c>
      <c r="O778" s="29">
        <f>L778+N778</f>
        <v>12000</v>
      </c>
    </row>
    <row r="779" spans="1:15" ht="12" customHeight="1" x14ac:dyDescent="0.25">
      <c r="A779" s="106" t="s">
        <v>487</v>
      </c>
      <c r="B779" s="107"/>
      <c r="C779" s="107"/>
      <c r="D779" s="107"/>
      <c r="E779" s="107"/>
      <c r="F779" s="6">
        <f>SUM(F778)</f>
        <v>0</v>
      </c>
      <c r="G779" s="6">
        <f>SUM(G778)</f>
        <v>0</v>
      </c>
      <c r="H779" s="6">
        <f t="shared" ref="H779:J779" si="415">SUM(H778)</f>
        <v>0</v>
      </c>
      <c r="I779" s="6">
        <f t="shared" si="415"/>
        <v>0</v>
      </c>
      <c r="J779" s="6">
        <f t="shared" si="415"/>
        <v>0</v>
      </c>
      <c r="K779" s="6">
        <f t="shared" ref="K779" si="416">SUM(K778)</f>
        <v>12000</v>
      </c>
      <c r="L779" s="6">
        <f t="shared" ref="L779:O779" si="417">SUM(L778)</f>
        <v>12000</v>
      </c>
      <c r="M779" s="6">
        <f t="shared" si="417"/>
        <v>0</v>
      </c>
      <c r="N779" s="6">
        <f t="shared" si="417"/>
        <v>0</v>
      </c>
      <c r="O779" s="6">
        <f t="shared" si="417"/>
        <v>12000</v>
      </c>
    </row>
    <row r="780" spans="1:15" ht="12" customHeight="1" outlineLevel="1" x14ac:dyDescent="0.25">
      <c r="A780" s="3" t="s">
        <v>465</v>
      </c>
      <c r="B780" s="3" t="s">
        <v>488</v>
      </c>
      <c r="C780" s="3" t="s">
        <v>489</v>
      </c>
      <c r="D780" s="3" t="s">
        <v>169</v>
      </c>
      <c r="E780" s="4" t="s">
        <v>170</v>
      </c>
      <c r="F780" s="5">
        <v>0</v>
      </c>
      <c r="G780" s="5">
        <v>0</v>
      </c>
      <c r="H780" s="38">
        <v>0</v>
      </c>
      <c r="I780" s="25">
        <v>0</v>
      </c>
      <c r="J780" s="27">
        <f>G780+I780</f>
        <v>0</v>
      </c>
      <c r="K780" s="5">
        <v>0</v>
      </c>
      <c r="L780" s="5">
        <v>0</v>
      </c>
      <c r="M780" s="33">
        <v>0</v>
      </c>
      <c r="N780" s="5">
        <v>0</v>
      </c>
      <c r="O780" s="5">
        <v>0</v>
      </c>
    </row>
    <row r="781" spans="1:15" ht="12" customHeight="1" outlineLevel="1" x14ac:dyDescent="0.25">
      <c r="A781" s="3" t="s">
        <v>465</v>
      </c>
      <c r="B781" s="3" t="s">
        <v>488</v>
      </c>
      <c r="C781" s="3" t="s">
        <v>489</v>
      </c>
      <c r="D781" s="3" t="s">
        <v>130</v>
      </c>
      <c r="E781" s="4" t="s">
        <v>131</v>
      </c>
      <c r="F781" s="5">
        <v>0</v>
      </c>
      <c r="G781" s="5">
        <v>0</v>
      </c>
      <c r="H781" s="5">
        <v>0</v>
      </c>
      <c r="I781" s="5">
        <v>0</v>
      </c>
      <c r="J781" s="5">
        <f>G781+I781</f>
        <v>0</v>
      </c>
      <c r="K781" s="5">
        <v>10000</v>
      </c>
      <c r="L781" s="5">
        <v>10000</v>
      </c>
      <c r="M781" s="33">
        <v>0</v>
      </c>
      <c r="N781" s="26">
        <v>0</v>
      </c>
      <c r="O781" s="29">
        <f>L781+N781</f>
        <v>10000</v>
      </c>
    </row>
    <row r="782" spans="1:15" ht="12" customHeight="1" outlineLevel="1" x14ac:dyDescent="0.25">
      <c r="A782" s="3" t="s">
        <v>465</v>
      </c>
      <c r="B782" s="3" t="s">
        <v>488</v>
      </c>
      <c r="C782" s="3" t="s">
        <v>489</v>
      </c>
      <c r="D782" s="3" t="s">
        <v>101</v>
      </c>
      <c r="E782" s="4" t="s">
        <v>102</v>
      </c>
      <c r="F782" s="5">
        <v>0</v>
      </c>
      <c r="G782" s="5">
        <v>0</v>
      </c>
      <c r="H782" s="5">
        <v>0</v>
      </c>
      <c r="I782" s="5">
        <v>0</v>
      </c>
      <c r="J782" s="5">
        <f t="shared" ref="J782:J783" si="418">G782+I782</f>
        <v>0</v>
      </c>
      <c r="K782" s="5">
        <v>60000</v>
      </c>
      <c r="L782" s="5">
        <v>60000</v>
      </c>
      <c r="M782" s="33">
        <v>0</v>
      </c>
      <c r="N782" s="26">
        <v>0</v>
      </c>
      <c r="O782" s="29">
        <f t="shared" ref="O782:O783" si="419">L782+N782</f>
        <v>60000</v>
      </c>
    </row>
    <row r="783" spans="1:15" ht="12" customHeight="1" outlineLevel="1" x14ac:dyDescent="0.25">
      <c r="A783" s="3" t="s">
        <v>465</v>
      </c>
      <c r="B783" s="3" t="s">
        <v>488</v>
      </c>
      <c r="C783" s="3" t="s">
        <v>489</v>
      </c>
      <c r="D783" s="3" t="s">
        <v>160</v>
      </c>
      <c r="E783" s="4" t="s">
        <v>161</v>
      </c>
      <c r="F783" s="5">
        <v>0</v>
      </c>
      <c r="G783" s="5">
        <v>0</v>
      </c>
      <c r="H783" s="5">
        <v>0</v>
      </c>
      <c r="I783" s="5">
        <v>0</v>
      </c>
      <c r="J783" s="5">
        <f t="shared" si="418"/>
        <v>0</v>
      </c>
      <c r="K783" s="5">
        <v>30000</v>
      </c>
      <c r="L783" s="5">
        <v>30000</v>
      </c>
      <c r="M783" s="33">
        <v>0</v>
      </c>
      <c r="N783" s="26">
        <v>0</v>
      </c>
      <c r="O783" s="29">
        <f t="shared" si="419"/>
        <v>30000</v>
      </c>
    </row>
    <row r="784" spans="1:15" ht="12" customHeight="1" x14ac:dyDescent="0.25">
      <c r="A784" s="106" t="s">
        <v>490</v>
      </c>
      <c r="B784" s="107"/>
      <c r="C784" s="107"/>
      <c r="D784" s="107"/>
      <c r="E784" s="107"/>
      <c r="F784" s="6">
        <f>SUM(F780:F783)</f>
        <v>0</v>
      </c>
      <c r="G784" s="6">
        <f>SUM(G780:G783)</f>
        <v>0</v>
      </c>
      <c r="H784" s="6">
        <f t="shared" ref="H784:J784" si="420">SUM(H780:H783)</f>
        <v>0</v>
      </c>
      <c r="I784" s="6">
        <f t="shared" si="420"/>
        <v>0</v>
      </c>
      <c r="J784" s="6">
        <f t="shared" si="420"/>
        <v>0</v>
      </c>
      <c r="K784" s="6">
        <f>SUM(K780:K783)</f>
        <v>100000</v>
      </c>
      <c r="L784" s="6">
        <f>SUM(L780:L783)</f>
        <v>100000</v>
      </c>
      <c r="M784" s="6">
        <f t="shared" ref="M784:O784" si="421">SUM(M780:M783)</f>
        <v>0</v>
      </c>
      <c r="N784" s="6">
        <f t="shared" si="421"/>
        <v>0</v>
      </c>
      <c r="O784" s="6">
        <f t="shared" si="421"/>
        <v>100000</v>
      </c>
    </row>
    <row r="785" spans="1:273" s="7" customFormat="1" ht="12" customHeight="1" x14ac:dyDescent="0.25">
      <c r="A785" s="111" t="s">
        <v>491</v>
      </c>
      <c r="B785" s="112"/>
      <c r="C785" s="112"/>
      <c r="D785" s="112"/>
      <c r="E785" s="112"/>
      <c r="F785" s="10">
        <f>SUM(F765,F767,F769,F771,F773,F775,F777,F779,F784)</f>
        <v>0</v>
      </c>
      <c r="G785" s="10">
        <f>SUM(G765,G767,G769,G771,GF54,G775,G777,G779,G784)</f>
        <v>0</v>
      </c>
      <c r="H785" s="10">
        <f t="shared" ref="H785:O785" si="422">SUM(H765,H767,H769,H771,H773,H775,H777,H779,H784)</f>
        <v>500</v>
      </c>
      <c r="I785" s="10">
        <f t="shared" si="422"/>
        <v>500</v>
      </c>
      <c r="J785" s="10">
        <f t="shared" si="422"/>
        <v>500</v>
      </c>
      <c r="K785" s="10">
        <f t="shared" si="422"/>
        <v>1215000</v>
      </c>
      <c r="L785" s="10">
        <f t="shared" si="422"/>
        <v>1215000</v>
      </c>
      <c r="M785" s="10">
        <f t="shared" si="422"/>
        <v>550000</v>
      </c>
      <c r="N785" s="10">
        <f t="shared" si="422"/>
        <v>0</v>
      </c>
      <c r="O785" s="10">
        <f t="shared" si="422"/>
        <v>1215000</v>
      </c>
    </row>
    <row r="786" spans="1:273" ht="12" customHeight="1" outlineLevel="1" x14ac:dyDescent="0.25">
      <c r="A786" s="3" t="s">
        <v>492</v>
      </c>
      <c r="B786" s="3" t="s">
        <v>493</v>
      </c>
      <c r="C786" s="3" t="s">
        <v>494</v>
      </c>
      <c r="D786" s="3" t="s">
        <v>120</v>
      </c>
      <c r="E786" s="4" t="s">
        <v>121</v>
      </c>
      <c r="F786" s="5">
        <v>0</v>
      </c>
      <c r="G786" s="5">
        <v>0</v>
      </c>
      <c r="H786" s="5">
        <v>0</v>
      </c>
      <c r="I786" s="5">
        <v>0</v>
      </c>
      <c r="J786" s="5">
        <f>G786+I786</f>
        <v>0</v>
      </c>
      <c r="K786" s="5">
        <v>5000</v>
      </c>
      <c r="L786" s="33">
        <v>5000</v>
      </c>
      <c r="M786" s="33">
        <v>0</v>
      </c>
      <c r="N786" s="26">
        <v>0</v>
      </c>
      <c r="O786" s="29">
        <f>L786+N786</f>
        <v>5000</v>
      </c>
    </row>
    <row r="787" spans="1:273" ht="12" customHeight="1" outlineLevel="1" x14ac:dyDescent="0.25">
      <c r="A787" s="3" t="s">
        <v>492</v>
      </c>
      <c r="B787" s="3" t="s">
        <v>493</v>
      </c>
      <c r="C787" s="3" t="s">
        <v>494</v>
      </c>
      <c r="D787" s="3" t="s">
        <v>130</v>
      </c>
      <c r="E787" s="4" t="s">
        <v>131</v>
      </c>
      <c r="F787" s="5">
        <v>0</v>
      </c>
      <c r="G787" s="5">
        <v>0</v>
      </c>
      <c r="H787" s="5">
        <v>0</v>
      </c>
      <c r="I787" s="5">
        <v>0</v>
      </c>
      <c r="J787" s="5">
        <f t="shared" ref="J787:J790" si="423">G787+I787</f>
        <v>0</v>
      </c>
      <c r="K787" s="5">
        <v>20000</v>
      </c>
      <c r="L787" s="33">
        <v>20000</v>
      </c>
      <c r="M787" s="33">
        <v>0</v>
      </c>
      <c r="N787" s="26">
        <v>0</v>
      </c>
      <c r="O787" s="29">
        <f t="shared" ref="O787:O790" si="424">L787+N787</f>
        <v>20000</v>
      </c>
    </row>
    <row r="788" spans="1:273" ht="12" customHeight="1" outlineLevel="1" x14ac:dyDescent="0.25">
      <c r="A788" s="3" t="s">
        <v>492</v>
      </c>
      <c r="B788" s="3" t="s">
        <v>493</v>
      </c>
      <c r="C788" s="3" t="s">
        <v>494</v>
      </c>
      <c r="D788" s="3" t="s">
        <v>101</v>
      </c>
      <c r="E788" s="4" t="s">
        <v>102</v>
      </c>
      <c r="F788" s="5">
        <v>0</v>
      </c>
      <c r="G788" s="5">
        <v>0</v>
      </c>
      <c r="H788" s="5">
        <v>0</v>
      </c>
      <c r="I788" s="5">
        <v>0</v>
      </c>
      <c r="J788" s="5">
        <f t="shared" si="423"/>
        <v>0</v>
      </c>
      <c r="K788" s="5">
        <v>20000</v>
      </c>
      <c r="L788" s="33">
        <v>20000</v>
      </c>
      <c r="M788" s="38">
        <v>4600</v>
      </c>
      <c r="N788" s="26">
        <v>0</v>
      </c>
      <c r="O788" s="29">
        <f t="shared" si="424"/>
        <v>20000</v>
      </c>
    </row>
    <row r="789" spans="1:273" ht="12" customHeight="1" outlineLevel="1" x14ac:dyDescent="0.25">
      <c r="A789" s="3" t="s">
        <v>492</v>
      </c>
      <c r="B789" s="3" t="s">
        <v>493</v>
      </c>
      <c r="C789" s="3" t="s">
        <v>494</v>
      </c>
      <c r="D789" s="3" t="s">
        <v>162</v>
      </c>
      <c r="E789" s="4" t="s">
        <v>163</v>
      </c>
      <c r="F789" s="5">
        <v>0</v>
      </c>
      <c r="G789" s="5">
        <v>0</v>
      </c>
      <c r="H789" s="5">
        <v>0</v>
      </c>
      <c r="I789" s="5">
        <v>0</v>
      </c>
      <c r="J789" s="5">
        <f t="shared" si="423"/>
        <v>0</v>
      </c>
      <c r="K789" s="5">
        <v>65000</v>
      </c>
      <c r="L789" s="33">
        <v>65000</v>
      </c>
      <c r="M789" s="33">
        <v>0</v>
      </c>
      <c r="N789" s="26">
        <v>0</v>
      </c>
      <c r="O789" s="29">
        <f t="shared" si="424"/>
        <v>65000</v>
      </c>
    </row>
    <row r="790" spans="1:273" ht="12" customHeight="1" outlineLevel="1" x14ac:dyDescent="0.25">
      <c r="A790" s="3" t="s">
        <v>492</v>
      </c>
      <c r="B790" s="3" t="s">
        <v>493</v>
      </c>
      <c r="C790" s="3" t="s">
        <v>494</v>
      </c>
      <c r="D790" s="3" t="s">
        <v>419</v>
      </c>
      <c r="E790" s="4" t="s">
        <v>420</v>
      </c>
      <c r="F790" s="5">
        <v>0</v>
      </c>
      <c r="G790" s="5">
        <v>0</v>
      </c>
      <c r="H790" s="5">
        <v>0</v>
      </c>
      <c r="I790" s="5">
        <v>0</v>
      </c>
      <c r="J790" s="5">
        <f t="shared" si="423"/>
        <v>0</v>
      </c>
      <c r="K790" s="5">
        <v>190000</v>
      </c>
      <c r="L790" s="33">
        <v>190000</v>
      </c>
      <c r="M790" s="33">
        <v>0</v>
      </c>
      <c r="N790" s="26">
        <v>0</v>
      </c>
      <c r="O790" s="29">
        <f t="shared" si="424"/>
        <v>190000</v>
      </c>
    </row>
    <row r="791" spans="1:273" ht="12" customHeight="1" x14ac:dyDescent="0.25">
      <c r="A791" s="106" t="s">
        <v>495</v>
      </c>
      <c r="B791" s="107"/>
      <c r="C791" s="107"/>
      <c r="D791" s="107"/>
      <c r="E791" s="107"/>
      <c r="F791" s="6">
        <f t="shared" ref="F791:O791" si="425">SUM(F786:F790)</f>
        <v>0</v>
      </c>
      <c r="G791" s="6">
        <f t="shared" si="425"/>
        <v>0</v>
      </c>
      <c r="H791" s="6">
        <f t="shared" si="425"/>
        <v>0</v>
      </c>
      <c r="I791" s="6">
        <f t="shared" si="425"/>
        <v>0</v>
      </c>
      <c r="J791" s="6">
        <f t="shared" si="425"/>
        <v>0</v>
      </c>
      <c r="K791" s="6">
        <f t="shared" si="425"/>
        <v>300000</v>
      </c>
      <c r="L791" s="6">
        <f t="shared" si="425"/>
        <v>300000</v>
      </c>
      <c r="M791" s="6">
        <f t="shared" si="425"/>
        <v>4600</v>
      </c>
      <c r="N791" s="6">
        <f t="shared" si="425"/>
        <v>0</v>
      </c>
      <c r="O791" s="6">
        <f t="shared" si="425"/>
        <v>300000</v>
      </c>
    </row>
    <row r="792" spans="1:273" ht="12" customHeight="1" outlineLevel="1" x14ac:dyDescent="0.25">
      <c r="A792" s="3" t="s">
        <v>492</v>
      </c>
      <c r="B792" s="3" t="s">
        <v>496</v>
      </c>
      <c r="C792" s="3" t="s">
        <v>497</v>
      </c>
      <c r="D792" s="3" t="s">
        <v>169</v>
      </c>
      <c r="E792" s="4" t="s">
        <v>170</v>
      </c>
      <c r="F792" s="5">
        <v>0</v>
      </c>
      <c r="G792" s="5">
        <v>0</v>
      </c>
      <c r="H792" s="38">
        <v>4800</v>
      </c>
      <c r="I792" s="25">
        <v>4800</v>
      </c>
      <c r="J792" s="27">
        <f>G792+I792</f>
        <v>4800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</row>
    <row r="793" spans="1:273" ht="12" customHeight="1" x14ac:dyDescent="0.25">
      <c r="A793" s="106" t="s">
        <v>498</v>
      </c>
      <c r="B793" s="107"/>
      <c r="C793" s="107"/>
      <c r="D793" s="107"/>
      <c r="E793" s="107"/>
      <c r="F793" s="6">
        <f>SUM(F792)</f>
        <v>0</v>
      </c>
      <c r="G793" s="6">
        <f>SUM(G792)</f>
        <v>0</v>
      </c>
      <c r="H793" s="6">
        <f t="shared" ref="H793:J793" si="426">SUM(H792)</f>
        <v>4800</v>
      </c>
      <c r="I793" s="6">
        <f t="shared" si="426"/>
        <v>4800</v>
      </c>
      <c r="J793" s="6">
        <f t="shared" si="426"/>
        <v>4800</v>
      </c>
      <c r="K793" s="6">
        <f>SUM(K792)</f>
        <v>0</v>
      </c>
      <c r="L793" s="6">
        <f>SUM(L792)</f>
        <v>0</v>
      </c>
      <c r="M793" s="6">
        <f t="shared" ref="M793:O793" si="427">SUM(M792)</f>
        <v>0</v>
      </c>
      <c r="N793" s="6">
        <f t="shared" si="427"/>
        <v>0</v>
      </c>
      <c r="O793" s="6">
        <f t="shared" si="427"/>
        <v>0</v>
      </c>
    </row>
    <row r="794" spans="1:273" s="7" customFormat="1" ht="12" customHeight="1" x14ac:dyDescent="0.25">
      <c r="A794" s="111" t="s">
        <v>499</v>
      </c>
      <c r="B794" s="112"/>
      <c r="C794" s="112"/>
      <c r="D794" s="112"/>
      <c r="E794" s="112"/>
      <c r="F794" s="10">
        <f>SUM(F791,F793)</f>
        <v>0</v>
      </c>
      <c r="G794" s="10">
        <f>SUM(G791,G793)</f>
        <v>0</v>
      </c>
      <c r="H794" s="10">
        <f t="shared" ref="H794:J794" si="428">SUM(H791,H793)</f>
        <v>4800</v>
      </c>
      <c r="I794" s="10">
        <f t="shared" si="428"/>
        <v>4800</v>
      </c>
      <c r="J794" s="10">
        <f t="shared" si="428"/>
        <v>4800</v>
      </c>
      <c r="K794" s="10">
        <f t="shared" ref="K794" si="429">SUM(K791,K793)</f>
        <v>300000</v>
      </c>
      <c r="L794" s="10">
        <f t="shared" ref="L794:O794" si="430">SUM(L791,L793)</f>
        <v>300000</v>
      </c>
      <c r="M794" s="10">
        <f t="shared" si="430"/>
        <v>4600</v>
      </c>
      <c r="N794" s="10">
        <f t="shared" si="430"/>
        <v>0</v>
      </c>
      <c r="O794" s="10">
        <f t="shared" si="430"/>
        <v>300000</v>
      </c>
    </row>
    <row r="795" spans="1:273" s="7" customFormat="1" ht="12" customHeight="1" x14ac:dyDescent="0.25">
      <c r="A795" s="52" t="s">
        <v>500</v>
      </c>
      <c r="B795" s="22" t="s">
        <v>632</v>
      </c>
      <c r="C795" s="22" t="s">
        <v>340</v>
      </c>
      <c r="D795" s="22" t="s">
        <v>363</v>
      </c>
      <c r="E795" s="22" t="s">
        <v>617</v>
      </c>
      <c r="F795" s="45">
        <v>0</v>
      </c>
      <c r="G795" s="19">
        <v>0</v>
      </c>
      <c r="H795" s="19">
        <v>0</v>
      </c>
      <c r="I795" s="25">
        <v>0</v>
      </c>
      <c r="J795" s="34">
        <f>SUM(G795+I795)</f>
        <v>0</v>
      </c>
      <c r="K795" s="45">
        <v>0</v>
      </c>
      <c r="L795" s="45">
        <v>0</v>
      </c>
      <c r="M795" s="45">
        <v>0</v>
      </c>
      <c r="N795" s="45">
        <v>0</v>
      </c>
      <c r="O795" s="45">
        <v>0</v>
      </c>
    </row>
    <row r="796" spans="1:273" ht="12" customHeight="1" outlineLevel="1" x14ac:dyDescent="0.25">
      <c r="A796" s="3" t="s">
        <v>500</v>
      </c>
      <c r="B796" s="3" t="s">
        <v>501</v>
      </c>
      <c r="C796" s="3" t="s">
        <v>340</v>
      </c>
      <c r="D796" s="3" t="s">
        <v>502</v>
      </c>
      <c r="E796" s="4" t="s">
        <v>503</v>
      </c>
      <c r="F796" s="5">
        <v>0</v>
      </c>
      <c r="G796" s="5">
        <v>0</v>
      </c>
      <c r="H796" s="5">
        <v>0</v>
      </c>
      <c r="I796" s="5">
        <v>0</v>
      </c>
      <c r="J796" s="5">
        <f>G535+I796</f>
        <v>0</v>
      </c>
      <c r="K796" s="5">
        <v>734800</v>
      </c>
      <c r="L796" s="5">
        <v>734800</v>
      </c>
      <c r="M796" s="38">
        <v>183700</v>
      </c>
      <c r="N796" s="26">
        <v>0</v>
      </c>
      <c r="O796" s="29">
        <f>L796+N796</f>
        <v>734800</v>
      </c>
    </row>
    <row r="797" spans="1:273" ht="12" customHeight="1" x14ac:dyDescent="0.25">
      <c r="A797" s="126" t="s">
        <v>690</v>
      </c>
      <c r="B797" s="127"/>
      <c r="C797" s="127"/>
      <c r="D797" s="127"/>
      <c r="E797" s="127"/>
      <c r="F797" s="81">
        <f>SUM(F796)</f>
        <v>0</v>
      </c>
      <c r="G797" s="81">
        <f>SUM(G795:G796)</f>
        <v>0</v>
      </c>
      <c r="H797" s="81">
        <f t="shared" ref="H797:J797" si="431">SUM(H795:H796)</f>
        <v>0</v>
      </c>
      <c r="I797" s="81">
        <f t="shared" si="431"/>
        <v>0</v>
      </c>
      <c r="J797" s="81">
        <f t="shared" si="431"/>
        <v>0</v>
      </c>
      <c r="K797" s="81">
        <f t="shared" ref="K797" si="432">SUM(K796)</f>
        <v>734800</v>
      </c>
      <c r="L797" s="81">
        <f t="shared" ref="L797:O797" si="433">SUM(L796)</f>
        <v>734800</v>
      </c>
      <c r="M797" s="81">
        <f t="shared" si="433"/>
        <v>183700</v>
      </c>
      <c r="N797" s="81">
        <f t="shared" si="433"/>
        <v>0</v>
      </c>
      <c r="O797" s="81">
        <f t="shared" si="433"/>
        <v>734800</v>
      </c>
    </row>
    <row r="798" spans="1:273" s="21" customFormat="1" ht="12" customHeight="1" x14ac:dyDescent="0.2">
      <c r="A798" s="18" t="s">
        <v>500</v>
      </c>
      <c r="B798" s="20">
        <v>6405</v>
      </c>
      <c r="C798" s="20">
        <v>3111</v>
      </c>
      <c r="D798" s="20">
        <v>5331</v>
      </c>
      <c r="E798" s="20" t="s">
        <v>503</v>
      </c>
      <c r="F798" s="76">
        <v>0</v>
      </c>
      <c r="G798" s="76">
        <v>0</v>
      </c>
      <c r="H798" s="76">
        <v>0</v>
      </c>
      <c r="I798" s="76">
        <v>0</v>
      </c>
      <c r="J798" s="76">
        <f>SUM(G798+I798)</f>
        <v>0</v>
      </c>
      <c r="K798" s="76">
        <v>522817</v>
      </c>
      <c r="L798" s="76">
        <v>522817</v>
      </c>
      <c r="M798" s="33">
        <v>130704.25</v>
      </c>
      <c r="N798" s="76">
        <v>0</v>
      </c>
      <c r="O798" s="97">
        <f>SUM(L798+N798)</f>
        <v>522817</v>
      </c>
    </row>
    <row r="799" spans="1:273" s="18" customFormat="1" ht="12" customHeight="1" x14ac:dyDescent="0.25">
      <c r="A799" s="119" t="s">
        <v>691</v>
      </c>
      <c r="B799" s="120"/>
      <c r="C799" s="120"/>
      <c r="D799" s="120"/>
      <c r="E799" s="121"/>
      <c r="F799" s="86">
        <f t="shared" ref="F799:O799" si="434">SUM(F798)</f>
        <v>0</v>
      </c>
      <c r="G799" s="86">
        <f t="shared" si="434"/>
        <v>0</v>
      </c>
      <c r="H799" s="86">
        <f t="shared" si="434"/>
        <v>0</v>
      </c>
      <c r="I799" s="86">
        <f t="shared" si="434"/>
        <v>0</v>
      </c>
      <c r="J799" s="86">
        <f t="shared" si="434"/>
        <v>0</v>
      </c>
      <c r="K799" s="87">
        <f t="shared" si="434"/>
        <v>522817</v>
      </c>
      <c r="L799" s="87">
        <f t="shared" si="434"/>
        <v>522817</v>
      </c>
      <c r="M799" s="87">
        <f t="shared" si="434"/>
        <v>130704.25</v>
      </c>
      <c r="N799" s="87">
        <f t="shared" si="434"/>
        <v>0</v>
      </c>
      <c r="O799" s="90">
        <f t="shared" si="434"/>
        <v>522817</v>
      </c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  <c r="AD799" s="91"/>
      <c r="AE799" s="91"/>
      <c r="AF799" s="91"/>
      <c r="AG799" s="91"/>
      <c r="AH799" s="91"/>
      <c r="AI799" s="91"/>
      <c r="AJ799" s="91"/>
      <c r="AK799" s="91"/>
      <c r="AL799" s="91"/>
      <c r="AM799" s="91"/>
      <c r="AN799" s="91"/>
      <c r="AO799" s="91"/>
      <c r="AP799" s="91"/>
      <c r="AQ799" s="91"/>
      <c r="AR799" s="91"/>
      <c r="AS799" s="91"/>
      <c r="AT799" s="91"/>
      <c r="AU799" s="91"/>
      <c r="AV799" s="91"/>
      <c r="AW799" s="91"/>
      <c r="AX799" s="91"/>
      <c r="AY799" s="91"/>
      <c r="AZ799" s="91"/>
      <c r="BA799" s="91"/>
      <c r="BB799" s="91"/>
      <c r="BC799" s="91"/>
      <c r="BD799" s="91"/>
      <c r="BE799" s="91"/>
      <c r="BF799" s="91"/>
      <c r="BG799" s="91"/>
      <c r="BH799" s="91"/>
      <c r="BI799" s="91"/>
      <c r="BJ799" s="91"/>
      <c r="BK799" s="91"/>
      <c r="BL799" s="91"/>
      <c r="BM799" s="91"/>
      <c r="BN799" s="91"/>
      <c r="BO799" s="91"/>
      <c r="BP799" s="91"/>
      <c r="BQ799" s="91"/>
      <c r="BR799" s="91"/>
      <c r="BS799" s="91"/>
      <c r="BT799" s="91"/>
      <c r="BU799" s="91"/>
      <c r="BV799" s="91"/>
      <c r="BW799" s="91"/>
      <c r="BX799" s="91"/>
      <c r="BY799" s="91"/>
      <c r="BZ799" s="91"/>
      <c r="CA799" s="91"/>
      <c r="CB799" s="91"/>
      <c r="CC799" s="91"/>
      <c r="CD799" s="91"/>
      <c r="CE799" s="91"/>
      <c r="CF799" s="91"/>
      <c r="CG799" s="91"/>
      <c r="CH799" s="91"/>
      <c r="CI799" s="91"/>
      <c r="CJ799" s="91"/>
      <c r="CK799" s="91"/>
      <c r="CL799" s="91"/>
      <c r="CM799" s="91"/>
      <c r="CN799" s="91"/>
      <c r="CO799" s="91"/>
      <c r="CP799" s="91"/>
      <c r="CQ799" s="91"/>
      <c r="CR799" s="91"/>
      <c r="CS799" s="91"/>
      <c r="CT799" s="91"/>
      <c r="CU799" s="91"/>
      <c r="CV799" s="91"/>
      <c r="CW799" s="91"/>
      <c r="CX799" s="91"/>
      <c r="CY799" s="91"/>
      <c r="CZ799" s="91"/>
      <c r="DA799" s="91"/>
      <c r="DB799" s="91"/>
      <c r="DC799" s="91"/>
      <c r="DD799" s="91"/>
      <c r="DE799" s="91"/>
      <c r="DF799" s="91"/>
      <c r="DG799" s="91"/>
      <c r="DH799" s="91"/>
      <c r="DI799" s="91"/>
      <c r="DJ799" s="91"/>
      <c r="DK799" s="91"/>
      <c r="DL799" s="91"/>
      <c r="DM799" s="91"/>
      <c r="DN799" s="91"/>
      <c r="DO799" s="91"/>
      <c r="DP799" s="91"/>
      <c r="DQ799" s="91"/>
      <c r="DR799" s="91"/>
      <c r="DS799" s="91"/>
      <c r="DT799" s="91"/>
      <c r="DU799" s="91"/>
      <c r="DV799" s="91"/>
      <c r="DW799" s="91"/>
      <c r="DX799" s="91"/>
      <c r="DY799" s="91"/>
      <c r="DZ799" s="91"/>
      <c r="EA799" s="91"/>
      <c r="EB799" s="91"/>
      <c r="EC799" s="91"/>
      <c r="ED799" s="91"/>
      <c r="EE799" s="91"/>
      <c r="EF799" s="91"/>
      <c r="EG799" s="91"/>
      <c r="EH799" s="91"/>
      <c r="EI799" s="91"/>
      <c r="EJ799" s="91"/>
      <c r="EK799" s="91"/>
      <c r="EL799" s="91"/>
      <c r="EM799" s="91"/>
      <c r="EN799" s="91"/>
      <c r="EO799" s="91"/>
      <c r="EP799" s="91"/>
      <c r="EQ799" s="91"/>
      <c r="ER799" s="91"/>
      <c r="ES799" s="91"/>
      <c r="ET799" s="91"/>
      <c r="EU799" s="91"/>
      <c r="EV799" s="91"/>
      <c r="EW799" s="91"/>
      <c r="EX799" s="91"/>
      <c r="EY799" s="91"/>
      <c r="EZ799" s="91"/>
      <c r="FA799" s="91"/>
      <c r="FB799" s="91"/>
      <c r="FC799" s="91"/>
      <c r="FD799" s="91"/>
      <c r="FE799" s="91"/>
      <c r="FF799" s="91"/>
      <c r="FG799" s="91"/>
      <c r="FH799" s="91"/>
      <c r="FI799" s="91"/>
      <c r="FJ799" s="91"/>
      <c r="FK799" s="91"/>
      <c r="FL799" s="91"/>
      <c r="FM799" s="91"/>
      <c r="FN799" s="91"/>
      <c r="FO799" s="91"/>
      <c r="FP799" s="91"/>
      <c r="FQ799" s="91"/>
      <c r="FR799" s="91"/>
      <c r="FS799" s="91"/>
      <c r="FT799" s="91"/>
      <c r="FU799" s="91"/>
      <c r="FV799" s="91"/>
      <c r="FW799" s="91"/>
      <c r="FX799" s="91"/>
      <c r="FY799" s="91"/>
      <c r="FZ799" s="91"/>
      <c r="GA799" s="91"/>
      <c r="GB799" s="91"/>
      <c r="GC799" s="91"/>
      <c r="GD799" s="91"/>
      <c r="GE799" s="91"/>
      <c r="GF799" s="91"/>
      <c r="GG799" s="91"/>
      <c r="GH799" s="91"/>
      <c r="GI799" s="91"/>
      <c r="GJ799" s="91"/>
      <c r="GK799" s="91"/>
      <c r="GL799" s="91"/>
      <c r="GM799" s="91"/>
      <c r="GN799" s="91"/>
      <c r="GO799" s="91"/>
      <c r="GP799" s="91"/>
      <c r="GQ799" s="91"/>
      <c r="GR799" s="91"/>
      <c r="GS799" s="91"/>
      <c r="GT799" s="91"/>
      <c r="GU799" s="91"/>
      <c r="GV799" s="91"/>
      <c r="GW799" s="91"/>
      <c r="GX799" s="91"/>
      <c r="GY799" s="91"/>
      <c r="GZ799" s="91"/>
      <c r="HA799" s="91"/>
      <c r="HB799" s="91"/>
      <c r="HC799" s="91"/>
      <c r="HD799" s="91"/>
      <c r="HE799" s="91"/>
      <c r="HF799" s="91"/>
      <c r="HG799" s="91"/>
      <c r="HH799" s="91"/>
      <c r="HI799" s="91"/>
      <c r="HJ799" s="91"/>
      <c r="HK799" s="91"/>
      <c r="HL799" s="91"/>
      <c r="HM799" s="91"/>
      <c r="HN799" s="91"/>
      <c r="HO799" s="91"/>
      <c r="HP799" s="91"/>
      <c r="HQ799" s="91"/>
      <c r="HR799" s="91"/>
      <c r="HS799" s="91"/>
      <c r="HT799" s="91"/>
      <c r="HU799" s="91"/>
      <c r="HV799" s="91"/>
      <c r="HW799" s="91"/>
      <c r="HX799" s="91"/>
      <c r="HY799" s="91"/>
      <c r="HZ799" s="91"/>
      <c r="IA799" s="91"/>
      <c r="IB799" s="91"/>
      <c r="IC799" s="91"/>
      <c r="ID799" s="91"/>
      <c r="IE799" s="91"/>
      <c r="IF799" s="91"/>
      <c r="IG799" s="91"/>
      <c r="IH799" s="91"/>
      <c r="II799" s="91"/>
      <c r="IJ799" s="91"/>
      <c r="IK799" s="91"/>
      <c r="IL799" s="91"/>
      <c r="IM799" s="91"/>
      <c r="IN799" s="91"/>
      <c r="IO799" s="91"/>
      <c r="IP799" s="91"/>
      <c r="IQ799" s="91"/>
      <c r="IR799" s="91"/>
      <c r="IS799" s="91"/>
      <c r="IT799" s="91"/>
      <c r="IU799" s="91"/>
      <c r="IV799" s="91"/>
      <c r="IW799" s="91"/>
      <c r="IX799" s="91"/>
      <c r="IY799" s="91"/>
      <c r="IZ799" s="91"/>
      <c r="JA799" s="91"/>
      <c r="JB799" s="91"/>
      <c r="JC799" s="91"/>
      <c r="JD799" s="91"/>
      <c r="JE799" s="91"/>
      <c r="JF799" s="91"/>
      <c r="JG799" s="91"/>
      <c r="JH799" s="91"/>
      <c r="JI799" s="91"/>
      <c r="JJ799" s="91"/>
      <c r="JK799" s="91"/>
      <c r="JL799" s="91"/>
      <c r="JM799" s="91"/>
    </row>
    <row r="800" spans="1:273" s="48" customFormat="1" ht="12" customHeight="1" x14ac:dyDescent="0.25">
      <c r="A800" s="82" t="s">
        <v>500</v>
      </c>
      <c r="B800" s="83" t="s">
        <v>633</v>
      </c>
      <c r="C800" s="83" t="s">
        <v>340</v>
      </c>
      <c r="D800" s="83" t="s">
        <v>363</v>
      </c>
      <c r="E800" s="83" t="s">
        <v>617</v>
      </c>
      <c r="F800" s="84">
        <v>0</v>
      </c>
      <c r="G800" s="84">
        <v>0</v>
      </c>
      <c r="H800" s="84">
        <v>0</v>
      </c>
      <c r="I800" s="64">
        <v>0</v>
      </c>
      <c r="J800" s="85">
        <f>G800+I800</f>
        <v>0</v>
      </c>
      <c r="K800" s="84">
        <v>0</v>
      </c>
      <c r="L800" s="84">
        <v>0</v>
      </c>
      <c r="M800" s="84">
        <v>0</v>
      </c>
      <c r="N800" s="84">
        <v>0</v>
      </c>
      <c r="O800" s="84">
        <v>0</v>
      </c>
    </row>
    <row r="801" spans="1:15" ht="12" customHeight="1" outlineLevel="1" x14ac:dyDescent="0.25">
      <c r="A801" s="3" t="s">
        <v>500</v>
      </c>
      <c r="B801" s="3" t="s">
        <v>504</v>
      </c>
      <c r="C801" s="3" t="s">
        <v>13</v>
      </c>
      <c r="D801" s="3" t="s">
        <v>277</v>
      </c>
      <c r="E801" s="4" t="s">
        <v>278</v>
      </c>
      <c r="F801" s="5">
        <v>0</v>
      </c>
      <c r="G801" s="5">
        <v>0</v>
      </c>
      <c r="H801" s="5">
        <v>0</v>
      </c>
      <c r="I801" s="25">
        <v>0</v>
      </c>
      <c r="J801" s="27">
        <f>G801+I801</f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</row>
    <row r="802" spans="1:15" ht="12" customHeight="1" outlineLevel="1" x14ac:dyDescent="0.25">
      <c r="A802" s="3" t="s">
        <v>500</v>
      </c>
      <c r="B802" s="3" t="s">
        <v>504</v>
      </c>
      <c r="C802" s="3" t="s">
        <v>340</v>
      </c>
      <c r="D802" s="3" t="s">
        <v>299</v>
      </c>
      <c r="E802" s="4" t="s">
        <v>300</v>
      </c>
      <c r="F802" s="5">
        <v>0</v>
      </c>
      <c r="G802" s="5">
        <v>0</v>
      </c>
      <c r="H802" s="5">
        <v>0</v>
      </c>
      <c r="I802" s="25">
        <v>0</v>
      </c>
      <c r="J802" s="27">
        <f>G802+I802</f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</row>
    <row r="803" spans="1:15" ht="12" customHeight="1" outlineLevel="1" x14ac:dyDescent="0.25">
      <c r="A803" s="3" t="s">
        <v>500</v>
      </c>
      <c r="B803" s="3" t="s">
        <v>504</v>
      </c>
      <c r="C803" s="3" t="s">
        <v>340</v>
      </c>
      <c r="D803" s="3" t="s">
        <v>502</v>
      </c>
      <c r="E803" s="4" t="s">
        <v>503</v>
      </c>
      <c r="F803" s="5">
        <v>0</v>
      </c>
      <c r="G803" s="5">
        <v>0</v>
      </c>
      <c r="H803" s="5">
        <v>0</v>
      </c>
      <c r="I803" s="5">
        <v>0</v>
      </c>
      <c r="J803" s="5">
        <f>G803+I803</f>
        <v>0</v>
      </c>
      <c r="K803" s="5">
        <v>596200</v>
      </c>
      <c r="L803" s="5">
        <v>596200</v>
      </c>
      <c r="M803" s="38">
        <v>149050</v>
      </c>
      <c r="N803" s="26">
        <v>0</v>
      </c>
      <c r="O803" s="29">
        <f>L803+N803</f>
        <v>596200</v>
      </c>
    </row>
    <row r="804" spans="1:15" ht="12" customHeight="1" outlineLevel="1" x14ac:dyDescent="0.25">
      <c r="A804" s="3" t="s">
        <v>500</v>
      </c>
      <c r="B804" s="3" t="s">
        <v>504</v>
      </c>
      <c r="C804" s="3" t="s">
        <v>340</v>
      </c>
      <c r="D804" s="3" t="s">
        <v>248</v>
      </c>
      <c r="E804" s="4" t="s">
        <v>249</v>
      </c>
      <c r="F804" s="5">
        <v>0</v>
      </c>
      <c r="G804" s="5">
        <v>0</v>
      </c>
      <c r="H804" s="5">
        <v>0</v>
      </c>
      <c r="I804" s="5">
        <v>0</v>
      </c>
      <c r="J804" s="5">
        <f>G804+I804</f>
        <v>0</v>
      </c>
      <c r="K804" s="5">
        <v>0</v>
      </c>
      <c r="L804" s="5">
        <v>0</v>
      </c>
      <c r="M804" s="5">
        <v>0</v>
      </c>
      <c r="N804" s="26">
        <v>0</v>
      </c>
      <c r="O804" s="29">
        <f>L804+N804</f>
        <v>0</v>
      </c>
    </row>
    <row r="805" spans="1:15" ht="12" customHeight="1" x14ac:dyDescent="0.25">
      <c r="A805" s="106" t="s">
        <v>505</v>
      </c>
      <c r="B805" s="107"/>
      <c r="C805" s="107"/>
      <c r="D805" s="107"/>
      <c r="E805" s="107"/>
      <c r="F805" s="6">
        <f t="shared" ref="F805:O805" si="435">SUM(F801:F804)</f>
        <v>0</v>
      </c>
      <c r="G805" s="6">
        <f>SUM(G800:G804)</f>
        <v>0</v>
      </c>
      <c r="H805" s="6">
        <f t="shared" ref="H805:J805" si="436">SUM(H800:H804)</f>
        <v>0</v>
      </c>
      <c r="I805" s="6">
        <f t="shared" si="436"/>
        <v>0</v>
      </c>
      <c r="J805" s="6">
        <f t="shared" si="436"/>
        <v>0</v>
      </c>
      <c r="K805" s="6">
        <f t="shared" si="435"/>
        <v>596200</v>
      </c>
      <c r="L805" s="6">
        <f t="shared" si="435"/>
        <v>596200</v>
      </c>
      <c r="M805" s="6">
        <f t="shared" si="435"/>
        <v>149050</v>
      </c>
      <c r="N805" s="6">
        <f t="shared" si="435"/>
        <v>0</v>
      </c>
      <c r="O805" s="6">
        <f t="shared" si="435"/>
        <v>596200</v>
      </c>
    </row>
    <row r="806" spans="1:15" s="48" customFormat="1" ht="12" customHeight="1" x14ac:dyDescent="0.25">
      <c r="A806" s="18" t="s">
        <v>500</v>
      </c>
      <c r="B806" s="22" t="s">
        <v>634</v>
      </c>
      <c r="C806" s="22" t="s">
        <v>284</v>
      </c>
      <c r="D806" s="22" t="s">
        <v>363</v>
      </c>
      <c r="E806" s="22" t="s">
        <v>617</v>
      </c>
      <c r="F806" s="19">
        <v>0</v>
      </c>
      <c r="G806" s="19">
        <v>0</v>
      </c>
      <c r="H806" s="19">
        <v>0</v>
      </c>
      <c r="I806" s="25">
        <v>0</v>
      </c>
      <c r="J806" s="34">
        <f>G806+I806</f>
        <v>0</v>
      </c>
      <c r="K806" s="19">
        <v>0</v>
      </c>
      <c r="L806" s="19">
        <v>0</v>
      </c>
      <c r="M806" s="19">
        <v>0</v>
      </c>
      <c r="N806" s="19">
        <v>0</v>
      </c>
      <c r="O806" s="19">
        <v>0</v>
      </c>
    </row>
    <row r="807" spans="1:15" ht="12" customHeight="1" outlineLevel="1" x14ac:dyDescent="0.25">
      <c r="A807" s="3" t="s">
        <v>500</v>
      </c>
      <c r="B807" s="3" t="s">
        <v>506</v>
      </c>
      <c r="C807" s="3" t="s">
        <v>13</v>
      </c>
      <c r="D807" s="3" t="s">
        <v>297</v>
      </c>
      <c r="E807" s="4" t="s">
        <v>298</v>
      </c>
      <c r="F807" s="5">
        <v>0</v>
      </c>
      <c r="G807" s="5">
        <v>0</v>
      </c>
      <c r="H807" s="33">
        <v>0</v>
      </c>
      <c r="I807" s="25">
        <v>0</v>
      </c>
      <c r="J807" s="27">
        <f t="shared" ref="J807:J812" si="437">G807+I807</f>
        <v>0</v>
      </c>
      <c r="K807" s="5">
        <v>0</v>
      </c>
      <c r="L807" s="5">
        <v>0</v>
      </c>
      <c r="M807" s="33">
        <v>0</v>
      </c>
      <c r="N807" s="5">
        <v>0</v>
      </c>
      <c r="O807" s="5">
        <v>0</v>
      </c>
    </row>
    <row r="808" spans="1:15" ht="12" customHeight="1" outlineLevel="1" x14ac:dyDescent="0.25">
      <c r="A808" s="3" t="s">
        <v>500</v>
      </c>
      <c r="B808" s="3" t="s">
        <v>506</v>
      </c>
      <c r="C808" s="3" t="s">
        <v>13</v>
      </c>
      <c r="D808" s="3" t="s">
        <v>117</v>
      </c>
      <c r="E808" s="4" t="s">
        <v>118</v>
      </c>
      <c r="F808" s="5">
        <v>0</v>
      </c>
      <c r="G808" s="5">
        <v>0</v>
      </c>
      <c r="H808" s="33">
        <v>0</v>
      </c>
      <c r="I808" s="25">
        <v>0</v>
      </c>
      <c r="J808" s="27">
        <f t="shared" si="437"/>
        <v>0</v>
      </c>
      <c r="K808" s="5">
        <v>0</v>
      </c>
      <c r="L808" s="5">
        <v>0</v>
      </c>
      <c r="M808" s="33">
        <v>0</v>
      </c>
      <c r="N808" s="5">
        <v>0</v>
      </c>
      <c r="O808" s="5">
        <v>0</v>
      </c>
    </row>
    <row r="809" spans="1:15" ht="12" customHeight="1" outlineLevel="1" x14ac:dyDescent="0.25">
      <c r="A809" s="3" t="s">
        <v>500</v>
      </c>
      <c r="B809" s="3" t="s">
        <v>506</v>
      </c>
      <c r="C809" s="3" t="s">
        <v>284</v>
      </c>
      <c r="D809" s="3" t="s">
        <v>363</v>
      </c>
      <c r="E809" s="4" t="s">
        <v>617</v>
      </c>
      <c r="F809" s="5">
        <v>0</v>
      </c>
      <c r="G809" s="5">
        <v>0</v>
      </c>
      <c r="H809" s="33">
        <v>0</v>
      </c>
      <c r="I809" s="25">
        <v>0</v>
      </c>
      <c r="J809" s="27">
        <f t="shared" si="437"/>
        <v>0</v>
      </c>
      <c r="K809" s="5">
        <v>0</v>
      </c>
      <c r="L809" s="5">
        <v>0</v>
      </c>
      <c r="M809" s="33">
        <v>0</v>
      </c>
      <c r="N809" s="26">
        <v>0</v>
      </c>
      <c r="O809" s="29">
        <f>L809+N809</f>
        <v>0</v>
      </c>
    </row>
    <row r="810" spans="1:15" ht="12" customHeight="1" outlineLevel="1" x14ac:dyDescent="0.25">
      <c r="A810" s="3" t="s">
        <v>500</v>
      </c>
      <c r="B810" s="3" t="s">
        <v>506</v>
      </c>
      <c r="C810" s="3" t="s">
        <v>284</v>
      </c>
      <c r="D810" s="3" t="s">
        <v>502</v>
      </c>
      <c r="E810" s="4" t="s">
        <v>503</v>
      </c>
      <c r="F810" s="5">
        <v>0</v>
      </c>
      <c r="G810" s="5">
        <v>0</v>
      </c>
      <c r="H810" s="5">
        <v>0</v>
      </c>
      <c r="I810" s="5">
        <v>0</v>
      </c>
      <c r="J810" s="5">
        <f t="shared" si="437"/>
        <v>0</v>
      </c>
      <c r="K810" s="5">
        <v>3618000</v>
      </c>
      <c r="L810" s="5">
        <v>3618000</v>
      </c>
      <c r="M810" s="38">
        <v>301500</v>
      </c>
      <c r="N810" s="26">
        <v>0</v>
      </c>
      <c r="O810" s="29">
        <f>L810+N810</f>
        <v>3618000</v>
      </c>
    </row>
    <row r="811" spans="1:15" ht="12" customHeight="1" outlineLevel="1" x14ac:dyDescent="0.25">
      <c r="A811" s="3" t="s">
        <v>500</v>
      </c>
      <c r="B811" s="3" t="s">
        <v>506</v>
      </c>
      <c r="C811" s="3" t="s">
        <v>284</v>
      </c>
      <c r="D811" s="3" t="s">
        <v>674</v>
      </c>
      <c r="E811" s="4" t="s">
        <v>675</v>
      </c>
      <c r="F811" s="5">
        <v>0</v>
      </c>
      <c r="G811" s="5">
        <v>0</v>
      </c>
      <c r="H811" s="5">
        <v>0</v>
      </c>
      <c r="I811" s="5">
        <v>0</v>
      </c>
      <c r="J811" s="5">
        <f t="shared" si="437"/>
        <v>0</v>
      </c>
      <c r="K811" s="5">
        <v>0</v>
      </c>
      <c r="L811" s="5">
        <v>0</v>
      </c>
      <c r="M811" s="33">
        <v>0</v>
      </c>
      <c r="N811" s="26">
        <v>0</v>
      </c>
      <c r="O811" s="29">
        <f>L811+N811</f>
        <v>0</v>
      </c>
    </row>
    <row r="812" spans="1:15" ht="12" customHeight="1" outlineLevel="1" x14ac:dyDescent="0.25">
      <c r="A812" s="3" t="s">
        <v>500</v>
      </c>
      <c r="B812" s="3" t="s">
        <v>506</v>
      </c>
      <c r="C812" s="3" t="s">
        <v>425</v>
      </c>
      <c r="D812" s="3" t="s">
        <v>426</v>
      </c>
      <c r="E812" s="4" t="s">
        <v>427</v>
      </c>
      <c r="F812" s="5">
        <v>0</v>
      </c>
      <c r="G812" s="5">
        <v>0</v>
      </c>
      <c r="H812" s="5">
        <v>0</v>
      </c>
      <c r="I812" s="5">
        <v>0</v>
      </c>
      <c r="J812" s="5">
        <f t="shared" si="437"/>
        <v>0</v>
      </c>
      <c r="K812" s="5">
        <v>0</v>
      </c>
      <c r="L812" s="5">
        <v>0</v>
      </c>
      <c r="M812" s="33">
        <v>0</v>
      </c>
      <c r="N812" s="26">
        <v>0</v>
      </c>
      <c r="O812" s="29">
        <f>L812+N812</f>
        <v>0</v>
      </c>
    </row>
    <row r="813" spans="1:15" ht="12" customHeight="1" x14ac:dyDescent="0.25">
      <c r="A813" s="106" t="s">
        <v>507</v>
      </c>
      <c r="B813" s="107"/>
      <c r="C813" s="107"/>
      <c r="D813" s="107"/>
      <c r="E813" s="107"/>
      <c r="F813" s="6">
        <f t="shared" ref="F813:O813" si="438">SUM(F807:F812)</f>
        <v>0</v>
      </c>
      <c r="G813" s="6">
        <f>SUM(G806:G812)</f>
        <v>0</v>
      </c>
      <c r="H813" s="6">
        <f t="shared" ref="H813:J813" si="439">SUM(H806:H812)</f>
        <v>0</v>
      </c>
      <c r="I813" s="6">
        <f t="shared" si="439"/>
        <v>0</v>
      </c>
      <c r="J813" s="6">
        <f t="shared" si="439"/>
        <v>0</v>
      </c>
      <c r="K813" s="6">
        <f t="shared" si="438"/>
        <v>3618000</v>
      </c>
      <c r="L813" s="6">
        <f t="shared" si="438"/>
        <v>3618000</v>
      </c>
      <c r="M813" s="6">
        <f t="shared" si="438"/>
        <v>301500</v>
      </c>
      <c r="N813" s="6">
        <f t="shared" si="438"/>
        <v>0</v>
      </c>
      <c r="O813" s="6">
        <f t="shared" si="438"/>
        <v>3618000</v>
      </c>
    </row>
    <row r="814" spans="1:15" s="7" customFormat="1" ht="12" customHeight="1" x14ac:dyDescent="0.25">
      <c r="A814" s="111" t="s">
        <v>508</v>
      </c>
      <c r="B814" s="112"/>
      <c r="C814" s="112"/>
      <c r="D814" s="112"/>
      <c r="E814" s="112"/>
      <c r="F814" s="10">
        <f t="shared" ref="F814:M814" si="440">SUM(F797,F799,F805,F813)</f>
        <v>0</v>
      </c>
      <c r="G814" s="10">
        <f t="shared" si="440"/>
        <v>0</v>
      </c>
      <c r="H814" s="10">
        <f t="shared" si="440"/>
        <v>0</v>
      </c>
      <c r="I814" s="10">
        <f t="shared" si="440"/>
        <v>0</v>
      </c>
      <c r="J814" s="10">
        <f t="shared" si="440"/>
        <v>0</v>
      </c>
      <c r="K814" s="10">
        <f t="shared" si="440"/>
        <v>5471817</v>
      </c>
      <c r="L814" s="10">
        <f t="shared" si="440"/>
        <v>5471817</v>
      </c>
      <c r="M814" s="10">
        <f t="shared" si="440"/>
        <v>764954.25</v>
      </c>
      <c r="N814" s="10">
        <f>SUM(N797,N805,N799,N813)</f>
        <v>0</v>
      </c>
      <c r="O814" s="10">
        <f>SUM(O797,O805,O799,O813)</f>
        <v>5471817</v>
      </c>
    </row>
    <row r="815" spans="1:15" ht="12" hidden="1" customHeight="1" outlineLevel="1" x14ac:dyDescent="0.25">
      <c r="A815" s="3" t="s">
        <v>509</v>
      </c>
      <c r="B815" s="3" t="s">
        <v>510</v>
      </c>
      <c r="C815" s="3" t="s">
        <v>287</v>
      </c>
      <c r="D815" s="3" t="s">
        <v>263</v>
      </c>
      <c r="E815" s="4" t="s">
        <v>264</v>
      </c>
      <c r="F815" s="5">
        <v>0</v>
      </c>
      <c r="G815" s="5">
        <v>0</v>
      </c>
      <c r="H815" s="5">
        <v>0</v>
      </c>
      <c r="I815" s="5">
        <v>0</v>
      </c>
      <c r="J815" s="5">
        <f>G815+I815</f>
        <v>0</v>
      </c>
      <c r="K815" s="5">
        <v>0</v>
      </c>
      <c r="L815" s="5">
        <v>0</v>
      </c>
      <c r="M815" s="33">
        <v>0</v>
      </c>
      <c r="N815" s="26">
        <v>0</v>
      </c>
      <c r="O815" s="29">
        <f>L815+N815</f>
        <v>0</v>
      </c>
    </row>
    <row r="816" spans="1:15" ht="12" hidden="1" customHeight="1" outlineLevel="1" x14ac:dyDescent="0.25">
      <c r="A816" s="3" t="s">
        <v>509</v>
      </c>
      <c r="B816" s="3" t="s">
        <v>510</v>
      </c>
      <c r="C816" s="3" t="s">
        <v>287</v>
      </c>
      <c r="D816" s="3" t="s">
        <v>144</v>
      </c>
      <c r="E816" s="4" t="s">
        <v>145</v>
      </c>
      <c r="F816" s="5">
        <v>0</v>
      </c>
      <c r="G816" s="5">
        <v>0</v>
      </c>
      <c r="H816" s="5">
        <v>0</v>
      </c>
      <c r="I816" s="5">
        <v>0</v>
      </c>
      <c r="J816" s="5">
        <f>G816+I816</f>
        <v>0</v>
      </c>
      <c r="K816" s="5">
        <v>0</v>
      </c>
      <c r="L816" s="5">
        <v>0</v>
      </c>
      <c r="M816" s="33">
        <v>0</v>
      </c>
      <c r="N816" s="26">
        <v>0</v>
      </c>
      <c r="O816" s="29">
        <f>L816+N816</f>
        <v>0</v>
      </c>
    </row>
    <row r="817" spans="1:15" ht="12" customHeight="1" collapsed="1" x14ac:dyDescent="0.25">
      <c r="A817" s="106" t="s">
        <v>511</v>
      </c>
      <c r="B817" s="107"/>
      <c r="C817" s="107"/>
      <c r="D817" s="107"/>
      <c r="E817" s="107"/>
      <c r="F817" s="6">
        <f>SUM(F815:F816)</f>
        <v>0</v>
      </c>
      <c r="G817" s="6">
        <f>SUM(G815:G816)</f>
        <v>0</v>
      </c>
      <c r="H817" s="6">
        <f t="shared" ref="H817:J817" si="441">SUM(H815:H816)</f>
        <v>0</v>
      </c>
      <c r="I817" s="6">
        <f t="shared" si="441"/>
        <v>0</v>
      </c>
      <c r="J817" s="6">
        <f t="shared" si="441"/>
        <v>0</v>
      </c>
      <c r="K817" s="6">
        <f t="shared" ref="K817" si="442">SUM(K815:K816)</f>
        <v>0</v>
      </c>
      <c r="L817" s="6">
        <f t="shared" ref="L817:O817" si="443">SUM(L815:L816)</f>
        <v>0</v>
      </c>
      <c r="M817" s="6">
        <f t="shared" si="443"/>
        <v>0</v>
      </c>
      <c r="N817" s="6">
        <f t="shared" si="443"/>
        <v>0</v>
      </c>
      <c r="O817" s="6">
        <f t="shared" si="443"/>
        <v>0</v>
      </c>
    </row>
    <row r="818" spans="1:15" ht="12" customHeight="1" outlineLevel="1" x14ac:dyDescent="0.25">
      <c r="A818" s="3" t="s">
        <v>509</v>
      </c>
      <c r="B818" s="3" t="s">
        <v>512</v>
      </c>
      <c r="C818" s="3" t="s">
        <v>99</v>
      </c>
      <c r="D818" s="3" t="s">
        <v>101</v>
      </c>
      <c r="E818" s="4" t="s">
        <v>102</v>
      </c>
      <c r="F818" s="5">
        <v>0</v>
      </c>
      <c r="G818" s="5">
        <v>0</v>
      </c>
      <c r="H818" s="5">
        <v>0</v>
      </c>
      <c r="I818" s="5">
        <v>0</v>
      </c>
      <c r="J818" s="5">
        <f>G818+I818</f>
        <v>0</v>
      </c>
      <c r="K818" s="5">
        <v>390000</v>
      </c>
      <c r="L818" s="5">
        <v>390000</v>
      </c>
      <c r="M818" s="5">
        <v>0</v>
      </c>
      <c r="N818" s="26">
        <v>0</v>
      </c>
      <c r="O818" s="29">
        <f>L818+N818</f>
        <v>390000</v>
      </c>
    </row>
    <row r="819" spans="1:15" ht="12" customHeight="1" x14ac:dyDescent="0.25">
      <c r="A819" s="106" t="s">
        <v>513</v>
      </c>
      <c r="B819" s="107"/>
      <c r="C819" s="107"/>
      <c r="D819" s="107"/>
      <c r="E819" s="107"/>
      <c r="F819" s="6">
        <f>SUM(F818)</f>
        <v>0</v>
      </c>
      <c r="G819" s="6">
        <f>SUM(G818)</f>
        <v>0</v>
      </c>
      <c r="H819" s="6">
        <f t="shared" ref="H819:J819" si="444">SUM(H818)</f>
        <v>0</v>
      </c>
      <c r="I819" s="6">
        <f t="shared" si="444"/>
        <v>0</v>
      </c>
      <c r="J819" s="6">
        <f t="shared" si="444"/>
        <v>0</v>
      </c>
      <c r="K819" s="6">
        <f t="shared" ref="K819" si="445">SUM(K818)</f>
        <v>390000</v>
      </c>
      <c r="L819" s="6">
        <f t="shared" ref="L819:O819" si="446">SUM(L818)</f>
        <v>390000</v>
      </c>
      <c r="M819" s="6">
        <f t="shared" si="446"/>
        <v>0</v>
      </c>
      <c r="N819" s="6">
        <f t="shared" si="446"/>
        <v>0</v>
      </c>
      <c r="O819" s="6">
        <f t="shared" si="446"/>
        <v>390000</v>
      </c>
    </row>
    <row r="820" spans="1:15" ht="12" customHeight="1" outlineLevel="1" x14ac:dyDescent="0.25">
      <c r="A820" s="3" t="s">
        <v>509</v>
      </c>
      <c r="B820" s="3" t="s">
        <v>514</v>
      </c>
      <c r="C820" s="3" t="s">
        <v>99</v>
      </c>
      <c r="D820" s="3" t="s">
        <v>168</v>
      </c>
      <c r="E820" s="4" t="s">
        <v>515</v>
      </c>
      <c r="F820" s="5">
        <v>0</v>
      </c>
      <c r="G820" s="5">
        <v>0</v>
      </c>
      <c r="H820" s="5">
        <v>0</v>
      </c>
      <c r="I820" s="25">
        <v>0</v>
      </c>
      <c r="J820" s="27">
        <f>G820+I820</f>
        <v>0</v>
      </c>
      <c r="K820" s="5">
        <v>0</v>
      </c>
      <c r="L820" s="5">
        <v>0</v>
      </c>
      <c r="M820" s="33">
        <v>0</v>
      </c>
      <c r="N820" s="5">
        <v>0</v>
      </c>
      <c r="O820" s="5">
        <v>0</v>
      </c>
    </row>
    <row r="821" spans="1:15" ht="12" customHeight="1" outlineLevel="1" x14ac:dyDescent="0.25">
      <c r="A821" s="3" t="s">
        <v>509</v>
      </c>
      <c r="B821" s="3" t="s">
        <v>514</v>
      </c>
      <c r="C821" s="3" t="s">
        <v>516</v>
      </c>
      <c r="D821" s="3" t="s">
        <v>168</v>
      </c>
      <c r="E821" s="4" t="s">
        <v>515</v>
      </c>
      <c r="F821" s="5">
        <v>340000</v>
      </c>
      <c r="G821" s="33">
        <v>340000</v>
      </c>
      <c r="H821" s="38">
        <v>56771.22</v>
      </c>
      <c r="I821" s="25">
        <v>0</v>
      </c>
      <c r="J821" s="27">
        <f t="shared" ref="J821:J822" si="447">G821+I821</f>
        <v>340000</v>
      </c>
      <c r="K821" s="5">
        <v>0</v>
      </c>
      <c r="L821" s="5">
        <v>0</v>
      </c>
      <c r="M821" s="33">
        <v>0</v>
      </c>
      <c r="N821" s="5">
        <v>0</v>
      </c>
      <c r="O821" s="5">
        <v>0</v>
      </c>
    </row>
    <row r="822" spans="1:15" ht="12" customHeight="1" outlineLevel="1" x14ac:dyDescent="0.25">
      <c r="A822" s="3" t="s">
        <v>509</v>
      </c>
      <c r="B822" s="3" t="s">
        <v>514</v>
      </c>
      <c r="C822" s="3" t="s">
        <v>516</v>
      </c>
      <c r="D822" s="3" t="s">
        <v>236</v>
      </c>
      <c r="E822" s="4" t="s">
        <v>237</v>
      </c>
      <c r="F822" s="5">
        <v>0</v>
      </c>
      <c r="G822" s="5">
        <v>0</v>
      </c>
      <c r="H822" s="5">
        <v>0</v>
      </c>
      <c r="I822" s="25"/>
      <c r="J822" s="27">
        <f t="shared" si="447"/>
        <v>0</v>
      </c>
      <c r="K822" s="5">
        <v>0</v>
      </c>
      <c r="L822" s="5">
        <v>0</v>
      </c>
      <c r="M822" s="33">
        <v>0</v>
      </c>
      <c r="N822" s="5">
        <v>0</v>
      </c>
      <c r="O822" s="5">
        <v>0</v>
      </c>
    </row>
    <row r="823" spans="1:15" ht="12" customHeight="1" outlineLevel="1" x14ac:dyDescent="0.25">
      <c r="A823" s="3" t="s">
        <v>509</v>
      </c>
      <c r="B823" s="3" t="s">
        <v>514</v>
      </c>
      <c r="C823" s="3" t="s">
        <v>516</v>
      </c>
      <c r="D823" s="3" t="s">
        <v>263</v>
      </c>
      <c r="E823" s="4" t="s">
        <v>264</v>
      </c>
      <c r="F823" s="5">
        <v>0</v>
      </c>
      <c r="G823" s="5">
        <v>0</v>
      </c>
      <c r="H823" s="5">
        <v>0</v>
      </c>
      <c r="I823" s="5">
        <v>0</v>
      </c>
      <c r="J823" s="5">
        <f>G823+I823</f>
        <v>0</v>
      </c>
      <c r="K823" s="5">
        <v>0</v>
      </c>
      <c r="L823" s="5">
        <v>0</v>
      </c>
      <c r="M823" s="33">
        <v>0</v>
      </c>
      <c r="N823" s="26">
        <v>0</v>
      </c>
      <c r="O823" s="29">
        <f>L823+N823</f>
        <v>0</v>
      </c>
    </row>
    <row r="824" spans="1:15" ht="12" customHeight="1" outlineLevel="1" x14ac:dyDescent="0.25">
      <c r="A824" s="3" t="s">
        <v>509</v>
      </c>
      <c r="B824" s="3" t="s">
        <v>514</v>
      </c>
      <c r="C824" s="3" t="s">
        <v>516</v>
      </c>
      <c r="D824" s="3" t="s">
        <v>618</v>
      </c>
      <c r="E824" s="4" t="s">
        <v>619</v>
      </c>
      <c r="F824" s="5">
        <v>0</v>
      </c>
      <c r="G824" s="5">
        <v>0</v>
      </c>
      <c r="H824" s="5">
        <v>0</v>
      </c>
      <c r="I824" s="5">
        <v>0</v>
      </c>
      <c r="J824" s="5">
        <f>G824+I824</f>
        <v>0</v>
      </c>
      <c r="K824" s="5">
        <v>0</v>
      </c>
      <c r="L824" s="5">
        <v>0</v>
      </c>
      <c r="M824" s="33">
        <v>0</v>
      </c>
      <c r="N824" s="26">
        <v>0</v>
      </c>
      <c r="O824" s="29">
        <f>L824+N824</f>
        <v>0</v>
      </c>
    </row>
    <row r="825" spans="1:15" ht="12" customHeight="1" outlineLevel="1" x14ac:dyDescent="0.25">
      <c r="A825" s="3" t="s">
        <v>509</v>
      </c>
      <c r="B825" s="3" t="s">
        <v>514</v>
      </c>
      <c r="C825" s="3" t="s">
        <v>516</v>
      </c>
      <c r="D825" s="3" t="s">
        <v>144</v>
      </c>
      <c r="E825" s="4" t="s">
        <v>145</v>
      </c>
      <c r="F825" s="5">
        <v>0</v>
      </c>
      <c r="G825" s="5">
        <v>0</v>
      </c>
      <c r="H825" s="5">
        <v>0</v>
      </c>
      <c r="I825" s="5">
        <v>0</v>
      </c>
      <c r="J825" s="5">
        <f>G825+I825</f>
        <v>0</v>
      </c>
      <c r="K825" s="5">
        <v>200000</v>
      </c>
      <c r="L825" s="5">
        <v>200000</v>
      </c>
      <c r="M825" s="38">
        <v>12298.08</v>
      </c>
      <c r="N825" s="26">
        <v>0</v>
      </c>
      <c r="O825" s="29">
        <f>L825+N825</f>
        <v>200000</v>
      </c>
    </row>
    <row r="826" spans="1:15" ht="12" customHeight="1" outlineLevel="1" x14ac:dyDescent="0.25">
      <c r="A826" s="3" t="s">
        <v>509</v>
      </c>
      <c r="B826" s="3" t="s">
        <v>514</v>
      </c>
      <c r="C826" s="3" t="s">
        <v>516</v>
      </c>
      <c r="D826" s="3" t="s">
        <v>520</v>
      </c>
      <c r="E826" s="4" t="s">
        <v>521</v>
      </c>
      <c r="F826" s="5">
        <v>0</v>
      </c>
      <c r="G826" s="5">
        <v>0</v>
      </c>
      <c r="H826" s="5">
        <v>0</v>
      </c>
      <c r="I826" s="5">
        <v>0</v>
      </c>
      <c r="J826" s="5">
        <f>G826+I826</f>
        <v>0</v>
      </c>
      <c r="K826" s="5">
        <v>0</v>
      </c>
      <c r="L826" s="5">
        <v>0</v>
      </c>
      <c r="M826" s="33">
        <v>0</v>
      </c>
      <c r="N826" s="26">
        <v>0</v>
      </c>
      <c r="O826" s="29">
        <f>L826+N826</f>
        <v>0</v>
      </c>
    </row>
    <row r="827" spans="1:15" ht="12" customHeight="1" x14ac:dyDescent="0.25">
      <c r="A827" s="106" t="s">
        <v>517</v>
      </c>
      <c r="B827" s="107"/>
      <c r="C827" s="107"/>
      <c r="D827" s="107"/>
      <c r="E827" s="107"/>
      <c r="F827" s="6">
        <f t="shared" ref="F827:O827" si="448">SUM(F820:F826)</f>
        <v>340000</v>
      </c>
      <c r="G827" s="6">
        <f t="shared" si="448"/>
        <v>340000</v>
      </c>
      <c r="H827" s="6">
        <f t="shared" si="448"/>
        <v>56771.22</v>
      </c>
      <c r="I827" s="6">
        <f t="shared" si="448"/>
        <v>0</v>
      </c>
      <c r="J827" s="6">
        <f t="shared" si="448"/>
        <v>340000</v>
      </c>
      <c r="K827" s="6">
        <f t="shared" si="448"/>
        <v>200000</v>
      </c>
      <c r="L827" s="6">
        <f t="shared" si="448"/>
        <v>200000</v>
      </c>
      <c r="M827" s="6">
        <f t="shared" si="448"/>
        <v>12298.08</v>
      </c>
      <c r="N827" s="6">
        <f t="shared" si="448"/>
        <v>0</v>
      </c>
      <c r="O827" s="6">
        <f t="shared" si="448"/>
        <v>200000</v>
      </c>
    </row>
    <row r="828" spans="1:15" ht="12" hidden="1" customHeight="1" outlineLevel="1" x14ac:dyDescent="0.25">
      <c r="A828" s="3" t="s">
        <v>509</v>
      </c>
      <c r="B828" s="3" t="s">
        <v>518</v>
      </c>
      <c r="C828" s="3" t="s">
        <v>519</v>
      </c>
      <c r="D828" s="3" t="s">
        <v>520</v>
      </c>
      <c r="E828" s="4" t="s">
        <v>521</v>
      </c>
      <c r="F828" s="5">
        <v>0</v>
      </c>
      <c r="G828" s="5">
        <v>0</v>
      </c>
      <c r="H828" s="5">
        <v>0</v>
      </c>
      <c r="I828" s="5">
        <v>0</v>
      </c>
      <c r="J828" s="5">
        <f>G828+I828</f>
        <v>0</v>
      </c>
      <c r="K828" s="5">
        <v>0</v>
      </c>
      <c r="L828" s="5">
        <v>0</v>
      </c>
      <c r="M828" s="38">
        <v>0</v>
      </c>
      <c r="N828" s="26"/>
      <c r="O828" s="29">
        <f>L828+N828</f>
        <v>0</v>
      </c>
    </row>
    <row r="829" spans="1:15" ht="12" customHeight="1" collapsed="1" x14ac:dyDescent="0.25">
      <c r="A829" s="106" t="s">
        <v>522</v>
      </c>
      <c r="B829" s="107"/>
      <c r="C829" s="107"/>
      <c r="D829" s="107"/>
      <c r="E829" s="107"/>
      <c r="F829" s="6">
        <f>SUM(F828)</f>
        <v>0</v>
      </c>
      <c r="G829" s="6">
        <f>SUM(G828)</f>
        <v>0</v>
      </c>
      <c r="H829" s="6">
        <f t="shared" ref="H829:J829" si="449">SUM(H828)</f>
        <v>0</v>
      </c>
      <c r="I829" s="6">
        <f t="shared" si="449"/>
        <v>0</v>
      </c>
      <c r="J829" s="6">
        <f t="shared" si="449"/>
        <v>0</v>
      </c>
      <c r="K829" s="6">
        <f>SUM(K828)</f>
        <v>0</v>
      </c>
      <c r="L829" s="6">
        <f>SUM(L828)</f>
        <v>0</v>
      </c>
      <c r="M829" s="6">
        <f t="shared" ref="M829:O829" si="450">SUM(M828)</f>
        <v>0</v>
      </c>
      <c r="N829" s="6">
        <f t="shared" si="450"/>
        <v>0</v>
      </c>
      <c r="O829" s="6">
        <f t="shared" si="450"/>
        <v>0</v>
      </c>
    </row>
    <row r="830" spans="1:15" ht="12" customHeight="1" outlineLevel="1" x14ac:dyDescent="0.25">
      <c r="A830" s="3" t="s">
        <v>509</v>
      </c>
      <c r="B830" s="3" t="s">
        <v>523</v>
      </c>
      <c r="C830" s="3" t="s">
        <v>524</v>
      </c>
      <c r="D830" s="3" t="s">
        <v>144</v>
      </c>
      <c r="E830" s="4" t="s">
        <v>145</v>
      </c>
      <c r="F830" s="5">
        <v>0</v>
      </c>
      <c r="G830" s="5">
        <v>0</v>
      </c>
      <c r="H830" s="5">
        <v>0</v>
      </c>
      <c r="I830" s="5">
        <v>0</v>
      </c>
      <c r="J830" s="5">
        <f>G830+I830</f>
        <v>0</v>
      </c>
      <c r="K830" s="5">
        <v>295000</v>
      </c>
      <c r="L830" s="5">
        <v>295000</v>
      </c>
      <c r="M830" s="38">
        <v>289346</v>
      </c>
      <c r="N830" s="26">
        <v>0</v>
      </c>
      <c r="O830" s="29">
        <f>L830+N830</f>
        <v>295000</v>
      </c>
    </row>
    <row r="831" spans="1:15" ht="12" customHeight="1" x14ac:dyDescent="0.25">
      <c r="A831" s="106" t="s">
        <v>525</v>
      </c>
      <c r="B831" s="107"/>
      <c r="C831" s="107"/>
      <c r="D831" s="107"/>
      <c r="E831" s="107"/>
      <c r="F831" s="6">
        <f>SUM(F830)</f>
        <v>0</v>
      </c>
      <c r="G831" s="6">
        <f>SUM(G830)</f>
        <v>0</v>
      </c>
      <c r="H831" s="6">
        <f t="shared" ref="H831:J831" si="451">SUM(H830)</f>
        <v>0</v>
      </c>
      <c r="I831" s="6">
        <f t="shared" si="451"/>
        <v>0</v>
      </c>
      <c r="J831" s="6">
        <f t="shared" si="451"/>
        <v>0</v>
      </c>
      <c r="K831" s="6">
        <f t="shared" ref="K831" si="452">SUM(K830)</f>
        <v>295000</v>
      </c>
      <c r="L831" s="6">
        <f t="shared" ref="L831:O831" si="453">SUM(L830)</f>
        <v>295000</v>
      </c>
      <c r="M831" s="6">
        <f t="shared" si="453"/>
        <v>289346</v>
      </c>
      <c r="N831" s="6">
        <f t="shared" si="453"/>
        <v>0</v>
      </c>
      <c r="O831" s="6">
        <f t="shared" si="453"/>
        <v>295000</v>
      </c>
    </row>
    <row r="832" spans="1:15" s="7" customFormat="1" ht="12" customHeight="1" x14ac:dyDescent="0.25">
      <c r="A832" s="111" t="s">
        <v>526</v>
      </c>
      <c r="B832" s="112"/>
      <c r="C832" s="112"/>
      <c r="D832" s="112"/>
      <c r="E832" s="112"/>
      <c r="F832" s="10">
        <f t="shared" ref="F832:O832" si="454">SUM(F817,F819,F827,F829,F831)</f>
        <v>340000</v>
      </c>
      <c r="G832" s="10">
        <f t="shared" si="454"/>
        <v>340000</v>
      </c>
      <c r="H832" s="10">
        <f t="shared" si="454"/>
        <v>56771.22</v>
      </c>
      <c r="I832" s="10">
        <f t="shared" si="454"/>
        <v>0</v>
      </c>
      <c r="J832" s="10">
        <f t="shared" si="454"/>
        <v>340000</v>
      </c>
      <c r="K832" s="10">
        <f t="shared" si="454"/>
        <v>885000</v>
      </c>
      <c r="L832" s="10">
        <f t="shared" si="454"/>
        <v>885000</v>
      </c>
      <c r="M832" s="10">
        <f t="shared" si="454"/>
        <v>301644.08</v>
      </c>
      <c r="N832" s="10">
        <f t="shared" si="454"/>
        <v>0</v>
      </c>
      <c r="O832" s="10">
        <f t="shared" si="454"/>
        <v>885000</v>
      </c>
    </row>
    <row r="833" spans="1:20" ht="12" customHeight="1" outlineLevel="1" x14ac:dyDescent="0.25">
      <c r="A833" s="3" t="s">
        <v>527</v>
      </c>
      <c r="B833" s="3" t="s">
        <v>528</v>
      </c>
      <c r="C833" s="3" t="s">
        <v>13</v>
      </c>
      <c r="D833" s="3" t="s">
        <v>117</v>
      </c>
      <c r="E833" s="4" t="s">
        <v>118</v>
      </c>
      <c r="F833" s="5">
        <v>0</v>
      </c>
      <c r="G833" s="5">
        <v>0</v>
      </c>
      <c r="H833" s="33">
        <v>0</v>
      </c>
      <c r="I833" s="25">
        <v>0</v>
      </c>
      <c r="J833" s="27">
        <f>G833+I833</f>
        <v>0</v>
      </c>
      <c r="K833" s="5">
        <v>0</v>
      </c>
      <c r="L833" s="5">
        <v>0</v>
      </c>
      <c r="M833" s="33">
        <v>0</v>
      </c>
      <c r="N833" s="5">
        <v>0</v>
      </c>
      <c r="O833" s="5">
        <v>0</v>
      </c>
      <c r="P833" s="39"/>
      <c r="Q833" s="40"/>
      <c r="R833" s="40"/>
      <c r="S833" s="40"/>
      <c r="T833" s="40"/>
    </row>
    <row r="834" spans="1:20" ht="12" customHeight="1" outlineLevel="1" x14ac:dyDescent="0.25">
      <c r="A834" s="3" t="s">
        <v>527</v>
      </c>
      <c r="B834" s="3" t="s">
        <v>528</v>
      </c>
      <c r="C834" s="3" t="s">
        <v>529</v>
      </c>
      <c r="D834" s="3" t="s">
        <v>101</v>
      </c>
      <c r="E834" s="4" t="s">
        <v>102</v>
      </c>
      <c r="F834" s="5">
        <v>0</v>
      </c>
      <c r="G834" s="5">
        <v>0</v>
      </c>
      <c r="H834" s="33">
        <v>0</v>
      </c>
      <c r="I834" s="5">
        <v>0</v>
      </c>
      <c r="J834" s="5">
        <f t="shared" ref="J834:J837" si="455">G834+I834</f>
        <v>0</v>
      </c>
      <c r="K834" s="5">
        <v>200000</v>
      </c>
      <c r="L834" s="5">
        <v>200000</v>
      </c>
      <c r="M834" s="38">
        <v>0</v>
      </c>
      <c r="N834" s="26">
        <v>0</v>
      </c>
      <c r="O834" s="29">
        <f>L834+N834</f>
        <v>200000</v>
      </c>
      <c r="P834" s="39"/>
      <c r="Q834" s="40"/>
      <c r="R834" s="40"/>
      <c r="S834" s="40"/>
      <c r="T834" s="40"/>
    </row>
    <row r="835" spans="1:20" ht="12" customHeight="1" outlineLevel="1" x14ac:dyDescent="0.25">
      <c r="A835" s="3" t="s">
        <v>527</v>
      </c>
      <c r="B835" s="3" t="s">
        <v>528</v>
      </c>
      <c r="C835" s="3" t="s">
        <v>530</v>
      </c>
      <c r="D835" s="3" t="s">
        <v>169</v>
      </c>
      <c r="E835" s="4" t="s">
        <v>170</v>
      </c>
      <c r="F835" s="5">
        <v>240000</v>
      </c>
      <c r="G835" s="5">
        <v>240000</v>
      </c>
      <c r="H835" s="33">
        <v>0</v>
      </c>
      <c r="I835" s="25">
        <v>0</v>
      </c>
      <c r="J835" s="27">
        <f t="shared" si="455"/>
        <v>240000</v>
      </c>
      <c r="K835" s="5">
        <v>0</v>
      </c>
      <c r="L835" s="5">
        <v>0</v>
      </c>
      <c r="M835" s="33">
        <v>0</v>
      </c>
      <c r="N835" s="5">
        <v>0</v>
      </c>
      <c r="O835" s="5">
        <v>0</v>
      </c>
      <c r="P835" s="39"/>
      <c r="Q835" s="40"/>
      <c r="R835" s="40"/>
      <c r="S835" s="40"/>
      <c r="T835" s="40"/>
    </row>
    <row r="836" spans="1:20" ht="12" customHeight="1" outlineLevel="1" x14ac:dyDescent="0.25">
      <c r="A836" s="3" t="s">
        <v>527</v>
      </c>
      <c r="B836" s="3" t="s">
        <v>528</v>
      </c>
      <c r="C836" s="3" t="s">
        <v>530</v>
      </c>
      <c r="D836" s="3" t="s">
        <v>171</v>
      </c>
      <c r="E836" s="4" t="s">
        <v>172</v>
      </c>
      <c r="F836" s="5">
        <v>30000</v>
      </c>
      <c r="G836" s="5">
        <v>30000</v>
      </c>
      <c r="H836" s="38">
        <v>1750</v>
      </c>
      <c r="I836" s="25">
        <v>0</v>
      </c>
      <c r="J836" s="27">
        <f t="shared" si="455"/>
        <v>30000</v>
      </c>
      <c r="K836" s="5">
        <v>0</v>
      </c>
      <c r="L836" s="5">
        <v>0</v>
      </c>
      <c r="M836" s="33">
        <v>0</v>
      </c>
      <c r="N836" s="5">
        <v>0</v>
      </c>
      <c r="O836" s="5">
        <v>0</v>
      </c>
      <c r="P836" s="39"/>
      <c r="Q836" s="40"/>
      <c r="R836" s="40"/>
      <c r="S836" s="40"/>
      <c r="T836" s="40"/>
    </row>
    <row r="837" spans="1:20" ht="12" customHeight="1" outlineLevel="1" x14ac:dyDescent="0.25">
      <c r="A837" s="3" t="s">
        <v>527</v>
      </c>
      <c r="B837" s="3" t="s">
        <v>528</v>
      </c>
      <c r="C837" s="3" t="s">
        <v>530</v>
      </c>
      <c r="D837" s="3" t="s">
        <v>372</v>
      </c>
      <c r="E837" s="4" t="s">
        <v>373</v>
      </c>
      <c r="F837" s="5">
        <v>0</v>
      </c>
      <c r="G837" s="5">
        <v>0</v>
      </c>
      <c r="H837" s="5">
        <v>0</v>
      </c>
      <c r="I837" s="25">
        <v>0</v>
      </c>
      <c r="J837" s="27">
        <f t="shared" si="455"/>
        <v>0</v>
      </c>
      <c r="K837" s="5">
        <v>0</v>
      </c>
      <c r="L837" s="5">
        <v>0</v>
      </c>
      <c r="M837" s="33">
        <v>0</v>
      </c>
      <c r="N837" s="5">
        <v>0</v>
      </c>
      <c r="O837" s="5">
        <v>0</v>
      </c>
      <c r="P837" s="39"/>
      <c r="Q837" s="40"/>
      <c r="R837" s="40"/>
      <c r="S837" s="40"/>
      <c r="T837" s="40"/>
    </row>
    <row r="838" spans="1:20" ht="12" customHeight="1" outlineLevel="1" x14ac:dyDescent="0.25">
      <c r="A838" s="3" t="s">
        <v>527</v>
      </c>
      <c r="B838" s="3" t="s">
        <v>528</v>
      </c>
      <c r="C838" s="3" t="s">
        <v>530</v>
      </c>
      <c r="D838" s="3" t="s">
        <v>128</v>
      </c>
      <c r="E838" s="4" t="s">
        <v>129</v>
      </c>
      <c r="F838" s="5">
        <v>0</v>
      </c>
      <c r="G838" s="5">
        <v>0</v>
      </c>
      <c r="H838" s="5">
        <v>0</v>
      </c>
      <c r="I838" s="5">
        <v>0</v>
      </c>
      <c r="J838" s="5">
        <f>G838+I838</f>
        <v>0</v>
      </c>
      <c r="K838" s="5">
        <v>50000</v>
      </c>
      <c r="L838" s="5">
        <v>50000</v>
      </c>
      <c r="M838" s="33">
        <v>0</v>
      </c>
      <c r="N838" s="26">
        <v>250000</v>
      </c>
      <c r="O838" s="29">
        <f>L838+N838</f>
        <v>300000</v>
      </c>
      <c r="P838" s="39"/>
      <c r="Q838" s="40"/>
      <c r="R838" s="40"/>
      <c r="S838" s="40"/>
      <c r="T838" s="40"/>
    </row>
    <row r="839" spans="1:20" ht="12" customHeight="1" outlineLevel="1" x14ac:dyDescent="0.25">
      <c r="A839" s="3" t="s">
        <v>527</v>
      </c>
      <c r="B839" s="3" t="s">
        <v>528</v>
      </c>
      <c r="C839" s="3" t="s">
        <v>530</v>
      </c>
      <c r="D839" s="3" t="s">
        <v>179</v>
      </c>
      <c r="E839" s="4" t="s">
        <v>180</v>
      </c>
      <c r="F839" s="5">
        <v>0</v>
      </c>
      <c r="G839" s="5">
        <v>0</v>
      </c>
      <c r="H839" s="5">
        <v>0</v>
      </c>
      <c r="I839" s="5">
        <v>0</v>
      </c>
      <c r="J839" s="5">
        <f t="shared" ref="J839:J844" si="456">G839+I839</f>
        <v>0</v>
      </c>
      <c r="K839" s="5">
        <v>35000</v>
      </c>
      <c r="L839" s="5">
        <v>35000</v>
      </c>
      <c r="M839" s="33">
        <v>0</v>
      </c>
      <c r="N839" s="26">
        <v>0</v>
      </c>
      <c r="O839" s="29">
        <f t="shared" ref="O839:O844" si="457">L839+N839</f>
        <v>35000</v>
      </c>
      <c r="P839" s="39"/>
      <c r="Q839" s="40"/>
      <c r="R839" s="40"/>
      <c r="S839" s="40"/>
      <c r="T839" s="40"/>
    </row>
    <row r="840" spans="1:20" ht="12" customHeight="1" outlineLevel="1" x14ac:dyDescent="0.25">
      <c r="A840" s="3" t="s">
        <v>527</v>
      </c>
      <c r="B840" s="3" t="s">
        <v>528</v>
      </c>
      <c r="C840" s="3" t="s">
        <v>530</v>
      </c>
      <c r="D840" s="3" t="s">
        <v>130</v>
      </c>
      <c r="E840" s="4" t="s">
        <v>131</v>
      </c>
      <c r="F840" s="5">
        <v>0</v>
      </c>
      <c r="G840" s="5">
        <v>0</v>
      </c>
      <c r="H840" s="5">
        <v>0</v>
      </c>
      <c r="I840" s="5">
        <v>0</v>
      </c>
      <c r="J840" s="5">
        <f t="shared" si="456"/>
        <v>0</v>
      </c>
      <c r="K840" s="5">
        <v>50000</v>
      </c>
      <c r="L840" s="5">
        <v>50000</v>
      </c>
      <c r="M840" s="33">
        <v>0</v>
      </c>
      <c r="N840" s="26">
        <v>0</v>
      </c>
      <c r="O840" s="29">
        <f t="shared" si="457"/>
        <v>50000</v>
      </c>
      <c r="P840" s="39"/>
      <c r="Q840" s="40"/>
      <c r="R840" s="40"/>
      <c r="S840" s="40"/>
      <c r="T840" s="40"/>
    </row>
    <row r="841" spans="1:20" ht="12" customHeight="1" outlineLevel="1" x14ac:dyDescent="0.25">
      <c r="A841" s="3" t="s">
        <v>527</v>
      </c>
      <c r="B841" s="3" t="s">
        <v>528</v>
      </c>
      <c r="C841" s="3" t="s">
        <v>530</v>
      </c>
      <c r="D841" s="3" t="s">
        <v>181</v>
      </c>
      <c r="E841" s="4" t="s">
        <v>182</v>
      </c>
      <c r="F841" s="5">
        <v>0</v>
      </c>
      <c r="G841" s="5">
        <v>0</v>
      </c>
      <c r="H841" s="5">
        <v>0</v>
      </c>
      <c r="I841" s="5">
        <v>0</v>
      </c>
      <c r="J841" s="5">
        <f t="shared" si="456"/>
        <v>0</v>
      </c>
      <c r="K841" s="5">
        <v>70000</v>
      </c>
      <c r="L841" s="5">
        <v>70000</v>
      </c>
      <c r="M841" s="33">
        <v>16940</v>
      </c>
      <c r="N841" s="26">
        <v>0</v>
      </c>
      <c r="O841" s="29">
        <f t="shared" si="457"/>
        <v>70000</v>
      </c>
      <c r="P841" s="39"/>
      <c r="Q841" s="40"/>
      <c r="R841" s="40"/>
      <c r="S841" s="40"/>
      <c r="T841" s="40"/>
    </row>
    <row r="842" spans="1:20" ht="12" customHeight="1" outlineLevel="1" x14ac:dyDescent="0.25">
      <c r="A842" s="3" t="s">
        <v>527</v>
      </c>
      <c r="B842" s="3" t="s">
        <v>528</v>
      </c>
      <c r="C842" s="3" t="s">
        <v>530</v>
      </c>
      <c r="D842" s="3" t="s">
        <v>101</v>
      </c>
      <c r="E842" s="4" t="s">
        <v>102</v>
      </c>
      <c r="F842" s="5">
        <v>0</v>
      </c>
      <c r="G842" s="5">
        <v>0</v>
      </c>
      <c r="H842" s="5">
        <v>0</v>
      </c>
      <c r="I842" s="5">
        <v>0</v>
      </c>
      <c r="J842" s="5">
        <f t="shared" si="456"/>
        <v>0</v>
      </c>
      <c r="K842" s="5">
        <v>8100000</v>
      </c>
      <c r="L842" s="5">
        <v>8100000</v>
      </c>
      <c r="M842" s="33">
        <v>128944.34</v>
      </c>
      <c r="N842" s="26">
        <v>0</v>
      </c>
      <c r="O842" s="29">
        <f t="shared" si="457"/>
        <v>8100000</v>
      </c>
      <c r="P842" s="39"/>
      <c r="Q842" s="40"/>
      <c r="R842" s="40"/>
      <c r="S842" s="40"/>
      <c r="T842" s="40"/>
    </row>
    <row r="843" spans="1:20" ht="12" customHeight="1" outlineLevel="1" x14ac:dyDescent="0.25">
      <c r="A843" s="3" t="s">
        <v>527</v>
      </c>
      <c r="B843" s="3" t="s">
        <v>528</v>
      </c>
      <c r="C843" s="3" t="s">
        <v>530</v>
      </c>
      <c r="D843" s="3" t="s">
        <v>84</v>
      </c>
      <c r="E843" s="4" t="s">
        <v>85</v>
      </c>
      <c r="F843" s="5">
        <v>0</v>
      </c>
      <c r="G843" s="5">
        <v>0</v>
      </c>
      <c r="H843" s="5">
        <v>0</v>
      </c>
      <c r="I843" s="5">
        <v>0</v>
      </c>
      <c r="J843" s="5">
        <f t="shared" si="456"/>
        <v>0</v>
      </c>
      <c r="K843" s="5">
        <v>0</v>
      </c>
      <c r="L843" s="5">
        <v>0</v>
      </c>
      <c r="M843" s="5">
        <v>0</v>
      </c>
      <c r="N843" s="26">
        <v>0</v>
      </c>
      <c r="O843" s="29">
        <f t="shared" si="457"/>
        <v>0</v>
      </c>
      <c r="P843" s="39"/>
      <c r="Q843" s="40"/>
      <c r="R843" s="40"/>
      <c r="S843" s="40"/>
      <c r="T843" s="40"/>
    </row>
    <row r="844" spans="1:20" ht="12" customHeight="1" outlineLevel="1" x14ac:dyDescent="0.25">
      <c r="A844" s="3" t="s">
        <v>527</v>
      </c>
      <c r="B844" s="3" t="s">
        <v>528</v>
      </c>
      <c r="C844" s="3" t="s">
        <v>531</v>
      </c>
      <c r="D844" s="3" t="s">
        <v>236</v>
      </c>
      <c r="E844" s="4" t="s">
        <v>237</v>
      </c>
      <c r="F844" s="5">
        <v>60000</v>
      </c>
      <c r="G844" s="38">
        <v>60000</v>
      </c>
      <c r="H844" s="38">
        <v>13364</v>
      </c>
      <c r="I844" s="25">
        <v>0</v>
      </c>
      <c r="J844" s="27">
        <f t="shared" si="456"/>
        <v>60000</v>
      </c>
      <c r="K844" s="5">
        <v>0</v>
      </c>
      <c r="L844" s="5">
        <v>0</v>
      </c>
      <c r="M844" s="5">
        <v>0</v>
      </c>
      <c r="N844" s="26">
        <v>0</v>
      </c>
      <c r="O844" s="29">
        <f t="shared" si="457"/>
        <v>0</v>
      </c>
      <c r="P844" s="39"/>
      <c r="Q844" s="40"/>
      <c r="R844" s="40"/>
      <c r="S844" s="40"/>
      <c r="T844" s="40"/>
    </row>
    <row r="845" spans="1:20" ht="12" customHeight="1" x14ac:dyDescent="0.25">
      <c r="A845" s="106" t="s">
        <v>532</v>
      </c>
      <c r="B845" s="107"/>
      <c r="C845" s="107"/>
      <c r="D845" s="107"/>
      <c r="E845" s="107"/>
      <c r="F845" s="6">
        <f t="shared" ref="F845:O845" si="458">SUM(F833:F844)</f>
        <v>330000</v>
      </c>
      <c r="G845" s="6">
        <f t="shared" si="458"/>
        <v>330000</v>
      </c>
      <c r="H845" s="6">
        <f t="shared" si="458"/>
        <v>15114</v>
      </c>
      <c r="I845" s="6">
        <f t="shared" si="458"/>
        <v>0</v>
      </c>
      <c r="J845" s="6">
        <f t="shared" si="458"/>
        <v>330000</v>
      </c>
      <c r="K845" s="6">
        <f t="shared" si="458"/>
        <v>8505000</v>
      </c>
      <c r="L845" s="6">
        <f t="shared" si="458"/>
        <v>8505000</v>
      </c>
      <c r="M845" s="6">
        <f t="shared" si="458"/>
        <v>145884.34</v>
      </c>
      <c r="N845" s="6">
        <f t="shared" si="458"/>
        <v>250000</v>
      </c>
      <c r="O845" s="6">
        <f t="shared" si="458"/>
        <v>8755000</v>
      </c>
      <c r="P845" s="39"/>
      <c r="Q845" s="40"/>
      <c r="R845" s="40"/>
      <c r="S845" s="40"/>
      <c r="T845" s="40"/>
    </row>
    <row r="846" spans="1:20" ht="12" customHeight="1" outlineLevel="1" x14ac:dyDescent="0.25">
      <c r="A846" s="3" t="s">
        <v>527</v>
      </c>
      <c r="B846" s="3" t="s">
        <v>533</v>
      </c>
      <c r="C846" s="3" t="s">
        <v>303</v>
      </c>
      <c r="D846" s="3" t="s">
        <v>101</v>
      </c>
      <c r="E846" s="4" t="s">
        <v>102</v>
      </c>
      <c r="F846" s="5">
        <v>0</v>
      </c>
      <c r="G846" s="5">
        <v>0</v>
      </c>
      <c r="H846" s="5">
        <v>0</v>
      </c>
      <c r="I846" s="5">
        <v>0</v>
      </c>
      <c r="J846" s="5">
        <f>G846+I846</f>
        <v>0</v>
      </c>
      <c r="K846" s="5">
        <v>50000</v>
      </c>
      <c r="L846" s="5">
        <v>50000</v>
      </c>
      <c r="M846" s="38">
        <v>0</v>
      </c>
      <c r="N846" s="26">
        <v>0</v>
      </c>
      <c r="O846" s="29">
        <f>L846+N846</f>
        <v>50000</v>
      </c>
    </row>
    <row r="847" spans="1:20" ht="12" customHeight="1" x14ac:dyDescent="0.25">
      <c r="A847" s="106" t="s">
        <v>534</v>
      </c>
      <c r="B847" s="107"/>
      <c r="C847" s="107"/>
      <c r="D847" s="107"/>
      <c r="E847" s="107"/>
      <c r="F847" s="6">
        <f>SUM(F846)</f>
        <v>0</v>
      </c>
      <c r="G847" s="6">
        <f>SUM(G846)</f>
        <v>0</v>
      </c>
      <c r="H847" s="6">
        <f t="shared" ref="H847:J847" si="459">SUM(H846)</f>
        <v>0</v>
      </c>
      <c r="I847" s="6">
        <f t="shared" si="459"/>
        <v>0</v>
      </c>
      <c r="J847" s="6">
        <f t="shared" si="459"/>
        <v>0</v>
      </c>
      <c r="K847" s="6">
        <f t="shared" ref="K847" si="460">SUM(K846)</f>
        <v>50000</v>
      </c>
      <c r="L847" s="6">
        <f t="shared" ref="L847:O847" si="461">SUM(L846)</f>
        <v>50000</v>
      </c>
      <c r="M847" s="6">
        <f t="shared" si="461"/>
        <v>0</v>
      </c>
      <c r="N847" s="6">
        <f t="shared" si="461"/>
        <v>0</v>
      </c>
      <c r="O847" s="6">
        <f t="shared" si="461"/>
        <v>50000</v>
      </c>
    </row>
    <row r="848" spans="1:20" ht="12" customHeight="1" outlineLevel="1" x14ac:dyDescent="0.25">
      <c r="A848" s="3" t="s">
        <v>527</v>
      </c>
      <c r="B848" s="3" t="s">
        <v>535</v>
      </c>
      <c r="C848" s="3" t="s">
        <v>536</v>
      </c>
      <c r="D848" s="3" t="s">
        <v>128</v>
      </c>
      <c r="E848" s="4" t="s">
        <v>129</v>
      </c>
      <c r="F848" s="5">
        <v>0</v>
      </c>
      <c r="G848" s="5">
        <v>0</v>
      </c>
      <c r="H848" s="5">
        <v>0</v>
      </c>
      <c r="I848" s="5">
        <v>0</v>
      </c>
      <c r="J848" s="5">
        <f>G848+I848</f>
        <v>0</v>
      </c>
      <c r="K848" s="5">
        <v>0</v>
      </c>
      <c r="L848" s="5">
        <v>0</v>
      </c>
      <c r="M848" s="5">
        <v>0</v>
      </c>
      <c r="N848" s="26">
        <v>5000</v>
      </c>
      <c r="O848" s="29">
        <f>L848+N848</f>
        <v>5000</v>
      </c>
    </row>
    <row r="849" spans="1:21" ht="12" customHeight="1" outlineLevel="1" x14ac:dyDescent="0.25">
      <c r="A849" s="3" t="s">
        <v>527</v>
      </c>
      <c r="B849" s="3" t="s">
        <v>535</v>
      </c>
      <c r="C849" s="3" t="s">
        <v>536</v>
      </c>
      <c r="D849" s="3" t="s">
        <v>130</v>
      </c>
      <c r="E849" s="4" t="s">
        <v>131</v>
      </c>
      <c r="F849" s="5">
        <v>0</v>
      </c>
      <c r="G849" s="5">
        <v>0</v>
      </c>
      <c r="H849" s="5">
        <v>0</v>
      </c>
      <c r="I849" s="5">
        <v>0</v>
      </c>
      <c r="J849" s="5">
        <f t="shared" ref="J849:J852" si="462">G849+I849</f>
        <v>0</v>
      </c>
      <c r="K849" s="5">
        <v>0</v>
      </c>
      <c r="L849" s="5">
        <v>0</v>
      </c>
      <c r="M849" s="5">
        <v>0</v>
      </c>
      <c r="N849" s="26">
        <v>3000</v>
      </c>
      <c r="O849" s="29">
        <f t="shared" ref="O849:O852" si="463">L849+N849</f>
        <v>3000</v>
      </c>
    </row>
    <row r="850" spans="1:21" ht="12" customHeight="1" outlineLevel="1" x14ac:dyDescent="0.25">
      <c r="A850" s="3" t="s">
        <v>527</v>
      </c>
      <c r="B850" s="3" t="s">
        <v>535</v>
      </c>
      <c r="C850" s="3" t="s">
        <v>536</v>
      </c>
      <c r="D850" s="3" t="s">
        <v>101</v>
      </c>
      <c r="E850" s="4" t="s">
        <v>102</v>
      </c>
      <c r="F850" s="5">
        <v>0</v>
      </c>
      <c r="G850" s="5">
        <v>0</v>
      </c>
      <c r="H850" s="5">
        <v>0</v>
      </c>
      <c r="I850" s="5">
        <v>0</v>
      </c>
      <c r="J850" s="5">
        <f t="shared" si="462"/>
        <v>0</v>
      </c>
      <c r="K850" s="5">
        <v>10000</v>
      </c>
      <c r="L850" s="5">
        <v>10000</v>
      </c>
      <c r="M850" s="33">
        <v>0</v>
      </c>
      <c r="N850" s="26">
        <v>0</v>
      </c>
      <c r="O850" s="29">
        <f t="shared" si="463"/>
        <v>10000</v>
      </c>
    </row>
    <row r="851" spans="1:21" ht="12" customHeight="1" outlineLevel="1" x14ac:dyDescent="0.25">
      <c r="A851" s="3" t="s">
        <v>527</v>
      </c>
      <c r="B851" s="3" t="s">
        <v>535</v>
      </c>
      <c r="C851" s="3" t="s">
        <v>536</v>
      </c>
      <c r="D851" s="3" t="s">
        <v>160</v>
      </c>
      <c r="E851" s="4" t="s">
        <v>161</v>
      </c>
      <c r="F851" s="5">
        <v>0</v>
      </c>
      <c r="G851" s="5">
        <v>0</v>
      </c>
      <c r="H851" s="5">
        <v>0</v>
      </c>
      <c r="I851" s="5">
        <v>0</v>
      </c>
      <c r="J851" s="5">
        <f t="shared" si="462"/>
        <v>0</v>
      </c>
      <c r="K851" s="5">
        <v>15000</v>
      </c>
      <c r="L851" s="5">
        <v>15000</v>
      </c>
      <c r="M851" s="33">
        <v>0</v>
      </c>
      <c r="N851" s="26">
        <v>0</v>
      </c>
      <c r="O851" s="29">
        <f t="shared" si="463"/>
        <v>15000</v>
      </c>
    </row>
    <row r="852" spans="1:21" ht="12" customHeight="1" outlineLevel="1" x14ac:dyDescent="0.25">
      <c r="A852" s="3" t="s">
        <v>527</v>
      </c>
      <c r="B852" s="3" t="s">
        <v>535</v>
      </c>
      <c r="C852" s="3" t="s">
        <v>536</v>
      </c>
      <c r="D852" s="3" t="s">
        <v>162</v>
      </c>
      <c r="E852" s="4" t="s">
        <v>163</v>
      </c>
      <c r="F852" s="5">
        <v>0</v>
      </c>
      <c r="G852" s="5">
        <v>0</v>
      </c>
      <c r="H852" s="5">
        <v>0</v>
      </c>
      <c r="I852" s="5">
        <v>0</v>
      </c>
      <c r="J852" s="5">
        <f t="shared" si="462"/>
        <v>0</v>
      </c>
      <c r="K852" s="5">
        <v>10000</v>
      </c>
      <c r="L852" s="5">
        <v>10000</v>
      </c>
      <c r="M852" s="5">
        <v>0</v>
      </c>
      <c r="N852" s="26">
        <v>0</v>
      </c>
      <c r="O852" s="29">
        <f t="shared" si="463"/>
        <v>10000</v>
      </c>
    </row>
    <row r="853" spans="1:21" ht="12" customHeight="1" x14ac:dyDescent="0.25">
      <c r="A853" s="106" t="s">
        <v>537</v>
      </c>
      <c r="B853" s="107"/>
      <c r="C853" s="107"/>
      <c r="D853" s="107"/>
      <c r="E853" s="107"/>
      <c r="F853" s="6">
        <f>SUM(F848:F852)</f>
        <v>0</v>
      </c>
      <c r="G853" s="6">
        <f>SUM(G848:G852)</f>
        <v>0</v>
      </c>
      <c r="H853" s="6">
        <f t="shared" ref="H853:J853" si="464">SUM(H848:H852)</f>
        <v>0</v>
      </c>
      <c r="I853" s="6">
        <f t="shared" si="464"/>
        <v>0</v>
      </c>
      <c r="J853" s="6">
        <f t="shared" si="464"/>
        <v>0</v>
      </c>
      <c r="K853" s="6">
        <f t="shared" ref="K853" si="465">SUM(K848:K852)</f>
        <v>35000</v>
      </c>
      <c r="L853" s="6">
        <f t="shared" ref="L853:O853" si="466">SUM(L848:L852)</f>
        <v>35000</v>
      </c>
      <c r="M853" s="6">
        <f t="shared" si="466"/>
        <v>0</v>
      </c>
      <c r="N853" s="6">
        <f t="shared" si="466"/>
        <v>8000</v>
      </c>
      <c r="O853" s="6">
        <f t="shared" si="466"/>
        <v>43000</v>
      </c>
    </row>
    <row r="854" spans="1:21" ht="12" customHeight="1" outlineLevel="1" x14ac:dyDescent="0.25">
      <c r="A854" s="3" t="s">
        <v>527</v>
      </c>
      <c r="B854" s="3" t="s">
        <v>646</v>
      </c>
      <c r="C854" s="3" t="s">
        <v>647</v>
      </c>
      <c r="D854" s="3" t="s">
        <v>290</v>
      </c>
      <c r="E854" s="4" t="s">
        <v>648</v>
      </c>
      <c r="F854" s="5">
        <v>0</v>
      </c>
      <c r="G854" s="5">
        <v>0</v>
      </c>
      <c r="H854" s="38">
        <v>0</v>
      </c>
      <c r="I854" s="25">
        <v>0</v>
      </c>
      <c r="J854" s="27">
        <f>G854+I854</f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</row>
    <row r="855" spans="1:21" ht="12" customHeight="1" x14ac:dyDescent="0.25">
      <c r="A855" s="106" t="s">
        <v>645</v>
      </c>
      <c r="B855" s="107"/>
      <c r="C855" s="107"/>
      <c r="D855" s="107"/>
      <c r="E855" s="107"/>
      <c r="F855" s="6">
        <f>SUM(F854)</f>
        <v>0</v>
      </c>
      <c r="G855" s="6">
        <f t="shared" ref="G855:J855" si="467">SUM(G854)</f>
        <v>0</v>
      </c>
      <c r="H855" s="6">
        <f t="shared" si="467"/>
        <v>0</v>
      </c>
      <c r="I855" s="6">
        <f t="shared" si="467"/>
        <v>0</v>
      </c>
      <c r="J855" s="6">
        <f t="shared" si="467"/>
        <v>0</v>
      </c>
      <c r="K855" s="6">
        <f>SUM(K854)</f>
        <v>0</v>
      </c>
      <c r="L855" s="6">
        <f t="shared" ref="L855:O855" si="468">SUM(L854)</f>
        <v>0</v>
      </c>
      <c r="M855" s="6">
        <f t="shared" si="468"/>
        <v>0</v>
      </c>
      <c r="N855" s="6">
        <f t="shared" si="468"/>
        <v>0</v>
      </c>
      <c r="O855" s="6">
        <f t="shared" si="468"/>
        <v>0</v>
      </c>
    </row>
    <row r="856" spans="1:21" ht="12" customHeight="1" outlineLevel="1" x14ac:dyDescent="0.25">
      <c r="A856" s="3" t="s">
        <v>527</v>
      </c>
      <c r="B856" s="3" t="s">
        <v>538</v>
      </c>
      <c r="C856" s="3" t="s">
        <v>274</v>
      </c>
      <c r="D856" s="3" t="s">
        <v>80</v>
      </c>
      <c r="E856" s="4" t="s">
        <v>81</v>
      </c>
      <c r="F856" s="5">
        <v>1300000</v>
      </c>
      <c r="G856" s="5">
        <v>1300000</v>
      </c>
      <c r="H856" s="38">
        <v>0</v>
      </c>
      <c r="I856" s="25">
        <v>0</v>
      </c>
      <c r="J856" s="27">
        <f>G856+I856</f>
        <v>1300000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</row>
    <row r="857" spans="1:21" ht="12" customHeight="1" x14ac:dyDescent="0.25">
      <c r="A857" s="106" t="s">
        <v>539</v>
      </c>
      <c r="B857" s="107"/>
      <c r="C857" s="107"/>
      <c r="D857" s="107"/>
      <c r="E857" s="107"/>
      <c r="F857" s="6">
        <f>SUM(F856)</f>
        <v>1300000</v>
      </c>
      <c r="G857" s="6">
        <f t="shared" ref="G857:O857" si="469">SUM(G856)</f>
        <v>1300000</v>
      </c>
      <c r="H857" s="6">
        <f t="shared" si="469"/>
        <v>0</v>
      </c>
      <c r="I857" s="6">
        <f t="shared" si="469"/>
        <v>0</v>
      </c>
      <c r="J857" s="6">
        <f t="shared" si="469"/>
        <v>1300000</v>
      </c>
      <c r="K857" s="6">
        <f t="shared" si="469"/>
        <v>0</v>
      </c>
      <c r="L857" s="6">
        <f t="shared" si="469"/>
        <v>0</v>
      </c>
      <c r="M857" s="6">
        <f t="shared" si="469"/>
        <v>0</v>
      </c>
      <c r="N857" s="6">
        <f t="shared" si="469"/>
        <v>0</v>
      </c>
      <c r="O857" s="6">
        <f t="shared" si="469"/>
        <v>0</v>
      </c>
    </row>
    <row r="858" spans="1:21" ht="12" customHeight="1" outlineLevel="1" x14ac:dyDescent="0.25">
      <c r="A858" s="3" t="s">
        <v>527</v>
      </c>
      <c r="B858" s="3" t="s">
        <v>540</v>
      </c>
      <c r="C858" s="3" t="s">
        <v>541</v>
      </c>
      <c r="D858" s="3" t="s">
        <v>169</v>
      </c>
      <c r="E858" s="4" t="s">
        <v>170</v>
      </c>
      <c r="F858" s="5">
        <v>50000</v>
      </c>
      <c r="G858" s="5">
        <v>50000</v>
      </c>
      <c r="H858" s="33">
        <v>0</v>
      </c>
      <c r="I858" s="25">
        <v>0</v>
      </c>
      <c r="J858" s="27">
        <f>G858+I858</f>
        <v>50000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</row>
    <row r="859" spans="1:21" ht="12" customHeight="1" outlineLevel="1" x14ac:dyDescent="0.25">
      <c r="A859" s="3" t="s">
        <v>527</v>
      </c>
      <c r="B859" s="3" t="s">
        <v>587</v>
      </c>
      <c r="C859" s="3" t="s">
        <v>541</v>
      </c>
      <c r="D859" s="3" t="s">
        <v>80</v>
      </c>
      <c r="E859" s="4" t="s">
        <v>81</v>
      </c>
      <c r="F859" s="5">
        <v>0</v>
      </c>
      <c r="G859" s="5">
        <v>0</v>
      </c>
      <c r="H859" s="33">
        <v>0</v>
      </c>
      <c r="I859" s="25">
        <v>0</v>
      </c>
      <c r="J859" s="27">
        <f>G859+I859</f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</row>
    <row r="860" spans="1:21" ht="12" customHeight="1" outlineLevel="1" x14ac:dyDescent="0.25">
      <c r="A860" s="3" t="s">
        <v>527</v>
      </c>
      <c r="B860" s="3" t="s">
        <v>540</v>
      </c>
      <c r="C860" s="3" t="s">
        <v>541</v>
      </c>
      <c r="D860" s="3" t="s">
        <v>130</v>
      </c>
      <c r="E860" s="4" t="s">
        <v>131</v>
      </c>
      <c r="F860" s="5">
        <v>0</v>
      </c>
      <c r="G860" s="5">
        <v>0</v>
      </c>
      <c r="H860" s="5">
        <v>0</v>
      </c>
      <c r="I860" s="5">
        <v>0</v>
      </c>
      <c r="J860" s="5">
        <f t="shared" ref="J860:J862" si="470">G860+I860</f>
        <v>0</v>
      </c>
      <c r="K860" s="5">
        <v>0</v>
      </c>
      <c r="L860" s="5">
        <v>0</v>
      </c>
      <c r="M860" s="5">
        <v>0</v>
      </c>
      <c r="N860" s="26">
        <v>5000</v>
      </c>
      <c r="O860" s="29">
        <f t="shared" ref="O860:O862" si="471">L860+N860</f>
        <v>5000</v>
      </c>
    </row>
    <row r="861" spans="1:21" ht="12" customHeight="1" outlineLevel="1" x14ac:dyDescent="0.25">
      <c r="A861" s="3" t="s">
        <v>527</v>
      </c>
      <c r="B861" s="3" t="s">
        <v>587</v>
      </c>
      <c r="C861" s="3" t="s">
        <v>541</v>
      </c>
      <c r="D861" s="3" t="s">
        <v>128</v>
      </c>
      <c r="E861" s="4" t="s">
        <v>129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5000</v>
      </c>
      <c r="L861" s="5">
        <v>5000</v>
      </c>
      <c r="M861" s="33">
        <v>0</v>
      </c>
      <c r="N861" s="26">
        <v>0</v>
      </c>
      <c r="O861" s="29">
        <f>SUM(L861+N861)</f>
        <v>5000</v>
      </c>
    </row>
    <row r="862" spans="1:21" ht="12" customHeight="1" outlineLevel="1" x14ac:dyDescent="0.25">
      <c r="A862" s="3" t="s">
        <v>527</v>
      </c>
      <c r="B862" s="3" t="s">
        <v>540</v>
      </c>
      <c r="C862" s="3" t="s">
        <v>541</v>
      </c>
      <c r="D862" s="3" t="s">
        <v>101</v>
      </c>
      <c r="E862" s="4" t="s">
        <v>102</v>
      </c>
      <c r="F862" s="5">
        <v>0</v>
      </c>
      <c r="G862" s="5">
        <v>0</v>
      </c>
      <c r="H862" s="5">
        <v>0</v>
      </c>
      <c r="I862" s="5">
        <v>0</v>
      </c>
      <c r="J862" s="5">
        <f t="shared" si="470"/>
        <v>0</v>
      </c>
      <c r="K862" s="5">
        <v>300000</v>
      </c>
      <c r="L862" s="5">
        <v>300000</v>
      </c>
      <c r="M862" s="33">
        <v>0</v>
      </c>
      <c r="N862" s="26">
        <v>200000</v>
      </c>
      <c r="O862" s="29">
        <f t="shared" si="471"/>
        <v>500000</v>
      </c>
      <c r="P862" s="128"/>
      <c r="Q862" s="129"/>
      <c r="R862" s="129"/>
      <c r="S862" s="129"/>
      <c r="T862" s="129"/>
      <c r="U862" s="129"/>
    </row>
    <row r="863" spans="1:21" ht="12" customHeight="1" outlineLevel="1" x14ac:dyDescent="0.25">
      <c r="A863" s="3" t="s">
        <v>527</v>
      </c>
      <c r="B863" s="3" t="s">
        <v>587</v>
      </c>
      <c r="C863" s="3" t="s">
        <v>541</v>
      </c>
      <c r="D863" s="3" t="s">
        <v>91</v>
      </c>
      <c r="E863" s="41" t="s">
        <v>92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10000</v>
      </c>
      <c r="L863" s="5">
        <v>10000</v>
      </c>
      <c r="M863" s="33">
        <v>0</v>
      </c>
      <c r="N863" s="26">
        <v>0</v>
      </c>
      <c r="O863" s="29">
        <f>SUM(L863+N863)</f>
        <v>10000</v>
      </c>
      <c r="P863" s="128"/>
      <c r="Q863" s="129"/>
      <c r="R863" s="129"/>
      <c r="S863" s="129"/>
      <c r="T863" s="129"/>
      <c r="U863" s="129"/>
    </row>
    <row r="864" spans="1:21" ht="12" customHeight="1" x14ac:dyDescent="0.25">
      <c r="A864" s="106" t="s">
        <v>542</v>
      </c>
      <c r="B864" s="107"/>
      <c r="C864" s="107"/>
      <c r="D864" s="107"/>
      <c r="E864" s="107"/>
      <c r="F864" s="6">
        <f t="shared" ref="F864:O864" si="472">SUM(F858:F863)</f>
        <v>50000</v>
      </c>
      <c r="G864" s="6">
        <f t="shared" si="472"/>
        <v>50000</v>
      </c>
      <c r="H864" s="6">
        <f t="shared" si="472"/>
        <v>0</v>
      </c>
      <c r="I864" s="6">
        <f t="shared" si="472"/>
        <v>0</v>
      </c>
      <c r="J864" s="6">
        <f t="shared" si="472"/>
        <v>50000</v>
      </c>
      <c r="K864" s="6">
        <f t="shared" si="472"/>
        <v>315000</v>
      </c>
      <c r="L864" s="6">
        <f t="shared" si="472"/>
        <v>315000</v>
      </c>
      <c r="M864" s="6">
        <f t="shared" si="472"/>
        <v>0</v>
      </c>
      <c r="N864" s="6">
        <f t="shared" si="472"/>
        <v>205000</v>
      </c>
      <c r="O864" s="6">
        <f t="shared" si="472"/>
        <v>520000</v>
      </c>
      <c r="P864" s="128"/>
      <c r="Q864" s="129"/>
      <c r="R864" s="129"/>
      <c r="S864" s="129"/>
      <c r="T864" s="129"/>
      <c r="U864" s="129"/>
    </row>
    <row r="865" spans="1:15" ht="12" customHeight="1" outlineLevel="1" x14ac:dyDescent="0.25">
      <c r="A865" s="3" t="s">
        <v>527</v>
      </c>
      <c r="B865" s="3" t="s">
        <v>543</v>
      </c>
      <c r="C865" s="3" t="s">
        <v>544</v>
      </c>
      <c r="D865" s="3" t="s">
        <v>91</v>
      </c>
      <c r="E865" s="4" t="s">
        <v>92</v>
      </c>
      <c r="F865" s="5">
        <v>0</v>
      </c>
      <c r="G865" s="5">
        <v>0</v>
      </c>
      <c r="H865" s="5">
        <v>0</v>
      </c>
      <c r="I865" s="5">
        <v>0</v>
      </c>
      <c r="J865" s="5">
        <f>G865+I865</f>
        <v>0</v>
      </c>
      <c r="K865" s="5">
        <v>50000</v>
      </c>
      <c r="L865" s="5">
        <v>50000</v>
      </c>
      <c r="M865" s="5">
        <v>0</v>
      </c>
      <c r="N865" s="26">
        <v>0</v>
      </c>
      <c r="O865" s="29">
        <f>L865+N865</f>
        <v>50000</v>
      </c>
    </row>
    <row r="866" spans="1:15" ht="12" customHeight="1" x14ac:dyDescent="0.25">
      <c r="A866" s="106" t="s">
        <v>545</v>
      </c>
      <c r="B866" s="107"/>
      <c r="C866" s="107"/>
      <c r="D866" s="107"/>
      <c r="E866" s="107"/>
      <c r="F866" s="6">
        <f>SUM(F865)</f>
        <v>0</v>
      </c>
      <c r="G866" s="6">
        <f>SUM(G865)</f>
        <v>0</v>
      </c>
      <c r="H866" s="6">
        <f t="shared" ref="H866:J866" si="473">SUM(H865)</f>
        <v>0</v>
      </c>
      <c r="I866" s="6">
        <f t="shared" si="473"/>
        <v>0</v>
      </c>
      <c r="J866" s="6">
        <f t="shared" si="473"/>
        <v>0</v>
      </c>
      <c r="K866" s="6">
        <f t="shared" ref="K866" si="474">SUM(K865)</f>
        <v>50000</v>
      </c>
      <c r="L866" s="6">
        <f t="shared" ref="L866:O866" si="475">SUM(L865)</f>
        <v>50000</v>
      </c>
      <c r="M866" s="6">
        <f t="shared" si="475"/>
        <v>0</v>
      </c>
      <c r="N866" s="6">
        <f t="shared" si="475"/>
        <v>0</v>
      </c>
      <c r="O866" s="6">
        <f t="shared" si="475"/>
        <v>50000</v>
      </c>
    </row>
    <row r="867" spans="1:15" ht="12" customHeight="1" outlineLevel="1" x14ac:dyDescent="0.25">
      <c r="A867" s="3" t="s">
        <v>527</v>
      </c>
      <c r="B867" s="3" t="s">
        <v>546</v>
      </c>
      <c r="C867" s="3" t="s">
        <v>547</v>
      </c>
      <c r="D867" s="3" t="s">
        <v>130</v>
      </c>
      <c r="E867" s="4" t="s">
        <v>131</v>
      </c>
      <c r="F867" s="5">
        <v>0</v>
      </c>
      <c r="G867" s="5">
        <v>0</v>
      </c>
      <c r="H867" s="5">
        <v>0</v>
      </c>
      <c r="I867" s="5">
        <v>0</v>
      </c>
      <c r="J867" s="5">
        <f>G867+I867</f>
        <v>0</v>
      </c>
      <c r="K867" s="5">
        <v>0</v>
      </c>
      <c r="L867" s="5">
        <v>0</v>
      </c>
      <c r="M867" s="5">
        <v>0</v>
      </c>
      <c r="N867" s="26">
        <v>2000</v>
      </c>
      <c r="O867" s="29">
        <f>L867+N867</f>
        <v>2000</v>
      </c>
    </row>
    <row r="868" spans="1:15" ht="12" customHeight="1" outlineLevel="1" x14ac:dyDescent="0.25">
      <c r="A868" s="3" t="s">
        <v>527</v>
      </c>
      <c r="B868" s="3" t="s">
        <v>546</v>
      </c>
      <c r="C868" s="3" t="s">
        <v>547</v>
      </c>
      <c r="D868" s="3" t="s">
        <v>101</v>
      </c>
      <c r="E868" s="4" t="s">
        <v>102</v>
      </c>
      <c r="F868" s="5">
        <v>0</v>
      </c>
      <c r="G868" s="5">
        <v>0</v>
      </c>
      <c r="H868" s="5">
        <v>0</v>
      </c>
      <c r="I868" s="5">
        <v>0</v>
      </c>
      <c r="J868" s="5">
        <f>G868+I868</f>
        <v>0</v>
      </c>
      <c r="K868" s="5">
        <v>10000</v>
      </c>
      <c r="L868" s="5">
        <v>10000</v>
      </c>
      <c r="M868" s="5">
        <v>0</v>
      </c>
      <c r="N868" s="26">
        <v>0</v>
      </c>
      <c r="O868" s="29">
        <f>L868+N868</f>
        <v>10000</v>
      </c>
    </row>
    <row r="869" spans="1:15" ht="12" customHeight="1" x14ac:dyDescent="0.25">
      <c r="A869" s="106" t="s">
        <v>548</v>
      </c>
      <c r="B869" s="107"/>
      <c r="C869" s="107"/>
      <c r="D869" s="107"/>
      <c r="E869" s="107"/>
      <c r="F869" s="6">
        <f>SUM(F867:F868)</f>
        <v>0</v>
      </c>
      <c r="G869" s="6">
        <f>SUM(G867:G868)</f>
        <v>0</v>
      </c>
      <c r="H869" s="6">
        <f t="shared" ref="H869:J869" si="476">SUM(H867:H868)</f>
        <v>0</v>
      </c>
      <c r="I869" s="6">
        <f t="shared" si="476"/>
        <v>0</v>
      </c>
      <c r="J869" s="6">
        <f t="shared" si="476"/>
        <v>0</v>
      </c>
      <c r="K869" s="6">
        <f t="shared" ref="K869" si="477">SUM(K867:K868)</f>
        <v>10000</v>
      </c>
      <c r="L869" s="6">
        <f t="shared" ref="L869:O869" si="478">SUM(L867:L868)</f>
        <v>10000</v>
      </c>
      <c r="M869" s="6">
        <f t="shared" si="478"/>
        <v>0</v>
      </c>
      <c r="N869" s="6">
        <f t="shared" si="478"/>
        <v>2000</v>
      </c>
      <c r="O869" s="6">
        <f t="shared" si="478"/>
        <v>12000</v>
      </c>
    </row>
    <row r="870" spans="1:15" ht="12" customHeight="1" outlineLevel="1" x14ac:dyDescent="0.25">
      <c r="A870" s="3" t="s">
        <v>527</v>
      </c>
      <c r="B870" s="3" t="s">
        <v>549</v>
      </c>
      <c r="C870" s="3" t="s">
        <v>550</v>
      </c>
      <c r="D870" s="3" t="s">
        <v>130</v>
      </c>
      <c r="E870" s="4" t="s">
        <v>131</v>
      </c>
      <c r="F870" s="5">
        <v>0</v>
      </c>
      <c r="G870" s="5">
        <v>0</v>
      </c>
      <c r="H870" s="5">
        <v>0</v>
      </c>
      <c r="I870" s="5">
        <v>0</v>
      </c>
      <c r="J870" s="5">
        <f t="shared" ref="J870:J871" si="479">G870+I870</f>
        <v>0</v>
      </c>
      <c r="K870" s="5">
        <v>40000</v>
      </c>
      <c r="L870" s="5">
        <v>40000</v>
      </c>
      <c r="M870" s="38">
        <v>0</v>
      </c>
      <c r="N870" s="26">
        <v>0</v>
      </c>
      <c r="O870" s="29">
        <f t="shared" ref="O870:O871" si="480">L870+N870</f>
        <v>40000</v>
      </c>
    </row>
    <row r="871" spans="1:15" ht="12" customHeight="1" outlineLevel="1" x14ac:dyDescent="0.25">
      <c r="A871" s="3" t="s">
        <v>527</v>
      </c>
      <c r="B871" s="3" t="s">
        <v>549</v>
      </c>
      <c r="C871" s="3" t="s">
        <v>550</v>
      </c>
      <c r="D871" s="3" t="s">
        <v>101</v>
      </c>
      <c r="E871" s="4" t="s">
        <v>102</v>
      </c>
      <c r="F871" s="5">
        <v>0</v>
      </c>
      <c r="G871" s="5">
        <v>0</v>
      </c>
      <c r="H871" s="5">
        <v>0</v>
      </c>
      <c r="I871" s="5">
        <v>0</v>
      </c>
      <c r="J871" s="5">
        <f t="shared" si="479"/>
        <v>0</v>
      </c>
      <c r="K871" s="5">
        <v>0</v>
      </c>
      <c r="L871" s="5">
        <v>0</v>
      </c>
      <c r="M871" s="5">
        <v>0</v>
      </c>
      <c r="N871" s="26">
        <v>60000</v>
      </c>
      <c r="O871" s="29">
        <f t="shared" si="480"/>
        <v>60000</v>
      </c>
    </row>
    <row r="872" spans="1:15" ht="12" customHeight="1" x14ac:dyDescent="0.25">
      <c r="A872" s="106" t="s">
        <v>551</v>
      </c>
      <c r="B872" s="107"/>
      <c r="C872" s="107"/>
      <c r="D872" s="107"/>
      <c r="E872" s="107"/>
      <c r="F872" s="6">
        <f t="shared" ref="F872:O872" si="481">SUM(F870:F871)</f>
        <v>0</v>
      </c>
      <c r="G872" s="6">
        <f t="shared" si="481"/>
        <v>0</v>
      </c>
      <c r="H872" s="6">
        <f t="shared" si="481"/>
        <v>0</v>
      </c>
      <c r="I872" s="6">
        <f t="shared" si="481"/>
        <v>0</v>
      </c>
      <c r="J872" s="6">
        <f t="shared" si="481"/>
        <v>0</v>
      </c>
      <c r="K872" s="6">
        <f t="shared" si="481"/>
        <v>40000</v>
      </c>
      <c r="L872" s="6">
        <f t="shared" si="481"/>
        <v>40000</v>
      </c>
      <c r="M872" s="6">
        <f t="shared" si="481"/>
        <v>0</v>
      </c>
      <c r="N872" s="6">
        <f t="shared" si="481"/>
        <v>60000</v>
      </c>
      <c r="O872" s="6">
        <f t="shared" si="481"/>
        <v>100000</v>
      </c>
    </row>
    <row r="873" spans="1:15" ht="12" customHeight="1" outlineLevel="1" x14ac:dyDescent="0.25">
      <c r="A873" s="3" t="s">
        <v>527</v>
      </c>
      <c r="B873" s="3" t="s">
        <v>552</v>
      </c>
      <c r="C873" s="3" t="s">
        <v>553</v>
      </c>
      <c r="D873" s="3" t="s">
        <v>91</v>
      </c>
      <c r="E873" s="4" t="s">
        <v>92</v>
      </c>
      <c r="F873" s="5">
        <v>0</v>
      </c>
      <c r="G873" s="5">
        <v>0</v>
      </c>
      <c r="H873" s="5">
        <v>0</v>
      </c>
      <c r="I873" s="5">
        <v>0</v>
      </c>
      <c r="J873" s="5">
        <f>G873+I873</f>
        <v>0</v>
      </c>
      <c r="K873" s="5">
        <v>20000</v>
      </c>
      <c r="L873" s="5">
        <v>20000</v>
      </c>
      <c r="M873" s="5">
        <v>0</v>
      </c>
      <c r="N873" s="26">
        <v>0</v>
      </c>
      <c r="O873" s="29">
        <f>L873+N873</f>
        <v>20000</v>
      </c>
    </row>
    <row r="874" spans="1:15" ht="12" customHeight="1" x14ac:dyDescent="0.25">
      <c r="A874" s="106" t="s">
        <v>554</v>
      </c>
      <c r="B874" s="107"/>
      <c r="C874" s="107"/>
      <c r="D874" s="107"/>
      <c r="E874" s="107"/>
      <c r="F874" s="6">
        <f>SUM(F873)</f>
        <v>0</v>
      </c>
      <c r="G874" s="6">
        <f>SUM(G873)</f>
        <v>0</v>
      </c>
      <c r="H874" s="6">
        <f t="shared" ref="H874:J874" si="482">SUM(H873)</f>
        <v>0</v>
      </c>
      <c r="I874" s="6">
        <f t="shared" si="482"/>
        <v>0</v>
      </c>
      <c r="J874" s="6">
        <f t="shared" si="482"/>
        <v>0</v>
      </c>
      <c r="K874" s="6">
        <f t="shared" ref="K874" si="483">SUM(K873)</f>
        <v>20000</v>
      </c>
      <c r="L874" s="6">
        <f t="shared" ref="L874:O874" si="484">SUM(L873)</f>
        <v>20000</v>
      </c>
      <c r="M874" s="6">
        <f t="shared" si="484"/>
        <v>0</v>
      </c>
      <c r="N874" s="6">
        <f t="shared" si="484"/>
        <v>0</v>
      </c>
      <c r="O874" s="6">
        <f t="shared" si="484"/>
        <v>20000</v>
      </c>
    </row>
    <row r="875" spans="1:15" ht="12" customHeight="1" outlineLevel="1" x14ac:dyDescent="0.25">
      <c r="A875" s="3" t="s">
        <v>527</v>
      </c>
      <c r="B875" s="3" t="s">
        <v>555</v>
      </c>
      <c r="C875" s="3" t="s">
        <v>556</v>
      </c>
      <c r="D875" s="3" t="s">
        <v>169</v>
      </c>
      <c r="E875" s="4" t="s">
        <v>170</v>
      </c>
      <c r="F875" s="5">
        <v>0</v>
      </c>
      <c r="G875" s="5">
        <v>0</v>
      </c>
      <c r="H875" s="5">
        <v>0</v>
      </c>
      <c r="I875" s="25">
        <v>0</v>
      </c>
      <c r="J875" s="27">
        <f>G875+I875</f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</row>
    <row r="876" spans="1:15" ht="12" customHeight="1" outlineLevel="1" x14ac:dyDescent="0.25">
      <c r="A876" s="3" t="s">
        <v>527</v>
      </c>
      <c r="B876" s="3" t="s">
        <v>555</v>
      </c>
      <c r="C876" s="3" t="s">
        <v>556</v>
      </c>
      <c r="D876" s="3" t="s">
        <v>101</v>
      </c>
      <c r="E876" s="4" t="s">
        <v>102</v>
      </c>
      <c r="F876" s="5">
        <v>0</v>
      </c>
      <c r="G876" s="5">
        <v>0</v>
      </c>
      <c r="H876" s="5">
        <v>0</v>
      </c>
      <c r="I876" s="5">
        <v>0</v>
      </c>
      <c r="J876" s="5">
        <f t="shared" ref="J876:J877" si="485">G876+I876</f>
        <v>0</v>
      </c>
      <c r="K876" s="5">
        <v>0</v>
      </c>
      <c r="L876" s="5">
        <v>0</v>
      </c>
      <c r="M876" s="5">
        <v>0</v>
      </c>
      <c r="N876" s="26">
        <v>100000</v>
      </c>
      <c r="O876" s="29">
        <f t="shared" ref="O876:O877" si="486">L876+N876</f>
        <v>100000</v>
      </c>
    </row>
    <row r="877" spans="1:15" ht="12" customHeight="1" outlineLevel="1" x14ac:dyDescent="0.25">
      <c r="A877" s="3" t="s">
        <v>527</v>
      </c>
      <c r="B877" s="3" t="s">
        <v>555</v>
      </c>
      <c r="C877" s="3" t="s">
        <v>556</v>
      </c>
      <c r="D877" s="3" t="s">
        <v>84</v>
      </c>
      <c r="E877" s="4" t="s">
        <v>85</v>
      </c>
      <c r="F877" s="5">
        <v>0</v>
      </c>
      <c r="G877" s="5">
        <v>0</v>
      </c>
      <c r="H877" s="5">
        <v>0</v>
      </c>
      <c r="I877" s="5">
        <v>0</v>
      </c>
      <c r="J877" s="5">
        <f t="shared" si="485"/>
        <v>0</v>
      </c>
      <c r="K877" s="5">
        <v>50000</v>
      </c>
      <c r="L877" s="5">
        <v>50000</v>
      </c>
      <c r="M877" s="38">
        <v>0</v>
      </c>
      <c r="N877" s="26">
        <v>0</v>
      </c>
      <c r="O877" s="29">
        <f t="shared" si="486"/>
        <v>50000</v>
      </c>
    </row>
    <row r="878" spans="1:15" ht="12" customHeight="1" x14ac:dyDescent="0.25">
      <c r="A878" s="106" t="s">
        <v>557</v>
      </c>
      <c r="B878" s="107"/>
      <c r="C878" s="107"/>
      <c r="D878" s="107"/>
      <c r="E878" s="107"/>
      <c r="F878" s="6">
        <f t="shared" ref="F878:O878" si="487">SUM(F875:F877)</f>
        <v>0</v>
      </c>
      <c r="G878" s="6">
        <f t="shared" si="487"/>
        <v>0</v>
      </c>
      <c r="H878" s="6">
        <f t="shared" si="487"/>
        <v>0</v>
      </c>
      <c r="I878" s="6">
        <f t="shared" si="487"/>
        <v>0</v>
      </c>
      <c r="J878" s="6">
        <f t="shared" si="487"/>
        <v>0</v>
      </c>
      <c r="K878" s="6">
        <f t="shared" si="487"/>
        <v>50000</v>
      </c>
      <c r="L878" s="6">
        <f t="shared" si="487"/>
        <v>50000</v>
      </c>
      <c r="M878" s="6">
        <f t="shared" si="487"/>
        <v>0</v>
      </c>
      <c r="N878" s="6">
        <f t="shared" si="487"/>
        <v>100000</v>
      </c>
      <c r="O878" s="6">
        <f t="shared" si="487"/>
        <v>150000</v>
      </c>
    </row>
    <row r="879" spans="1:15" ht="12" hidden="1" customHeight="1" outlineLevel="1" x14ac:dyDescent="0.25">
      <c r="A879" s="3" t="s">
        <v>527</v>
      </c>
      <c r="B879" s="3" t="s">
        <v>558</v>
      </c>
      <c r="C879" s="3" t="s">
        <v>559</v>
      </c>
      <c r="D879" s="3" t="s">
        <v>101</v>
      </c>
      <c r="E879" s="4" t="s">
        <v>102</v>
      </c>
      <c r="F879" s="5">
        <v>0</v>
      </c>
      <c r="G879" s="5">
        <v>0</v>
      </c>
      <c r="H879" s="5">
        <v>0</v>
      </c>
      <c r="I879" s="5">
        <v>0</v>
      </c>
      <c r="J879" s="5">
        <f>G879+I879</f>
        <v>0</v>
      </c>
      <c r="K879" s="5">
        <v>0</v>
      </c>
      <c r="L879" s="5">
        <v>0</v>
      </c>
      <c r="M879" s="5">
        <v>0</v>
      </c>
      <c r="N879" s="26">
        <v>0</v>
      </c>
      <c r="O879" s="29">
        <f>L879+N879</f>
        <v>0</v>
      </c>
    </row>
    <row r="880" spans="1:15" ht="12" customHeight="1" collapsed="1" x14ac:dyDescent="0.25">
      <c r="A880" s="106" t="s">
        <v>560</v>
      </c>
      <c r="B880" s="107"/>
      <c r="C880" s="107"/>
      <c r="D880" s="107"/>
      <c r="E880" s="107"/>
      <c r="F880" s="6">
        <f>SUM(F879)</f>
        <v>0</v>
      </c>
      <c r="G880" s="6">
        <f>SUM(G879)</f>
        <v>0</v>
      </c>
      <c r="H880" s="6">
        <f t="shared" ref="H880:J880" si="488">SUM(H879)</f>
        <v>0</v>
      </c>
      <c r="I880" s="6">
        <f t="shared" si="488"/>
        <v>0</v>
      </c>
      <c r="J880" s="6">
        <f t="shared" si="488"/>
        <v>0</v>
      </c>
      <c r="K880" s="6">
        <f t="shared" ref="K880" si="489">SUM(K879)</f>
        <v>0</v>
      </c>
      <c r="L880" s="6">
        <f t="shared" ref="L880:O880" si="490">SUM(L879)</f>
        <v>0</v>
      </c>
      <c r="M880" s="6">
        <f t="shared" si="490"/>
        <v>0</v>
      </c>
      <c r="N880" s="6">
        <f t="shared" si="490"/>
        <v>0</v>
      </c>
      <c r="O880" s="6">
        <f t="shared" si="490"/>
        <v>0</v>
      </c>
    </row>
    <row r="881" spans="1:16" ht="12" customHeight="1" outlineLevel="1" x14ac:dyDescent="0.25">
      <c r="A881" s="3" t="s">
        <v>527</v>
      </c>
      <c r="B881" s="3" t="s">
        <v>561</v>
      </c>
      <c r="C881" s="3" t="s">
        <v>562</v>
      </c>
      <c r="D881" s="3" t="s">
        <v>101</v>
      </c>
      <c r="E881" s="4" t="s">
        <v>102</v>
      </c>
      <c r="F881" s="5">
        <v>0</v>
      </c>
      <c r="G881" s="5">
        <v>0</v>
      </c>
      <c r="H881" s="5">
        <v>0</v>
      </c>
      <c r="I881" s="5">
        <v>0</v>
      </c>
      <c r="J881" s="5">
        <f>G881+I881</f>
        <v>0</v>
      </c>
      <c r="K881" s="5">
        <v>0</v>
      </c>
      <c r="L881" s="5">
        <v>0</v>
      </c>
      <c r="M881" s="5">
        <v>0</v>
      </c>
      <c r="N881" s="26">
        <v>10000</v>
      </c>
      <c r="O881" s="29">
        <f>L881+N881</f>
        <v>10000</v>
      </c>
    </row>
    <row r="882" spans="1:16" ht="12" customHeight="1" x14ac:dyDescent="0.25">
      <c r="A882" s="106" t="s">
        <v>563</v>
      </c>
      <c r="B882" s="107"/>
      <c r="C882" s="107"/>
      <c r="D882" s="107"/>
      <c r="E882" s="107"/>
      <c r="F882" s="6">
        <f>SUM(F881)</f>
        <v>0</v>
      </c>
      <c r="G882" s="6">
        <f>SUM(G881)</f>
        <v>0</v>
      </c>
      <c r="H882" s="6">
        <f t="shared" ref="H882:J882" si="491">SUM(H881)</f>
        <v>0</v>
      </c>
      <c r="I882" s="6">
        <f t="shared" si="491"/>
        <v>0</v>
      </c>
      <c r="J882" s="6">
        <f t="shared" si="491"/>
        <v>0</v>
      </c>
      <c r="K882" s="6">
        <f t="shared" ref="K882" si="492">SUM(K881)</f>
        <v>0</v>
      </c>
      <c r="L882" s="6">
        <f t="shared" ref="L882:O882" si="493">SUM(L881)</f>
        <v>0</v>
      </c>
      <c r="M882" s="6">
        <f t="shared" si="493"/>
        <v>0</v>
      </c>
      <c r="N882" s="6">
        <f t="shared" si="493"/>
        <v>10000</v>
      </c>
      <c r="O882" s="6">
        <f t="shared" si="493"/>
        <v>10000</v>
      </c>
    </row>
    <row r="883" spans="1:16" ht="12" customHeight="1" outlineLevel="1" x14ac:dyDescent="0.25">
      <c r="A883" s="3" t="s">
        <v>527</v>
      </c>
      <c r="B883" s="3" t="s">
        <v>564</v>
      </c>
      <c r="C883" s="3" t="s">
        <v>565</v>
      </c>
      <c r="D883" s="3" t="s">
        <v>130</v>
      </c>
      <c r="E883" s="4" t="s">
        <v>131</v>
      </c>
      <c r="F883" s="5">
        <v>0</v>
      </c>
      <c r="G883" s="5">
        <v>0</v>
      </c>
      <c r="H883" s="5">
        <v>0</v>
      </c>
      <c r="I883" s="5">
        <v>0</v>
      </c>
      <c r="J883" s="5">
        <f t="shared" ref="J883:J886" si="494">G883+I883</f>
        <v>0</v>
      </c>
      <c r="K883" s="5">
        <v>10000</v>
      </c>
      <c r="L883" s="5">
        <v>10000</v>
      </c>
      <c r="M883" s="5">
        <v>0</v>
      </c>
      <c r="N883" s="26">
        <v>0</v>
      </c>
      <c r="O883" s="29">
        <f t="shared" ref="O883:O886" si="495">L883+N883</f>
        <v>10000</v>
      </c>
    </row>
    <row r="884" spans="1:16" ht="12" customHeight="1" outlineLevel="1" x14ac:dyDescent="0.25">
      <c r="A884" s="3" t="s">
        <v>527</v>
      </c>
      <c r="B884" s="3" t="s">
        <v>564</v>
      </c>
      <c r="C884" s="3" t="s">
        <v>565</v>
      </c>
      <c r="D884" s="3" t="s">
        <v>101</v>
      </c>
      <c r="E884" s="4" t="s">
        <v>102</v>
      </c>
      <c r="F884" s="5">
        <v>0</v>
      </c>
      <c r="G884" s="5">
        <v>0</v>
      </c>
      <c r="H884" s="5">
        <v>0</v>
      </c>
      <c r="I884" s="5">
        <v>0</v>
      </c>
      <c r="J884" s="5">
        <f t="shared" si="494"/>
        <v>0</v>
      </c>
      <c r="K884" s="5">
        <v>0</v>
      </c>
      <c r="L884" s="5">
        <v>0</v>
      </c>
      <c r="M884" s="5">
        <v>0</v>
      </c>
      <c r="N884" s="26">
        <v>50000</v>
      </c>
      <c r="O884" s="29">
        <f t="shared" si="495"/>
        <v>50000</v>
      </c>
    </row>
    <row r="885" spans="1:16" ht="12" customHeight="1" outlineLevel="1" x14ac:dyDescent="0.25">
      <c r="A885" s="3" t="s">
        <v>527</v>
      </c>
      <c r="B885" s="3" t="s">
        <v>564</v>
      </c>
      <c r="C885" s="3" t="s">
        <v>565</v>
      </c>
      <c r="D885" s="3" t="s">
        <v>84</v>
      </c>
      <c r="E885" s="4" t="s">
        <v>85</v>
      </c>
      <c r="F885" s="5">
        <v>0</v>
      </c>
      <c r="G885" s="5">
        <v>0</v>
      </c>
      <c r="H885" s="5">
        <v>0</v>
      </c>
      <c r="I885" s="5">
        <v>0</v>
      </c>
      <c r="J885" s="5">
        <f t="shared" si="494"/>
        <v>0</v>
      </c>
      <c r="K885" s="5">
        <v>0</v>
      </c>
      <c r="L885" s="5">
        <v>0</v>
      </c>
      <c r="M885" s="5">
        <v>0</v>
      </c>
      <c r="N885" s="26">
        <v>20000</v>
      </c>
      <c r="O885" s="29">
        <f t="shared" si="495"/>
        <v>20000</v>
      </c>
    </row>
    <row r="886" spans="1:16" ht="12" customHeight="1" outlineLevel="1" x14ac:dyDescent="0.25">
      <c r="A886" s="3" t="s">
        <v>527</v>
      </c>
      <c r="B886" s="3" t="s">
        <v>564</v>
      </c>
      <c r="C886" s="3" t="s">
        <v>565</v>
      </c>
      <c r="D886" s="3" t="s">
        <v>566</v>
      </c>
      <c r="E886" s="4" t="s">
        <v>567</v>
      </c>
      <c r="F886" s="5">
        <v>0</v>
      </c>
      <c r="G886" s="5">
        <v>0</v>
      </c>
      <c r="H886" s="5">
        <v>0</v>
      </c>
      <c r="I886" s="5">
        <v>0</v>
      </c>
      <c r="J886" s="5">
        <f t="shared" si="494"/>
        <v>0</v>
      </c>
      <c r="K886" s="5">
        <v>10000</v>
      </c>
      <c r="L886" s="5">
        <v>10000</v>
      </c>
      <c r="M886" s="5">
        <v>0</v>
      </c>
      <c r="N886" s="26">
        <v>0</v>
      </c>
      <c r="O886" s="29">
        <f t="shared" si="495"/>
        <v>10000</v>
      </c>
    </row>
    <row r="887" spans="1:16" ht="12" customHeight="1" x14ac:dyDescent="0.25">
      <c r="A887" s="106" t="s">
        <v>568</v>
      </c>
      <c r="B887" s="107"/>
      <c r="C887" s="107"/>
      <c r="D887" s="107"/>
      <c r="E887" s="107"/>
      <c r="F887" s="6">
        <f t="shared" ref="F887:O887" si="496">SUM(F883:F886)</f>
        <v>0</v>
      </c>
      <c r="G887" s="6">
        <f t="shared" si="496"/>
        <v>0</v>
      </c>
      <c r="H887" s="6">
        <f t="shared" si="496"/>
        <v>0</v>
      </c>
      <c r="I887" s="6">
        <f t="shared" si="496"/>
        <v>0</v>
      </c>
      <c r="J887" s="6">
        <f t="shared" si="496"/>
        <v>0</v>
      </c>
      <c r="K887" s="6">
        <f t="shared" si="496"/>
        <v>20000</v>
      </c>
      <c r="L887" s="6">
        <f t="shared" si="496"/>
        <v>20000</v>
      </c>
      <c r="M887" s="6">
        <f t="shared" si="496"/>
        <v>0</v>
      </c>
      <c r="N887" s="6">
        <f t="shared" si="496"/>
        <v>70000</v>
      </c>
      <c r="O887" s="6">
        <f t="shared" si="496"/>
        <v>90000</v>
      </c>
    </row>
    <row r="888" spans="1:16" s="7" customFormat="1" ht="12" customHeight="1" x14ac:dyDescent="0.25">
      <c r="A888" s="111" t="s">
        <v>569</v>
      </c>
      <c r="B888" s="112"/>
      <c r="C888" s="112"/>
      <c r="D888" s="112"/>
      <c r="E888" s="112"/>
      <c r="F888" s="10">
        <f t="shared" ref="F888:O888" si="497">SUM(F845,F847,F853,F855,F857,F864,F866,F869,F872,F874,F878,F880,F882,F887)</f>
        <v>1680000</v>
      </c>
      <c r="G888" s="10">
        <f t="shared" si="497"/>
        <v>1680000</v>
      </c>
      <c r="H888" s="10">
        <f t="shared" si="497"/>
        <v>15114</v>
      </c>
      <c r="I888" s="10">
        <f t="shared" si="497"/>
        <v>0</v>
      </c>
      <c r="J888" s="10">
        <f t="shared" si="497"/>
        <v>1680000</v>
      </c>
      <c r="K888" s="10">
        <f t="shared" si="497"/>
        <v>9095000</v>
      </c>
      <c r="L888" s="10">
        <f t="shared" si="497"/>
        <v>9095000</v>
      </c>
      <c r="M888" s="10">
        <f t="shared" si="497"/>
        <v>145884.34</v>
      </c>
      <c r="N888" s="10">
        <f t="shared" si="497"/>
        <v>705000</v>
      </c>
      <c r="O888" s="10">
        <f t="shared" si="497"/>
        <v>9800000</v>
      </c>
    </row>
    <row r="889" spans="1:16" s="7" customFormat="1" ht="12" customHeight="1" x14ac:dyDescent="0.25">
      <c r="A889" s="52" t="s">
        <v>570</v>
      </c>
      <c r="B889" s="46" t="s">
        <v>651</v>
      </c>
      <c r="C889" s="46"/>
      <c r="D889" s="46" t="s">
        <v>297</v>
      </c>
      <c r="E889" s="4" t="s">
        <v>298</v>
      </c>
      <c r="F889" s="19">
        <v>0</v>
      </c>
      <c r="G889" s="19">
        <v>0</v>
      </c>
      <c r="H889" s="19">
        <v>0</v>
      </c>
      <c r="I889" s="25">
        <v>0</v>
      </c>
      <c r="J889" s="27">
        <f>SUM(G889+I889)</f>
        <v>0</v>
      </c>
      <c r="K889" s="19">
        <v>0</v>
      </c>
      <c r="L889" s="19">
        <v>0</v>
      </c>
      <c r="M889" s="19">
        <v>0</v>
      </c>
      <c r="N889" s="19">
        <v>0</v>
      </c>
      <c r="O889" s="19">
        <v>0</v>
      </c>
    </row>
    <row r="890" spans="1:16" ht="12" customHeight="1" outlineLevel="1" x14ac:dyDescent="0.25">
      <c r="A890" s="3" t="s">
        <v>570</v>
      </c>
      <c r="B890" s="3" t="s">
        <v>571</v>
      </c>
      <c r="C890" s="3" t="s">
        <v>252</v>
      </c>
      <c r="D890" s="3" t="s">
        <v>101</v>
      </c>
      <c r="E890" s="4" t="s">
        <v>102</v>
      </c>
      <c r="F890" s="5">
        <v>0</v>
      </c>
      <c r="G890" s="5">
        <v>0</v>
      </c>
      <c r="H890" s="5">
        <v>0</v>
      </c>
      <c r="I890" s="5">
        <v>0</v>
      </c>
      <c r="J890" s="5">
        <f>G890+I890</f>
        <v>0</v>
      </c>
      <c r="K890" s="5">
        <v>5000</v>
      </c>
      <c r="L890" s="5">
        <v>5000</v>
      </c>
      <c r="M890" s="5">
        <v>0</v>
      </c>
      <c r="N890" s="26">
        <v>0</v>
      </c>
      <c r="O890" s="29">
        <f>L890+N890</f>
        <v>5000</v>
      </c>
    </row>
    <row r="891" spans="1:16" ht="12" customHeight="1" outlineLevel="1" x14ac:dyDescent="0.25">
      <c r="A891" s="3" t="s">
        <v>570</v>
      </c>
      <c r="B891" s="3" t="s">
        <v>651</v>
      </c>
      <c r="C891" s="3" t="s">
        <v>159</v>
      </c>
      <c r="D891" s="3" t="s">
        <v>652</v>
      </c>
      <c r="E891" s="4" t="s">
        <v>653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26">
        <v>0</v>
      </c>
      <c r="O891" s="29">
        <f>SUM(L891+N891)</f>
        <v>0</v>
      </c>
    </row>
    <row r="892" spans="1:16" ht="12" customHeight="1" x14ac:dyDescent="0.25">
      <c r="A892" s="106" t="s">
        <v>572</v>
      </c>
      <c r="B892" s="107"/>
      <c r="C892" s="107"/>
      <c r="D892" s="107"/>
      <c r="E892" s="107"/>
      <c r="F892" s="6">
        <f>SUM(F889:F891)</f>
        <v>0</v>
      </c>
      <c r="G892" s="6">
        <f t="shared" ref="G892:J892" si="498">SUM(G889:G891)</f>
        <v>0</v>
      </c>
      <c r="H892" s="6">
        <f t="shared" si="498"/>
        <v>0</v>
      </c>
      <c r="I892" s="6">
        <f t="shared" si="498"/>
        <v>0</v>
      </c>
      <c r="J892" s="6">
        <f t="shared" si="498"/>
        <v>0</v>
      </c>
      <c r="K892" s="6">
        <f>SUM(K889:K891)</f>
        <v>5000</v>
      </c>
      <c r="L892" s="6">
        <f t="shared" ref="L892:O892" si="499">SUM(L889:L891)</f>
        <v>5000</v>
      </c>
      <c r="M892" s="6">
        <f t="shared" si="499"/>
        <v>0</v>
      </c>
      <c r="N892" s="6">
        <f t="shared" si="499"/>
        <v>0</v>
      </c>
      <c r="O892" s="6">
        <f t="shared" si="499"/>
        <v>5000</v>
      </c>
    </row>
    <row r="893" spans="1:16" s="7" customFormat="1" ht="12" customHeight="1" x14ac:dyDescent="0.25">
      <c r="A893" s="111" t="s">
        <v>573</v>
      </c>
      <c r="B893" s="112"/>
      <c r="C893" s="112"/>
      <c r="D893" s="112"/>
      <c r="E893" s="112"/>
      <c r="F893" s="10">
        <f t="shared" ref="F893" si="500">SUM(F892)</f>
        <v>0</v>
      </c>
      <c r="G893" s="10">
        <f t="shared" ref="G893:J893" si="501">SUM(G892)</f>
        <v>0</v>
      </c>
      <c r="H893" s="10">
        <f t="shared" si="501"/>
        <v>0</v>
      </c>
      <c r="I893" s="10">
        <f t="shared" si="501"/>
        <v>0</v>
      </c>
      <c r="J893" s="10">
        <f t="shared" si="501"/>
        <v>0</v>
      </c>
      <c r="K893" s="10">
        <f t="shared" ref="K893" si="502">SUM(K892)</f>
        <v>5000</v>
      </c>
      <c r="L893" s="10">
        <f t="shared" ref="L893:O893" si="503">SUM(L892)</f>
        <v>5000</v>
      </c>
      <c r="M893" s="10">
        <f t="shared" si="503"/>
        <v>0</v>
      </c>
      <c r="N893" s="10">
        <f t="shared" si="503"/>
        <v>0</v>
      </c>
      <c r="O893" s="10">
        <f t="shared" si="503"/>
        <v>5000</v>
      </c>
    </row>
    <row r="894" spans="1:16" s="7" customFormat="1" ht="12" customHeight="1" x14ac:dyDescent="0.25">
      <c r="A894" s="111" t="s">
        <v>574</v>
      </c>
      <c r="B894" s="112"/>
      <c r="C894" s="112"/>
      <c r="D894" s="112"/>
      <c r="E894" s="112"/>
      <c r="F894" s="10">
        <f t="shared" ref="F894:O894" si="504">SUM(F48,F52,F93,F103,F275,F440,F461,F546,F617,F763,F785,F794,F814,F832,F888,F893)</f>
        <v>108437261</v>
      </c>
      <c r="G894" s="10">
        <f t="shared" si="504"/>
        <v>108437261</v>
      </c>
      <c r="H894" s="10">
        <f t="shared" si="504"/>
        <v>7831149.1500000004</v>
      </c>
      <c r="I894" s="10">
        <f t="shared" si="504"/>
        <v>1082478.8699999999</v>
      </c>
      <c r="J894" s="10">
        <f t="shared" si="504"/>
        <v>109519739.87</v>
      </c>
      <c r="K894" s="10">
        <f t="shared" si="504"/>
        <v>126209661</v>
      </c>
      <c r="L894" s="10">
        <f t="shared" si="504"/>
        <v>126209661</v>
      </c>
      <c r="M894" s="10">
        <f t="shared" si="504"/>
        <v>6833082.1600000001</v>
      </c>
      <c r="N894" s="10">
        <f t="shared" si="504"/>
        <v>22155530.780000001</v>
      </c>
      <c r="O894" s="10">
        <f t="shared" si="504"/>
        <v>148365191.78</v>
      </c>
    </row>
    <row r="896" spans="1:16" x14ac:dyDescent="0.25">
      <c r="A896" s="12" t="s">
        <v>575</v>
      </c>
      <c r="B896" s="12"/>
      <c r="C896" s="12"/>
      <c r="D896" s="12">
        <v>8115</v>
      </c>
      <c r="E896" s="12" t="s">
        <v>576</v>
      </c>
      <c r="F896" s="13">
        <v>22000000</v>
      </c>
      <c r="G896" s="13">
        <v>22000000</v>
      </c>
      <c r="H896" s="13"/>
      <c r="I896" s="13">
        <v>21073051.91</v>
      </c>
      <c r="J896" s="13">
        <f>SUM(G896,I896)</f>
        <v>43073051.909999996</v>
      </c>
      <c r="K896" s="12"/>
      <c r="L896" s="12"/>
      <c r="M896" s="12"/>
      <c r="N896" s="12"/>
      <c r="O896" s="12"/>
      <c r="P896" t="s">
        <v>598</v>
      </c>
    </row>
    <row r="897" spans="1:15" x14ac:dyDescent="0.25">
      <c r="A897" s="12" t="s">
        <v>575</v>
      </c>
      <c r="B897" s="12"/>
      <c r="C897" s="12"/>
      <c r="D897" s="12"/>
      <c r="E897" s="12" t="s">
        <v>577</v>
      </c>
      <c r="F897" s="12"/>
      <c r="G897" s="12"/>
      <c r="H897" s="12"/>
      <c r="I897" s="12"/>
      <c r="J897" s="12"/>
      <c r="K897" s="13">
        <v>1500000</v>
      </c>
      <c r="L897" s="13">
        <v>1500000</v>
      </c>
      <c r="M897" s="13">
        <v>125000</v>
      </c>
      <c r="N897" s="13">
        <v>0</v>
      </c>
      <c r="O897" s="13">
        <v>1500000</v>
      </c>
    </row>
    <row r="898" spans="1:15" x14ac:dyDescent="0.25">
      <c r="A898" s="12"/>
      <c r="B898" s="12"/>
      <c r="C898" s="12"/>
      <c r="D898" s="12"/>
      <c r="E898" s="12" t="s">
        <v>631</v>
      </c>
      <c r="F898" s="13"/>
      <c r="G898" s="13"/>
      <c r="H898" s="12"/>
      <c r="I898" s="13">
        <v>0</v>
      </c>
      <c r="J898" s="13"/>
      <c r="K898" s="13">
        <v>2727600</v>
      </c>
      <c r="L898" s="13">
        <v>2727600</v>
      </c>
      <c r="M898" s="13">
        <v>227300</v>
      </c>
      <c r="N898" s="13">
        <v>0</v>
      </c>
      <c r="O898" s="13">
        <v>2727600</v>
      </c>
    </row>
    <row r="900" spans="1:15" x14ac:dyDescent="0.25">
      <c r="A900" s="14"/>
      <c r="B900" s="14"/>
      <c r="C900" s="14"/>
      <c r="D900" s="14"/>
      <c r="E900" s="14" t="s">
        <v>578</v>
      </c>
      <c r="F900" s="15">
        <f>SUM(F896,F894)</f>
        <v>130437261</v>
      </c>
      <c r="G900" s="15">
        <f>SUM(G894,G896,G898)</f>
        <v>130437261</v>
      </c>
      <c r="H900" s="15">
        <f>SUM(H894)</f>
        <v>7831149.1500000004</v>
      </c>
      <c r="I900" s="15">
        <f>SUM(I894,I896,I898)</f>
        <v>22155530.780000001</v>
      </c>
      <c r="J900" s="15">
        <f>SUM(J894,J896,J898)</f>
        <v>152592791.78</v>
      </c>
      <c r="K900" s="15">
        <f>SUM(K894,K897,K898)</f>
        <v>130437261</v>
      </c>
      <c r="L900" s="15">
        <f>SUM(L894,L897,L898)</f>
        <v>130437261</v>
      </c>
      <c r="M900" s="15">
        <f>SUM(M894,M897,M898)</f>
        <v>7185382.1600000001</v>
      </c>
      <c r="N900" s="15">
        <f>SUM(N894,N897,N898)</f>
        <v>22155530.780000001</v>
      </c>
      <c r="O900" s="15">
        <f>SUM(O894,O897:O898)</f>
        <v>152592791.78</v>
      </c>
    </row>
    <row r="902" spans="1:15" x14ac:dyDescent="0.25">
      <c r="A902" s="23"/>
      <c r="B902" s="23"/>
      <c r="C902" s="23"/>
      <c r="D902" s="23"/>
      <c r="E902" t="s">
        <v>583</v>
      </c>
    </row>
    <row r="903" spans="1:15" x14ac:dyDescent="0.25">
      <c r="A903" s="24"/>
      <c r="B903" s="24"/>
      <c r="C903" s="24"/>
      <c r="D903" s="24"/>
      <c r="E903" t="s">
        <v>584</v>
      </c>
    </row>
  </sheetData>
  <autoFilter ref="A4:O894" xr:uid="{00000000-0009-0000-0000-000000000000}"/>
  <mergeCells count="186">
    <mergeCell ref="P862:U864"/>
    <mergeCell ref="A845:E845"/>
    <mergeCell ref="A847:E847"/>
    <mergeCell ref="A853:E853"/>
    <mergeCell ref="A857:E857"/>
    <mergeCell ref="A864:E864"/>
    <mergeCell ref="A819:E819"/>
    <mergeCell ref="A827:E827"/>
    <mergeCell ref="A829:E829"/>
    <mergeCell ref="A831:E831"/>
    <mergeCell ref="A832:E832"/>
    <mergeCell ref="A855:E855"/>
    <mergeCell ref="A893:E893"/>
    <mergeCell ref="A894:E894"/>
    <mergeCell ref="A880:E880"/>
    <mergeCell ref="A882:E882"/>
    <mergeCell ref="A887:E887"/>
    <mergeCell ref="A888:E888"/>
    <mergeCell ref="A892:E892"/>
    <mergeCell ref="A866:E866"/>
    <mergeCell ref="A869:E869"/>
    <mergeCell ref="A872:E872"/>
    <mergeCell ref="A874:E874"/>
    <mergeCell ref="A878:E878"/>
    <mergeCell ref="A813:E813"/>
    <mergeCell ref="A814:E814"/>
    <mergeCell ref="A817:E817"/>
    <mergeCell ref="A785:E785"/>
    <mergeCell ref="A791:E791"/>
    <mergeCell ref="A793:E793"/>
    <mergeCell ref="A794:E794"/>
    <mergeCell ref="A797:E797"/>
    <mergeCell ref="A771:E771"/>
    <mergeCell ref="A775:E775"/>
    <mergeCell ref="A777:E777"/>
    <mergeCell ref="A779:E779"/>
    <mergeCell ref="A784:E784"/>
    <mergeCell ref="A805:E805"/>
    <mergeCell ref="A773:E773"/>
    <mergeCell ref="A799:E799"/>
    <mergeCell ref="A762:E762"/>
    <mergeCell ref="A763:E763"/>
    <mergeCell ref="A765:E765"/>
    <mergeCell ref="A767:E767"/>
    <mergeCell ref="A769:E769"/>
    <mergeCell ref="A736:E736"/>
    <mergeCell ref="A741:E741"/>
    <mergeCell ref="A745:E745"/>
    <mergeCell ref="A750:E750"/>
    <mergeCell ref="A754:E754"/>
    <mergeCell ref="A684:E684"/>
    <mergeCell ref="A726:E726"/>
    <mergeCell ref="A728:E728"/>
    <mergeCell ref="A730:E730"/>
    <mergeCell ref="A734:E734"/>
    <mergeCell ref="A635:E635"/>
    <mergeCell ref="A644:E644"/>
    <mergeCell ref="A651:E651"/>
    <mergeCell ref="A665:E665"/>
    <mergeCell ref="A675:E675"/>
    <mergeCell ref="A616:E616"/>
    <mergeCell ref="A617:E617"/>
    <mergeCell ref="A621:E621"/>
    <mergeCell ref="A625:E625"/>
    <mergeCell ref="A556:E556"/>
    <mergeCell ref="A564:E564"/>
    <mergeCell ref="A577:E577"/>
    <mergeCell ref="A598:E598"/>
    <mergeCell ref="A601:E601"/>
    <mergeCell ref="A534:E534"/>
    <mergeCell ref="A546:E546"/>
    <mergeCell ref="A548:E548"/>
    <mergeCell ref="A536:E536"/>
    <mergeCell ref="A501:E501"/>
    <mergeCell ref="A505:E505"/>
    <mergeCell ref="A518:E518"/>
    <mergeCell ref="A520:E520"/>
    <mergeCell ref="A530:E530"/>
    <mergeCell ref="A545:E545"/>
    <mergeCell ref="A461:E461"/>
    <mergeCell ref="A484:E484"/>
    <mergeCell ref="A491:E491"/>
    <mergeCell ref="A494:E494"/>
    <mergeCell ref="A498:E498"/>
    <mergeCell ref="A451:E451"/>
    <mergeCell ref="A454:E454"/>
    <mergeCell ref="A456:E456"/>
    <mergeCell ref="A458:E458"/>
    <mergeCell ref="A460:E460"/>
    <mergeCell ref="A435:E435"/>
    <mergeCell ref="A437:E437"/>
    <mergeCell ref="A439:E439"/>
    <mergeCell ref="A440:E440"/>
    <mergeCell ref="A447:E447"/>
    <mergeCell ref="A380:E380"/>
    <mergeCell ref="A386:E386"/>
    <mergeCell ref="A390:E390"/>
    <mergeCell ref="A395:E395"/>
    <mergeCell ref="A403:E403"/>
    <mergeCell ref="A406:E406"/>
    <mergeCell ref="A411:E411"/>
    <mergeCell ref="A415:E415"/>
    <mergeCell ref="A419:E419"/>
    <mergeCell ref="A423:E423"/>
    <mergeCell ref="A425:E425"/>
    <mergeCell ref="A427:E427"/>
    <mergeCell ref="A429:E429"/>
    <mergeCell ref="A348:E348"/>
    <mergeCell ref="A360:E360"/>
    <mergeCell ref="A362:E362"/>
    <mergeCell ref="A366:E366"/>
    <mergeCell ref="A376:E376"/>
    <mergeCell ref="A338:E338"/>
    <mergeCell ref="A340:E340"/>
    <mergeCell ref="A342:E342"/>
    <mergeCell ref="A344:E344"/>
    <mergeCell ref="A346:E346"/>
    <mergeCell ref="A296:E296"/>
    <mergeCell ref="A320:E320"/>
    <mergeCell ref="A322:E322"/>
    <mergeCell ref="A324:E324"/>
    <mergeCell ref="A331:E331"/>
    <mergeCell ref="A277:E277"/>
    <mergeCell ref="A282:E282"/>
    <mergeCell ref="A287:E287"/>
    <mergeCell ref="A290:E290"/>
    <mergeCell ref="A292:E292"/>
    <mergeCell ref="A301:E301"/>
    <mergeCell ref="A304:E304"/>
    <mergeCell ref="A308:E308"/>
    <mergeCell ref="A310:E310"/>
    <mergeCell ref="A312:E312"/>
    <mergeCell ref="A316:E316"/>
    <mergeCell ref="A318:E318"/>
    <mergeCell ref="A244:E244"/>
    <mergeCell ref="A248:E248"/>
    <mergeCell ref="A255:E255"/>
    <mergeCell ref="A274:E274"/>
    <mergeCell ref="A275:E275"/>
    <mergeCell ref="A168:E168"/>
    <mergeCell ref="A188:E188"/>
    <mergeCell ref="A190:E190"/>
    <mergeCell ref="A204:E204"/>
    <mergeCell ref="A233:E233"/>
    <mergeCell ref="A213:E213"/>
    <mergeCell ref="A206:E206"/>
    <mergeCell ref="A45:E45"/>
    <mergeCell ref="A92:E92"/>
    <mergeCell ref="A93:E93"/>
    <mergeCell ref="A97:E97"/>
    <mergeCell ref="A102:E102"/>
    <mergeCell ref="A103:E103"/>
    <mergeCell ref="A59:E59"/>
    <mergeCell ref="A61:E61"/>
    <mergeCell ref="A66:E66"/>
    <mergeCell ref="A68:E68"/>
    <mergeCell ref="A70:E70"/>
    <mergeCell ref="A47:E47"/>
    <mergeCell ref="A48:E48"/>
    <mergeCell ref="A51:E51"/>
    <mergeCell ref="A52:E52"/>
    <mergeCell ref="A57:E57"/>
    <mergeCell ref="P475:R475"/>
    <mergeCell ref="P479:R479"/>
    <mergeCell ref="A37:E37"/>
    <mergeCell ref="A39:E39"/>
    <mergeCell ref="A41:E41"/>
    <mergeCell ref="A43:E43"/>
    <mergeCell ref="A1:O1"/>
    <mergeCell ref="A2:O2"/>
    <mergeCell ref="A3:O3"/>
    <mergeCell ref="C10:C11"/>
    <mergeCell ref="A27:E27"/>
    <mergeCell ref="A29:E29"/>
    <mergeCell ref="A31:E31"/>
    <mergeCell ref="A33:E33"/>
    <mergeCell ref="A35:E35"/>
    <mergeCell ref="C14:C15"/>
    <mergeCell ref="A21:E21"/>
    <mergeCell ref="A23:E23"/>
    <mergeCell ref="A25:E25"/>
    <mergeCell ref="A122:E122"/>
    <mergeCell ref="A129:E129"/>
    <mergeCell ref="A137:E137"/>
    <mergeCell ref="A142:E142"/>
    <mergeCell ref="A151:E151"/>
  </mergeCells>
  <phoneticPr fontId="13" type="noConversion"/>
  <pageMargins left="0.25" right="0.25" top="0.75" bottom="0.75" header="0.3" footer="0.3"/>
  <pageSetup scale="10" fitToHeight="0" orientation="landscape" r:id="rId1"/>
  <ignoredErrors>
    <ignoredError sqref="J21 H900 O484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Škrabal Oldřich</cp:lastModifiedBy>
  <cp:revision/>
  <cp:lastPrinted>2025-02-26T13:10:54Z</cp:lastPrinted>
  <dcterms:created xsi:type="dcterms:W3CDTF">2022-08-05T05:30:08Z</dcterms:created>
  <dcterms:modified xsi:type="dcterms:W3CDTF">2025-03-11T06:43:17Z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