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Vedouci FO\ZŠ\Rozpočet\2024\"/>
    </mc:Choice>
  </mc:AlternateContent>
  <xr:revisionPtr revIDLastSave="0" documentId="8_{3CED795C-042A-4E6C-AFC2-214196DFE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J47" i="1" s="1"/>
  <c r="K47" i="1" s="1"/>
  <c r="E34" i="1"/>
  <c r="J34" i="1" s="1"/>
  <c r="K34" i="1" s="1"/>
  <c r="E32" i="1"/>
  <c r="J32" i="1" s="1"/>
  <c r="K32" i="1" s="1"/>
  <c r="K129" i="1"/>
  <c r="E135" i="1"/>
  <c r="F135" i="1"/>
  <c r="G135" i="1"/>
  <c r="D135" i="1"/>
  <c r="I133" i="1"/>
  <c r="I131" i="1"/>
  <c r="I125" i="1"/>
  <c r="I123" i="1"/>
  <c r="I116" i="1"/>
  <c r="I112" i="1"/>
  <c r="I106" i="1"/>
  <c r="I104" i="1"/>
  <c r="J132" i="1"/>
  <c r="J133" i="1" s="1"/>
  <c r="K133" i="1" s="1"/>
  <c r="J127" i="1"/>
  <c r="K127" i="1" s="1"/>
  <c r="J128" i="1"/>
  <c r="K128" i="1" s="1"/>
  <c r="J129" i="1"/>
  <c r="J130" i="1"/>
  <c r="K130" i="1" s="1"/>
  <c r="J126" i="1"/>
  <c r="J124" i="1"/>
  <c r="J125" i="1" s="1"/>
  <c r="K125" i="1" s="1"/>
  <c r="J118" i="1"/>
  <c r="K118" i="1" s="1"/>
  <c r="J119" i="1"/>
  <c r="K119" i="1" s="1"/>
  <c r="J120" i="1"/>
  <c r="K120" i="1" s="1"/>
  <c r="J121" i="1"/>
  <c r="K121" i="1" s="1"/>
  <c r="J122" i="1"/>
  <c r="J117" i="1"/>
  <c r="K117" i="1" s="1"/>
  <c r="J114" i="1"/>
  <c r="J116" i="1" s="1"/>
  <c r="K116" i="1" s="1"/>
  <c r="J115" i="1"/>
  <c r="K115" i="1" s="1"/>
  <c r="J113" i="1"/>
  <c r="K113" i="1" s="1"/>
  <c r="J108" i="1"/>
  <c r="K108" i="1" s="1"/>
  <c r="J109" i="1"/>
  <c r="K109" i="1" s="1"/>
  <c r="J110" i="1"/>
  <c r="K110" i="1" s="1"/>
  <c r="J111" i="1"/>
  <c r="K111" i="1" s="1"/>
  <c r="J107" i="1"/>
  <c r="K107" i="1" s="1"/>
  <c r="J105" i="1"/>
  <c r="K105" i="1" s="1"/>
  <c r="J94" i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93" i="1"/>
  <c r="K93" i="1" s="1"/>
  <c r="I89" i="1"/>
  <c r="I87" i="1"/>
  <c r="I81" i="1"/>
  <c r="I79" i="1"/>
  <c r="I76" i="1"/>
  <c r="I74" i="1"/>
  <c r="I69" i="1"/>
  <c r="I67" i="1"/>
  <c r="K60" i="1"/>
  <c r="K59" i="1"/>
  <c r="J88" i="1"/>
  <c r="J89" i="1" s="1"/>
  <c r="J83" i="1"/>
  <c r="K83" i="1" s="1"/>
  <c r="J84" i="1"/>
  <c r="K84" i="1" s="1"/>
  <c r="J85" i="1"/>
  <c r="K85" i="1" s="1"/>
  <c r="J86" i="1"/>
  <c r="K86" i="1" s="1"/>
  <c r="J82" i="1"/>
  <c r="K82" i="1" s="1"/>
  <c r="J80" i="1"/>
  <c r="K80" i="1" s="1"/>
  <c r="J78" i="1"/>
  <c r="K78" i="1" s="1"/>
  <c r="J77" i="1"/>
  <c r="K77" i="1" s="1"/>
  <c r="J75" i="1"/>
  <c r="J76" i="1" s="1"/>
  <c r="K76" i="1" s="1"/>
  <c r="J71" i="1"/>
  <c r="K71" i="1" s="1"/>
  <c r="J72" i="1"/>
  <c r="K72" i="1" s="1"/>
  <c r="J73" i="1"/>
  <c r="K73" i="1" s="1"/>
  <c r="J70" i="1"/>
  <c r="J68" i="1"/>
  <c r="J69" i="1" s="1"/>
  <c r="J60" i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59" i="1"/>
  <c r="J54" i="1"/>
  <c r="K54" i="1" s="1"/>
  <c r="J52" i="1"/>
  <c r="K52" i="1" s="1"/>
  <c r="J44" i="1"/>
  <c r="K44" i="1" s="1"/>
  <c r="J45" i="1"/>
  <c r="K45" i="1" s="1"/>
  <c r="J46" i="1"/>
  <c r="K46" i="1" s="1"/>
  <c r="J48" i="1"/>
  <c r="K48" i="1" s="1"/>
  <c r="J49" i="1"/>
  <c r="K49" i="1" s="1"/>
  <c r="J50" i="1"/>
  <c r="J43" i="1"/>
  <c r="K43" i="1" s="1"/>
  <c r="J41" i="1"/>
  <c r="J42" i="1" s="1"/>
  <c r="K42" i="1" s="1"/>
  <c r="J33" i="1"/>
  <c r="K33" i="1" s="1"/>
  <c r="J35" i="1"/>
  <c r="K35" i="1" s="1"/>
  <c r="J36" i="1"/>
  <c r="K36" i="1" s="1"/>
  <c r="J37" i="1"/>
  <c r="J38" i="1"/>
  <c r="J39" i="1"/>
  <c r="K39" i="1" s="1"/>
  <c r="J30" i="1"/>
  <c r="J31" i="1" s="1"/>
  <c r="K31" i="1" s="1"/>
  <c r="J28" i="1"/>
  <c r="K28" i="1" s="1"/>
  <c r="J24" i="1"/>
  <c r="K24" i="1" s="1"/>
  <c r="J25" i="1"/>
  <c r="J26" i="1"/>
  <c r="K26" i="1" s="1"/>
  <c r="J23" i="1"/>
  <c r="K23" i="1" s="1"/>
  <c r="J18" i="1"/>
  <c r="J19" i="1"/>
  <c r="K19" i="1" s="1"/>
  <c r="J20" i="1"/>
  <c r="K20" i="1" s="1"/>
  <c r="J21" i="1"/>
  <c r="K21" i="1" s="1"/>
  <c r="J17" i="1"/>
  <c r="K17" i="1" s="1"/>
  <c r="K18" i="1"/>
  <c r="K25" i="1"/>
  <c r="K37" i="1"/>
  <c r="K38" i="1"/>
  <c r="K41" i="1"/>
  <c r="J15" i="1"/>
  <c r="J16" i="1" s="1"/>
  <c r="K16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4" i="1"/>
  <c r="K4" i="1" s="1"/>
  <c r="I55" i="1"/>
  <c r="I53" i="1"/>
  <c r="I51" i="1"/>
  <c r="I42" i="1"/>
  <c r="I40" i="1"/>
  <c r="I31" i="1"/>
  <c r="I29" i="1"/>
  <c r="I27" i="1"/>
  <c r="I22" i="1"/>
  <c r="I16" i="1"/>
  <c r="I14" i="1"/>
  <c r="H70" i="1"/>
  <c r="I56" i="1" l="1"/>
  <c r="K75" i="1"/>
  <c r="J29" i="1"/>
  <c r="K29" i="1" s="1"/>
  <c r="J22" i="1"/>
  <c r="J81" i="1"/>
  <c r="K81" i="1" s="1"/>
  <c r="J131" i="1"/>
  <c r="J104" i="1"/>
  <c r="I135" i="1"/>
  <c r="I91" i="1"/>
  <c r="I134" i="1"/>
  <c r="J55" i="1"/>
  <c r="K55" i="1" s="1"/>
  <c r="I90" i="1"/>
  <c r="I138" i="1" s="1"/>
  <c r="J74" i="1"/>
  <c r="K114" i="1"/>
  <c r="K69" i="1"/>
  <c r="I57" i="1"/>
  <c r="K30" i="1"/>
  <c r="K15" i="1"/>
  <c r="K70" i="1"/>
  <c r="J67" i="1"/>
  <c r="J87" i="1"/>
  <c r="K132" i="1"/>
  <c r="K126" i="1"/>
  <c r="J106" i="1"/>
  <c r="J123" i="1"/>
  <c r="K94" i="1"/>
  <c r="K88" i="1"/>
  <c r="K68" i="1"/>
  <c r="J79" i="1"/>
  <c r="K124" i="1"/>
  <c r="J112" i="1"/>
  <c r="J53" i="1"/>
  <c r="K53" i="1" s="1"/>
  <c r="J51" i="1"/>
  <c r="J40" i="1"/>
  <c r="J27" i="1"/>
  <c r="J14" i="1"/>
  <c r="H133" i="1"/>
  <c r="H132" i="1"/>
  <c r="H125" i="1"/>
  <c r="H124" i="1"/>
  <c r="H116" i="1"/>
  <c r="H115" i="1"/>
  <c r="H114" i="1"/>
  <c r="H113" i="1"/>
  <c r="H106" i="1"/>
  <c r="H105" i="1"/>
  <c r="E131" i="1"/>
  <c r="F131" i="1"/>
  <c r="D131" i="1"/>
  <c r="G127" i="1"/>
  <c r="G128" i="1"/>
  <c r="G129" i="1"/>
  <c r="G130" i="1"/>
  <c r="G126" i="1"/>
  <c r="E123" i="1"/>
  <c r="F123" i="1"/>
  <c r="K123" i="1" s="1"/>
  <c r="D123" i="1"/>
  <c r="G118" i="1"/>
  <c r="G119" i="1"/>
  <c r="G120" i="1"/>
  <c r="G121" i="1"/>
  <c r="G122" i="1"/>
  <c r="G117" i="1"/>
  <c r="E112" i="1"/>
  <c r="F112" i="1"/>
  <c r="D112" i="1"/>
  <c r="G108" i="1"/>
  <c r="G109" i="1"/>
  <c r="G110" i="1"/>
  <c r="G111" i="1"/>
  <c r="G107" i="1"/>
  <c r="E104" i="1"/>
  <c r="F104" i="1"/>
  <c r="D104" i="1"/>
  <c r="D134" i="1" s="1"/>
  <c r="H94" i="1"/>
  <c r="H95" i="1"/>
  <c r="H96" i="1"/>
  <c r="H97" i="1"/>
  <c r="H98" i="1"/>
  <c r="H99" i="1"/>
  <c r="H100" i="1"/>
  <c r="H101" i="1"/>
  <c r="H102" i="1"/>
  <c r="H103" i="1"/>
  <c r="H107" i="1"/>
  <c r="H108" i="1"/>
  <c r="H109" i="1"/>
  <c r="H110" i="1"/>
  <c r="H111" i="1"/>
  <c r="H117" i="1"/>
  <c r="H118" i="1"/>
  <c r="H119" i="1"/>
  <c r="H120" i="1"/>
  <c r="H121" i="1"/>
  <c r="H126" i="1"/>
  <c r="H127" i="1"/>
  <c r="H128" i="1"/>
  <c r="H129" i="1"/>
  <c r="H130" i="1"/>
  <c r="H135" i="1"/>
  <c r="H93" i="1"/>
  <c r="G94" i="1"/>
  <c r="G95" i="1"/>
  <c r="G96" i="1"/>
  <c r="G97" i="1"/>
  <c r="G98" i="1"/>
  <c r="G99" i="1"/>
  <c r="G100" i="1"/>
  <c r="G101" i="1"/>
  <c r="G102" i="1"/>
  <c r="G103" i="1"/>
  <c r="G93" i="1"/>
  <c r="E89" i="1"/>
  <c r="F89" i="1"/>
  <c r="K89" i="1" s="1"/>
  <c r="G89" i="1"/>
  <c r="D89" i="1"/>
  <c r="H88" i="1"/>
  <c r="H81" i="1"/>
  <c r="H80" i="1"/>
  <c r="H76" i="1"/>
  <c r="H75" i="1"/>
  <c r="H69" i="1"/>
  <c r="H68" i="1"/>
  <c r="E87" i="1"/>
  <c r="F87" i="1"/>
  <c r="D87" i="1"/>
  <c r="G83" i="1"/>
  <c r="G84" i="1"/>
  <c r="G85" i="1"/>
  <c r="G86" i="1"/>
  <c r="G82" i="1"/>
  <c r="E79" i="1"/>
  <c r="F79" i="1"/>
  <c r="D79" i="1"/>
  <c r="G78" i="1"/>
  <c r="G77" i="1"/>
  <c r="E74" i="1"/>
  <c r="F74" i="1"/>
  <c r="K74" i="1" s="1"/>
  <c r="D74" i="1"/>
  <c r="G71" i="1"/>
  <c r="G72" i="1"/>
  <c r="G73" i="1"/>
  <c r="G70" i="1"/>
  <c r="E67" i="1"/>
  <c r="F67" i="1"/>
  <c r="D67" i="1"/>
  <c r="H60" i="1"/>
  <c r="H61" i="1"/>
  <c r="H62" i="1"/>
  <c r="H63" i="1"/>
  <c r="H64" i="1"/>
  <c r="H65" i="1"/>
  <c r="H66" i="1"/>
  <c r="H71" i="1"/>
  <c r="H72" i="1"/>
  <c r="H73" i="1"/>
  <c r="H77" i="1"/>
  <c r="H78" i="1"/>
  <c r="H82" i="1"/>
  <c r="H83" i="1"/>
  <c r="H84" i="1"/>
  <c r="H85" i="1"/>
  <c r="H86" i="1"/>
  <c r="H90" i="1"/>
  <c r="H91" i="1"/>
  <c r="H59" i="1"/>
  <c r="G60" i="1"/>
  <c r="G61" i="1"/>
  <c r="G62" i="1"/>
  <c r="G63" i="1"/>
  <c r="G64" i="1"/>
  <c r="G65" i="1"/>
  <c r="G66" i="1"/>
  <c r="G59" i="1"/>
  <c r="H55" i="1"/>
  <c r="H54" i="1"/>
  <c r="H53" i="1"/>
  <c r="H52" i="1"/>
  <c r="H42" i="1"/>
  <c r="H41" i="1"/>
  <c r="H31" i="1"/>
  <c r="H30" i="1"/>
  <c r="F27" i="1"/>
  <c r="F57" i="1" s="1"/>
  <c r="E27" i="1"/>
  <c r="E57" i="1" s="1"/>
  <c r="E139" i="1" s="1"/>
  <c r="D27" i="1"/>
  <c r="D57" i="1" s="1"/>
  <c r="D139" i="1" s="1"/>
  <c r="H26" i="1"/>
  <c r="G26" i="1"/>
  <c r="H25" i="1"/>
  <c r="G25" i="1"/>
  <c r="H24" i="1"/>
  <c r="G24" i="1"/>
  <c r="H23" i="1"/>
  <c r="G23" i="1"/>
  <c r="H16" i="1"/>
  <c r="H15" i="1"/>
  <c r="G15" i="1"/>
  <c r="E51" i="1"/>
  <c r="F51" i="1"/>
  <c r="D51" i="1"/>
  <c r="G44" i="1"/>
  <c r="G45" i="1"/>
  <c r="G46" i="1"/>
  <c r="G47" i="1"/>
  <c r="G48" i="1"/>
  <c r="G49" i="1"/>
  <c r="G50" i="1"/>
  <c r="G43" i="1"/>
  <c r="E40" i="1"/>
  <c r="F40" i="1"/>
  <c r="D40" i="1"/>
  <c r="G33" i="1"/>
  <c r="G34" i="1"/>
  <c r="G35" i="1"/>
  <c r="G36" i="1"/>
  <c r="G37" i="1"/>
  <c r="G38" i="1"/>
  <c r="G39" i="1"/>
  <c r="G32" i="1"/>
  <c r="H28" i="1"/>
  <c r="H29" i="1"/>
  <c r="H32" i="1"/>
  <c r="H33" i="1"/>
  <c r="H34" i="1"/>
  <c r="H35" i="1"/>
  <c r="H36" i="1"/>
  <c r="H37" i="1"/>
  <c r="H38" i="1"/>
  <c r="H39" i="1"/>
  <c r="H43" i="1"/>
  <c r="H44" i="1"/>
  <c r="H45" i="1"/>
  <c r="H46" i="1"/>
  <c r="H47" i="1"/>
  <c r="H48" i="1"/>
  <c r="H49" i="1"/>
  <c r="H17" i="1"/>
  <c r="H18" i="1"/>
  <c r="H19" i="1"/>
  <c r="H20" i="1"/>
  <c r="H21" i="1"/>
  <c r="E22" i="1"/>
  <c r="F22" i="1"/>
  <c r="K22" i="1" s="1"/>
  <c r="D22" i="1"/>
  <c r="G18" i="1"/>
  <c r="G19" i="1"/>
  <c r="G20" i="1"/>
  <c r="G21" i="1"/>
  <c r="G17" i="1"/>
  <c r="H5" i="1"/>
  <c r="H6" i="1"/>
  <c r="H7" i="1"/>
  <c r="H8" i="1"/>
  <c r="H9" i="1"/>
  <c r="H10" i="1"/>
  <c r="H11" i="1"/>
  <c r="H12" i="1"/>
  <c r="H13" i="1"/>
  <c r="H4" i="1"/>
  <c r="E14" i="1"/>
  <c r="F14" i="1"/>
  <c r="D14" i="1"/>
  <c r="G5" i="1"/>
  <c r="G6" i="1"/>
  <c r="G7" i="1"/>
  <c r="G8" i="1"/>
  <c r="G9" i="1"/>
  <c r="G10" i="1"/>
  <c r="G11" i="1"/>
  <c r="G12" i="1"/>
  <c r="G13" i="1"/>
  <c r="G4" i="1"/>
  <c r="I139" i="1" l="1"/>
  <c r="K67" i="1"/>
  <c r="J90" i="1"/>
  <c r="K90" i="1" s="1"/>
  <c r="J91" i="1"/>
  <c r="K91" i="1" s="1"/>
  <c r="J134" i="1"/>
  <c r="K87" i="1"/>
  <c r="K27" i="1"/>
  <c r="H131" i="1"/>
  <c r="K131" i="1"/>
  <c r="K112" i="1"/>
  <c r="K106" i="1"/>
  <c r="J135" i="1"/>
  <c r="K135" i="1" s="1"/>
  <c r="D56" i="1"/>
  <c r="D138" i="1" s="1"/>
  <c r="H57" i="1"/>
  <c r="F139" i="1"/>
  <c r="H139" i="1" s="1"/>
  <c r="K40" i="1"/>
  <c r="K79" i="1"/>
  <c r="K14" i="1"/>
  <c r="K51" i="1"/>
  <c r="F134" i="1"/>
  <c r="K104" i="1"/>
  <c r="E134" i="1"/>
  <c r="J56" i="1"/>
  <c r="J57" i="1"/>
  <c r="G79" i="1"/>
  <c r="H89" i="1"/>
  <c r="F56" i="1"/>
  <c r="E56" i="1"/>
  <c r="H79" i="1"/>
  <c r="G131" i="1"/>
  <c r="H87" i="1"/>
  <c r="G123" i="1"/>
  <c r="H104" i="1"/>
  <c r="H112" i="1"/>
  <c r="H123" i="1"/>
  <c r="G112" i="1"/>
  <c r="G104" i="1"/>
  <c r="G87" i="1"/>
  <c r="G67" i="1"/>
  <c r="H74" i="1"/>
  <c r="H67" i="1"/>
  <c r="G74" i="1"/>
  <c r="H22" i="1"/>
  <c r="H14" i="1"/>
  <c r="G51" i="1"/>
  <c r="H27" i="1"/>
  <c r="G22" i="1"/>
  <c r="H51" i="1"/>
  <c r="G40" i="1"/>
  <c r="G14" i="1"/>
  <c r="G27" i="1"/>
  <c r="G57" i="1" s="1"/>
  <c r="G139" i="1" s="1"/>
  <c r="H40" i="1"/>
  <c r="E138" i="1" l="1"/>
  <c r="G134" i="1"/>
  <c r="F138" i="1"/>
  <c r="H138" i="1" s="1"/>
  <c r="K134" i="1"/>
  <c r="H134" i="1"/>
  <c r="K57" i="1"/>
  <c r="J139" i="1"/>
  <c r="K139" i="1" s="1"/>
  <c r="K56" i="1"/>
  <c r="J138" i="1"/>
  <c r="K138" i="1" s="1"/>
  <c r="H56" i="1"/>
  <c r="G56" i="1"/>
  <c r="G138" i="1" l="1"/>
</calcChain>
</file>

<file path=xl/sharedStrings.xml><?xml version="1.0" encoding="utf-8"?>
<sst xmlns="http://schemas.openxmlformats.org/spreadsheetml/2006/main" count="370" uniqueCount="77">
  <si>
    <t>60336293 Základní  škola a Mateřská škola Štramberk</t>
  </si>
  <si>
    <t>UZ</t>
  </si>
  <si>
    <t>SU</t>
  </si>
  <si>
    <t>Popis</t>
  </si>
  <si>
    <t>SP</t>
  </si>
  <si>
    <t>UP</t>
  </si>
  <si>
    <t>Skutečnost</t>
  </si>
  <si>
    <t>UP - skutečnost</t>
  </si>
  <si>
    <t>Skut./UP (%)</t>
  </si>
  <si>
    <t>501</t>
  </si>
  <si>
    <t>Spotřeba materiálu</t>
  </si>
  <si>
    <t>00002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</si>
  <si>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</si>
  <si>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</si>
  <si>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</si>
  <si>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</si>
  <si>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</si>
  <si>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</si>
  <si>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</si>
  <si>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</si>
  <si>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</si>
  <si>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</si>
  <si>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</si>
  <si>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</si>
  <si>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</si>
  <si>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</si>
  <si>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</si>
  <si>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</si>
  <si>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</si>
  <si>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</si>
  <si>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00004</t>
  </si>
  <si>
    <t>00007</t>
  </si>
  <si>
    <t>33063</t>
  </si>
  <si>
    <t>524</t>
  </si>
  <si>
    <t>Zákonné sociální pojištění</t>
  </si>
  <si>
    <t>525</t>
  </si>
  <si>
    <t>Jiné sociální pojištění</t>
  </si>
  <si>
    <t>527</t>
  </si>
  <si>
    <t>Zákonné sociální náklady</t>
  </si>
  <si>
    <t>33353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</si>
  <si>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</si>
  <si>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</si>
  <si>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</si>
  <si>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</si>
  <si>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</si>
  <si>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</si>
  <si>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</si>
  <si>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</si>
  <si>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</si>
  <si>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</si>
  <si>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</si>
  <si>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>00403</t>
  </si>
  <si>
    <t>UZ 00403 Rozpuštění inv. transféru</t>
  </si>
  <si>
    <t>Výnosy celkem</t>
  </si>
  <si>
    <t>RO.Č.4</t>
  </si>
  <si>
    <t>UP. Č. 4</t>
  </si>
  <si>
    <t>Skut./UP (%) Č.4</t>
  </si>
  <si>
    <t>UZ 00002 Náklady celkem</t>
  </si>
  <si>
    <t>UZ 00002 Výnosy celkem</t>
  </si>
  <si>
    <t>UZ 00004 Náklady celkem</t>
  </si>
  <si>
    <t>UZ 00004 Výnosy celkem</t>
  </si>
  <si>
    <t>UZ 00007 Náklady celkem</t>
  </si>
  <si>
    <t>UZ 00007 Výnosy celkem</t>
  </si>
  <si>
    <t>UZ 33063 Náklady celkem</t>
  </si>
  <si>
    <t>UZ 33063 Výnosy celkem</t>
  </si>
  <si>
    <t>UZ 33353 Náklady celkem</t>
  </si>
  <si>
    <t>UZ 33353 Výnosy celkem</t>
  </si>
  <si>
    <t>Základní škola</t>
  </si>
  <si>
    <t>Mateřská škola Zaulíčí</t>
  </si>
  <si>
    <t xml:space="preserve">Zdroje ( UZ ): </t>
  </si>
  <si>
    <t>Zřizovatel - Město Štramberk</t>
  </si>
  <si>
    <t>Vlastní zdroje ( ze školného a stravného)</t>
  </si>
  <si>
    <t>Účelová dotace - Město Štramberk</t>
  </si>
  <si>
    <t>Dotace MŠMT - Šablony pro ZŠ a MŠ, OKAP II</t>
  </si>
  <si>
    <t>Ministerstvo školství prostřednictvím Krajského úřadu MSK - přímé náklady na vzdělávání</t>
  </si>
  <si>
    <t>Mateřská škola Bařiny čp. 700 + 571</t>
  </si>
  <si>
    <t>Plnění plánu k 30.9.2024 + RO.Č.4 - Základní škola a Mateřská škola Štramberk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</si>
</sst>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2" borderId="3" xfId="0" applyFont="1" applyFill="1" applyBorder="1"/>
    <xf numFmtId="4" fontId="2" fillId="2" borderId="3" xfId="0" applyNumberFormat="1" applyFont="1" applyFill="1" applyBorder="1" applyAlignment="1">
      <alignment horizontal="right" vertical="center"/>
    </xf>
    <xf numFmtId="0" fontId="2" fillId="2" borderId="7" xfId="0" applyFont="1" applyFill="1" applyBorder="1"/>
    <xf numFmtId="4" fontId="3" fillId="5" borderId="3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2" borderId="13" xfId="0" applyFont="1" applyFill="1" applyBorder="1"/>
    <xf numFmtId="4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/>
    <xf numFmtId="0" fontId="2" fillId="2" borderId="15" xfId="0" applyFont="1" applyFill="1" applyBorder="1"/>
    <xf numFmtId="4" fontId="2" fillId="2" borderId="15" xfId="0" applyNumberFormat="1" applyFont="1" applyFill="1" applyBorder="1" applyAlignment="1">
      <alignment horizontal="right" vertical="center"/>
    </xf>
    <xf numFmtId="4" fontId="1" fillId="5" borderId="3" xfId="0" applyNumberFormat="1" applyFont="1" applyFill="1" applyBorder="1" applyAlignment="1">
      <alignment horizontal="right" vertical="center"/>
    </xf>
    <xf numFmtId="4" fontId="3" fillId="6" borderId="10" xfId="0" applyNumberFormat="1" applyFont="1" applyFill="1" applyBorder="1" applyAlignment="1">
      <alignment horizontal="right" vertical="center" wrapText="1"/>
    </xf>
    <xf numFmtId="4" fontId="3" fillId="5" borderId="13" xfId="0" applyNumberFormat="1" applyFont="1" applyFill="1" applyBorder="1" applyAlignment="1">
      <alignment horizontal="right" vertical="center" wrapText="1"/>
    </xf>
    <xf numFmtId="4" fontId="1" fillId="5" borderId="13" xfId="0" applyNumberFormat="1" applyFont="1" applyFill="1" applyBorder="1" applyAlignment="1">
      <alignment horizontal="right" vertical="center"/>
    </xf>
    <xf numFmtId="4" fontId="3" fillId="6" borderId="5" xfId="0" applyNumberFormat="1" applyFont="1" applyFill="1" applyBorder="1" applyAlignment="1">
      <alignment horizontal="right" vertical="center" wrapText="1"/>
    </xf>
    <xf numFmtId="4" fontId="1" fillId="6" borderId="5" xfId="0" applyNumberFormat="1" applyFont="1" applyFill="1" applyBorder="1" applyAlignment="1">
      <alignment horizontal="right" vertical="center"/>
    </xf>
    <xf numFmtId="4" fontId="1" fillId="6" borderId="10" xfId="0" applyNumberFormat="1" applyFont="1" applyFill="1" applyBorder="1" applyAlignment="1">
      <alignment horizontal="right" vertical="center"/>
    </xf>
    <xf numFmtId="0" fontId="1" fillId="6" borderId="1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4" fontId="2" fillId="3" borderId="3" xfId="0" applyNumberFormat="1" applyFont="1" applyFill="1" applyBorder="1" applyAlignment="1">
      <alignment horizontal="right" vertical="center"/>
    </xf>
    <xf numFmtId="0" fontId="2" fillId="3" borderId="7" xfId="0" applyFont="1" applyFill="1" applyBorder="1"/>
    <xf numFmtId="4" fontId="3" fillId="7" borderId="3" xfId="0" applyNumberFormat="1" applyFont="1" applyFill="1" applyBorder="1" applyAlignment="1">
      <alignment horizontal="right" vertical="center" wrapText="1"/>
    </xf>
    <xf numFmtId="4" fontId="1" fillId="7" borderId="3" xfId="0" applyNumberFormat="1" applyFont="1" applyFill="1" applyBorder="1" applyAlignment="1">
      <alignment horizontal="right" vertical="center"/>
    </xf>
    <xf numFmtId="4" fontId="3" fillId="8" borderId="10" xfId="0" applyNumberFormat="1" applyFont="1" applyFill="1" applyBorder="1" applyAlignment="1">
      <alignment horizontal="right" vertical="center" wrapText="1"/>
    </xf>
    <xf numFmtId="4" fontId="1" fillId="8" borderId="10" xfId="0" applyNumberFormat="1" applyFont="1" applyFill="1" applyBorder="1" applyAlignment="1">
      <alignment horizontal="right" vertical="center"/>
    </xf>
    <xf numFmtId="0" fontId="2" fillId="4" borderId="3" xfId="0" applyFont="1" applyFill="1" applyBorder="1"/>
    <xf numFmtId="4" fontId="2" fillId="4" borderId="3" xfId="0" applyNumberFormat="1" applyFont="1" applyFill="1" applyBorder="1" applyAlignment="1">
      <alignment horizontal="right" vertical="center"/>
    </xf>
    <xf numFmtId="0" fontId="2" fillId="4" borderId="7" xfId="0" applyFont="1" applyFill="1" applyBorder="1"/>
    <xf numFmtId="4" fontId="3" fillId="9" borderId="3" xfId="0" applyNumberFormat="1" applyFont="1" applyFill="1" applyBorder="1" applyAlignment="1">
      <alignment horizontal="right" vertical="center" wrapText="1"/>
    </xf>
    <xf numFmtId="4" fontId="1" fillId="9" borderId="3" xfId="0" applyNumberFormat="1" applyFont="1" applyFill="1" applyBorder="1" applyAlignment="1">
      <alignment horizontal="right" vertical="center"/>
    </xf>
    <xf numFmtId="4" fontId="3" fillId="10" borderId="10" xfId="0" applyNumberFormat="1" applyFont="1" applyFill="1" applyBorder="1" applyAlignment="1">
      <alignment horizontal="right" vertical="center" wrapText="1"/>
    </xf>
    <xf numFmtId="4" fontId="1" fillId="10" borderId="10" xfId="0" applyNumberFormat="1" applyFont="1" applyFill="1" applyBorder="1" applyAlignment="1">
      <alignment horizontal="right" vertical="center"/>
    </xf>
    <xf numFmtId="4" fontId="3" fillId="9" borderId="13" xfId="0" applyNumberFormat="1" applyFont="1" applyFill="1" applyBorder="1" applyAlignment="1">
      <alignment horizontal="right" vertical="center" wrapText="1"/>
    </xf>
    <xf numFmtId="4" fontId="1" fillId="9" borderId="13" xfId="0" applyNumberFormat="1" applyFont="1" applyFill="1" applyBorder="1" applyAlignment="1">
      <alignment horizontal="right" vertical="center"/>
    </xf>
    <xf numFmtId="4" fontId="3" fillId="10" borderId="5" xfId="0" applyNumberFormat="1" applyFont="1" applyFill="1" applyBorder="1" applyAlignment="1">
      <alignment horizontal="right" vertical="center" wrapText="1"/>
    </xf>
    <xf numFmtId="4" fontId="1" fillId="10" borderId="5" xfId="0" applyNumberFormat="1" applyFont="1" applyFill="1" applyBorder="1" applyAlignment="1">
      <alignment horizontal="right" vertical="center"/>
    </xf>
    <xf numFmtId="4" fontId="2" fillId="2" borderId="15" xfId="0" applyNumberFormat="1" applyFont="1" applyFill="1" applyBorder="1"/>
    <xf numFmtId="4" fontId="2" fillId="2" borderId="16" xfId="0" applyNumberFormat="1" applyFont="1" applyFill="1" applyBorder="1"/>
    <xf numFmtId="4" fontId="2" fillId="2" borderId="3" xfId="0" applyNumberFormat="1" applyFont="1" applyFill="1" applyBorder="1"/>
    <xf numFmtId="4" fontId="2" fillId="2" borderId="13" xfId="0" applyNumberFormat="1" applyFont="1" applyFill="1" applyBorder="1"/>
    <xf numFmtId="4" fontId="1" fillId="5" borderId="3" xfId="0" applyNumberFormat="1" applyFont="1" applyFill="1" applyBorder="1"/>
    <xf numFmtId="4" fontId="1" fillId="5" borderId="13" xfId="0" applyNumberFormat="1" applyFont="1" applyFill="1" applyBorder="1"/>
    <xf numFmtId="4" fontId="1" fillId="6" borderId="5" xfId="0" applyNumberFormat="1" applyFont="1" applyFill="1" applyBorder="1"/>
    <xf numFmtId="4" fontId="1" fillId="6" borderId="6" xfId="0" applyNumberFormat="1" applyFont="1" applyFill="1" applyBorder="1"/>
    <xf numFmtId="4" fontId="1" fillId="6" borderId="10" xfId="0" applyNumberFormat="1" applyFont="1" applyFill="1" applyBorder="1"/>
    <xf numFmtId="4" fontId="1" fillId="6" borderId="11" xfId="0" applyNumberFormat="1" applyFont="1" applyFill="1" applyBorder="1"/>
    <xf numFmtId="4" fontId="2" fillId="3" borderId="3" xfId="0" applyNumberFormat="1" applyFont="1" applyFill="1" applyBorder="1"/>
    <xf numFmtId="4" fontId="1" fillId="7" borderId="3" xfId="0" applyNumberFormat="1" applyFont="1" applyFill="1" applyBorder="1"/>
    <xf numFmtId="4" fontId="1" fillId="8" borderId="10" xfId="0" applyNumberFormat="1" applyFont="1" applyFill="1" applyBorder="1"/>
    <xf numFmtId="4" fontId="2" fillId="4" borderId="3" xfId="0" applyNumberFormat="1" applyFont="1" applyFill="1" applyBorder="1"/>
    <xf numFmtId="4" fontId="1" fillId="9" borderId="3" xfId="0" applyNumberFormat="1" applyFont="1" applyFill="1" applyBorder="1"/>
    <xf numFmtId="4" fontId="1" fillId="9" borderId="13" xfId="0" applyNumberFormat="1" applyFont="1" applyFill="1" applyBorder="1"/>
    <xf numFmtId="4" fontId="1" fillId="10" borderId="5" xfId="0" applyNumberFormat="1" applyFont="1" applyFill="1" applyBorder="1"/>
    <xf numFmtId="4" fontId="1" fillId="10" borderId="6" xfId="0" applyNumberFormat="1" applyFont="1" applyFill="1" applyBorder="1"/>
    <xf numFmtId="4" fontId="1" fillId="10" borderId="10" xfId="0" applyNumberFormat="1" applyFont="1" applyFill="1" applyBorder="1"/>
    <xf numFmtId="0" fontId="1" fillId="10" borderId="18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2" fillId="4" borderId="15" xfId="0" applyFont="1" applyFill="1" applyBorder="1"/>
    <xf numFmtId="4" fontId="2" fillId="4" borderId="15" xfId="0" applyNumberFormat="1" applyFont="1" applyFill="1" applyBorder="1" applyAlignment="1">
      <alignment horizontal="right" vertical="center"/>
    </xf>
    <xf numFmtId="4" fontId="2" fillId="4" borderId="15" xfId="0" applyNumberFormat="1" applyFont="1" applyFill="1" applyBorder="1"/>
    <xf numFmtId="4" fontId="2" fillId="4" borderId="16" xfId="0" applyNumberFormat="1" applyFont="1" applyFill="1" applyBorder="1"/>
    <xf numFmtId="0" fontId="1" fillId="10" borderId="17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2" fillId="3" borderId="14" xfId="0" applyFont="1" applyFill="1" applyBorder="1"/>
    <xf numFmtId="0" fontId="2" fillId="3" borderId="15" xfId="0" applyFont="1" applyFill="1" applyBorder="1"/>
    <xf numFmtId="4" fontId="2" fillId="3" borderId="15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/>
    <xf numFmtId="4" fontId="2" fillId="3" borderId="16" xfId="0" applyNumberFormat="1" applyFont="1" applyFill="1" applyBorder="1"/>
    <xf numFmtId="0" fontId="1" fillId="8" borderId="17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7" borderId="16" xfId="0" applyNumberFormat="1" applyFont="1" applyFill="1" applyBorder="1"/>
    <xf numFmtId="4" fontId="3" fillId="7" borderId="13" xfId="0" applyNumberFormat="1" applyFont="1" applyFill="1" applyBorder="1" applyAlignment="1">
      <alignment horizontal="right" vertical="center" wrapText="1"/>
    </xf>
    <xf numFmtId="4" fontId="1" fillId="7" borderId="13" xfId="0" applyNumberFormat="1" applyFont="1" applyFill="1" applyBorder="1" applyAlignment="1">
      <alignment horizontal="right" vertical="center"/>
    </xf>
    <xf numFmtId="4" fontId="1" fillId="7" borderId="13" xfId="0" applyNumberFormat="1" applyFont="1" applyFill="1" applyBorder="1"/>
    <xf numFmtId="4" fontId="1" fillId="7" borderId="20" xfId="0" applyNumberFormat="1" applyFont="1" applyFill="1" applyBorder="1"/>
    <xf numFmtId="4" fontId="3" fillId="8" borderId="5" xfId="0" applyNumberFormat="1" applyFont="1" applyFill="1" applyBorder="1" applyAlignment="1">
      <alignment horizontal="right" vertical="center" wrapText="1"/>
    </xf>
    <xf numFmtId="4" fontId="1" fillId="8" borderId="5" xfId="0" applyNumberFormat="1" applyFont="1" applyFill="1" applyBorder="1" applyAlignment="1">
      <alignment horizontal="right" vertical="center"/>
    </xf>
    <xf numFmtId="4" fontId="1" fillId="8" borderId="5" xfId="0" applyNumberFormat="1" applyFont="1" applyFill="1" applyBorder="1"/>
    <xf numFmtId="4" fontId="1" fillId="8" borderId="6" xfId="0" applyNumberFormat="1" applyFont="1" applyFill="1" applyBorder="1"/>
    <xf numFmtId="4" fontId="1" fillId="8" borderId="21" xfId="0" applyNumberFormat="1" applyFont="1" applyFill="1" applyBorder="1"/>
    <xf numFmtId="4" fontId="1" fillId="9" borderId="16" xfId="0" applyNumberFormat="1" applyFont="1" applyFill="1" applyBorder="1"/>
    <xf numFmtId="4" fontId="1" fillId="9" borderId="20" xfId="0" applyNumberFormat="1" applyFont="1" applyFill="1" applyBorder="1"/>
    <xf numFmtId="4" fontId="1" fillId="10" borderId="21" xfId="0" applyNumberFormat="1" applyFont="1" applyFill="1" applyBorder="1"/>
    <xf numFmtId="4" fontId="3" fillId="11" borderId="5" xfId="0" applyNumberFormat="1" applyFont="1" applyFill="1" applyBorder="1" applyAlignment="1">
      <alignment horizontal="right" vertical="center" wrapText="1"/>
    </xf>
    <xf numFmtId="4" fontId="1" fillId="11" borderId="5" xfId="0" applyNumberFormat="1" applyFont="1" applyFill="1" applyBorder="1" applyAlignment="1">
      <alignment horizontal="right" vertical="center"/>
    </xf>
    <xf numFmtId="4" fontId="1" fillId="11" borderId="5" xfId="0" applyNumberFormat="1" applyFont="1" applyFill="1" applyBorder="1"/>
    <xf numFmtId="4" fontId="1" fillId="11" borderId="6" xfId="0" applyNumberFormat="1" applyFont="1" applyFill="1" applyBorder="1"/>
    <xf numFmtId="4" fontId="3" fillId="11" borderId="10" xfId="0" applyNumberFormat="1" applyFont="1" applyFill="1" applyBorder="1" applyAlignment="1">
      <alignment horizontal="right" vertical="center" wrapText="1"/>
    </xf>
    <xf numFmtId="4" fontId="1" fillId="11" borderId="10" xfId="0" applyNumberFormat="1" applyFont="1" applyFill="1" applyBorder="1" applyAlignment="1">
      <alignment horizontal="right" vertical="center"/>
    </xf>
    <xf numFmtId="4" fontId="1" fillId="11" borderId="10" xfId="0" applyNumberFormat="1" applyFont="1" applyFill="1" applyBorder="1"/>
    <xf numFmtId="4" fontId="1" fillId="11" borderId="2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12" borderId="0" xfId="0" applyFont="1" applyFill="1" applyAlignment="1">
      <alignment horizontal="left" vertical="center" wrapText="1"/>
    </xf>
    <xf numFmtId="0" fontId="4" fillId="9" borderId="28" xfId="0" applyFont="1" applyFill="1" applyBorder="1" applyAlignment="1">
      <alignment horizontal="left"/>
    </xf>
    <xf numFmtId="0" fontId="4" fillId="9" borderId="29" xfId="0" applyFont="1" applyFill="1" applyBorder="1" applyAlignment="1">
      <alignment horizontal="left"/>
    </xf>
    <xf numFmtId="0" fontId="4" fillId="9" borderId="30" xfId="0" applyFont="1" applyFill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11" borderId="4" xfId="0" applyFont="1" applyFill="1" applyBorder="1"/>
    <xf numFmtId="0" fontId="3" fillId="11" borderId="5" xfId="0" applyFont="1" applyFill="1" applyBorder="1"/>
    <xf numFmtId="0" fontId="3" fillId="11" borderId="9" xfId="0" applyFont="1" applyFill="1" applyBorder="1"/>
    <xf numFmtId="0" fontId="3" fillId="11" borderId="10" xfId="0" applyFont="1" applyFill="1" applyBorder="1"/>
    <xf numFmtId="0" fontId="4" fillId="5" borderId="22" xfId="0" applyFont="1" applyFill="1" applyBorder="1" applyAlignment="1">
      <alignment horizontal="left"/>
    </xf>
    <xf numFmtId="0" fontId="4" fillId="5" borderId="23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7" borderId="25" xfId="0" applyFont="1" applyFill="1" applyBorder="1" applyAlignment="1">
      <alignment horizontal="left"/>
    </xf>
    <xf numFmtId="0" fontId="4" fillId="7" borderId="26" xfId="0" applyFont="1" applyFill="1" applyBorder="1" applyAlignment="1">
      <alignment horizontal="left"/>
    </xf>
    <xf numFmtId="0" fontId="4" fillId="7" borderId="27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7" borderId="7" xfId="0" applyFont="1" applyFill="1" applyBorder="1"/>
    <xf numFmtId="0" fontId="3" fillId="7" borderId="3" xfId="0" applyFont="1" applyFill="1" applyBorder="1"/>
    <xf numFmtId="0" fontId="3" fillId="6" borderId="9" xfId="0" applyFont="1" applyFill="1" applyBorder="1"/>
    <xf numFmtId="0" fontId="3" fillId="6" borderId="10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5" borderId="3" xfId="0" applyFont="1" applyFill="1" applyBorder="1"/>
    <xf numFmtId="0" fontId="3" fillId="5" borderId="7" xfId="0" applyFont="1" applyFill="1" applyBorder="1"/>
    <xf numFmtId="0" fontId="3" fillId="7" borderId="12" xfId="0" applyFont="1" applyFill="1" applyBorder="1"/>
    <xf numFmtId="0" fontId="3" fillId="7" borderId="13" xfId="0" applyFont="1" applyFill="1" applyBorder="1"/>
    <xf numFmtId="0" fontId="3" fillId="10" borderId="9" xfId="0" applyFont="1" applyFill="1" applyBorder="1"/>
    <xf numFmtId="0" fontId="3" fillId="10" borderId="10" xfId="0" applyFont="1" applyFill="1" applyBorder="1"/>
    <xf numFmtId="0" fontId="3" fillId="9" borderId="7" xfId="0" applyFont="1" applyFill="1" applyBorder="1"/>
    <xf numFmtId="0" fontId="3" fillId="9" borderId="3" xfId="0" applyFont="1" applyFill="1" applyBorder="1"/>
    <xf numFmtId="0" fontId="3" fillId="10" borderId="4" xfId="0" applyFont="1" applyFill="1" applyBorder="1"/>
    <xf numFmtId="0" fontId="3" fillId="10" borderId="5" xfId="0" applyFont="1" applyFill="1" applyBorder="1"/>
    <xf numFmtId="0" fontId="3" fillId="9" borderId="12" xfId="0" applyFont="1" applyFill="1" applyBorder="1"/>
    <xf numFmtId="0" fontId="3" fillId="9" borderId="13" xfId="0" applyFont="1" applyFill="1" applyBorder="1"/>
    <xf numFmtId="0" fontId="3" fillId="8" borderId="4" xfId="0" applyFont="1" applyFill="1" applyBorder="1"/>
    <xf numFmtId="0" fontId="3" fillId="8" borderId="5" xfId="0" applyFont="1" applyFill="1" applyBorder="1"/>
    <xf numFmtId="0" fontId="3" fillId="8" borderId="9" xfId="0" applyFont="1" applyFill="1" applyBorder="1"/>
    <xf numFmtId="0" fontId="3" fillId="8" borderId="10" xfId="0" applyFont="1" applyFill="1" applyBorder="1"/>
    <xf numFmtId="0" fontId="3" fillId="5" borderId="12" xfId="0" applyFont="1" applyFill="1" applyBorder="1"/>
    <xf numFmtId="0" fontId="3" fillId="5" borderId="13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1"/>
  <sheetViews>
    <sheetView tabSelected="1" workbookViewId="0">
      <pane ySplit="3" topLeftCell="A67" activePane="bottomLeft" state="frozen"/>
      <selection pane="bottomLeft" activeCell="V112" sqref="U112:V112"/>
    </sheetView>
  </sheetViews>
  <sheetFormatPr defaultRowHeight="14.25" customHeight="1" x14ac:dyDescent="0.2"/>
  <cols>
    <col min="1" max="1" width="6" style="1" bestFit="1" customWidth="1"/>
    <col min="2" max="2" width="4" style="1" bestFit="1" customWidth="1"/>
    <col min="3" max="3" width="44.5703125" style="1" bestFit="1" customWidth="1"/>
    <col min="4" max="7" width="12.42578125" style="1" bestFit="1" customWidth="1"/>
    <col min="8" max="8" width="11.42578125" style="1" bestFit="1" customWidth="1"/>
    <col min="9" max="9" width="13" style="1" customWidth="1"/>
    <col min="10" max="10" width="11.85546875" style="1" customWidth="1"/>
    <col min="11" max="11" width="11.140625" style="1" customWidth="1"/>
    <col min="12" max="16384" width="9.140625" style="1"/>
  </cols>
  <sheetData>
    <row r="1" spans="1:11" ht="14.25" customHeight="1" x14ac:dyDescent="0.2">
      <c r="A1" s="128" t="s">
        <v>0</v>
      </c>
      <c r="B1" s="128"/>
      <c r="C1" s="128"/>
      <c r="D1" s="128"/>
      <c r="E1" s="129"/>
      <c r="F1" s="129"/>
      <c r="G1" s="129"/>
      <c r="H1" s="129"/>
    </row>
    <row r="2" spans="1:11" ht="30.75" customHeight="1" thickBot="1" x14ac:dyDescent="0.25">
      <c r="A2" s="108" t="s">
        <v>76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4.75" customHeight="1" thickBot="1" x14ac:dyDescent="0.25">
      <c r="A3" s="19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54</v>
      </c>
      <c r="J3" s="20" t="s">
        <v>55</v>
      </c>
      <c r="K3" s="21" t="s">
        <v>56</v>
      </c>
    </row>
    <row r="4" spans="1:11" ht="14.25" customHeight="1" x14ac:dyDescent="0.2">
      <c r="A4" s="9" t="s">
        <v>11</v>
      </c>
      <c r="B4" s="10" t="s">
        <v>9</v>
      </c>
      <c r="C4" s="10" t="s">
        <v>10</v>
      </c>
      <c r="D4" s="11">
        <v>215000</v>
      </c>
      <c r="E4" s="11">
        <v>217818</v>
      </c>
      <c r="F4" s="11">
        <v>198199.4</v>
      </c>
      <c r="G4" s="11">
        <f>E4-F4</f>
        <v>19618.600000000006</v>
      </c>
      <c r="H4" s="11">
        <f>F4/E4*100</f>
        <v>90.993122698766854</v>
      </c>
      <c r="I4" s="40">
        <v>0</v>
      </c>
      <c r="J4" s="40">
        <f>E4+I4</f>
        <v>217818</v>
      </c>
      <c r="K4" s="41">
        <f>F4/J4*100</f>
        <v>90.993122698766854</v>
      </c>
    </row>
    <row r="5" spans="1:11" ht="14.25" customHeight="1" x14ac:dyDescent="0.2">
      <c r="A5" s="4" t="s">
        <v>11</v>
      </c>
      <c r="B5" s="2" t="s">
        <v>12</v>
      </c>
      <c r="C5" s="2" t="s">
        <v>13</v>
      </c>
      <c r="D5" s="3">
        <v>2265000</v>
      </c>
      <c r="E5" s="3">
        <v>2265000</v>
      </c>
      <c r="F5" s="3">
        <v>1154013.77</v>
      </c>
      <c r="G5" s="3">
        <f t="shared" ref="G5:G13" si="0">E5-F5</f>
        <v>1110986.23</v>
      </c>
      <c r="H5" s="3">
        <f t="shared" ref="H5:H57" si="1">F5/E5*100</f>
        <v>50.949835320088297</v>
      </c>
      <c r="I5" s="42">
        <v>0</v>
      </c>
      <c r="J5" s="40">
        <f t="shared" ref="J5:J13" si="2">E5+I5</f>
        <v>2265000</v>
      </c>
      <c r="K5" s="41">
        <f t="shared" ref="K5:K13" si="3">F5/J5*100</f>
        <v>50.949835320088297</v>
      </c>
    </row>
    <row r="6" spans="1:11" ht="14.25" customHeight="1" x14ac:dyDescent="0.2">
      <c r="A6" s="4" t="s">
        <v>11</v>
      </c>
      <c r="B6" s="2" t="s">
        <v>14</v>
      </c>
      <c r="C6" s="2" t="s">
        <v>15</v>
      </c>
      <c r="D6" s="3">
        <v>400000</v>
      </c>
      <c r="E6" s="3">
        <v>380000</v>
      </c>
      <c r="F6" s="3">
        <v>140405.15</v>
      </c>
      <c r="G6" s="3">
        <f t="shared" si="0"/>
        <v>239594.85</v>
      </c>
      <c r="H6" s="3">
        <f t="shared" si="1"/>
        <v>36.948723684210528</v>
      </c>
      <c r="I6" s="42">
        <v>0</v>
      </c>
      <c r="J6" s="40">
        <f t="shared" si="2"/>
        <v>380000</v>
      </c>
      <c r="K6" s="41">
        <f t="shared" si="3"/>
        <v>36.948723684210528</v>
      </c>
    </row>
    <row r="7" spans="1:11" ht="14.25" customHeight="1" x14ac:dyDescent="0.2">
      <c r="A7" s="4" t="s">
        <v>11</v>
      </c>
      <c r="B7" s="2" t="s">
        <v>16</v>
      </c>
      <c r="C7" s="2" t="s">
        <v>17</v>
      </c>
      <c r="D7" s="3">
        <v>12000</v>
      </c>
      <c r="E7" s="3">
        <v>32000</v>
      </c>
      <c r="F7" s="3">
        <v>22310</v>
      </c>
      <c r="G7" s="3">
        <f t="shared" si="0"/>
        <v>9690</v>
      </c>
      <c r="H7" s="3">
        <f t="shared" si="1"/>
        <v>69.71875</v>
      </c>
      <c r="I7" s="42">
        <v>0</v>
      </c>
      <c r="J7" s="40">
        <f t="shared" si="2"/>
        <v>32000</v>
      </c>
      <c r="K7" s="41">
        <f t="shared" si="3"/>
        <v>69.71875</v>
      </c>
    </row>
    <row r="8" spans="1:11" ht="14.25" customHeight="1" x14ac:dyDescent="0.2">
      <c r="A8" s="4" t="s">
        <v>11</v>
      </c>
      <c r="B8" s="2" t="s">
        <v>18</v>
      </c>
      <c r="C8" s="2" t="s">
        <v>19</v>
      </c>
      <c r="D8" s="3">
        <v>9000</v>
      </c>
      <c r="E8" s="3">
        <v>9000</v>
      </c>
      <c r="F8" s="3">
        <v>2690.92</v>
      </c>
      <c r="G8" s="3">
        <f t="shared" si="0"/>
        <v>6309.08</v>
      </c>
      <c r="H8" s="3">
        <f t="shared" si="1"/>
        <v>29.899111111111111</v>
      </c>
      <c r="I8" s="42">
        <v>0</v>
      </c>
      <c r="J8" s="40">
        <f t="shared" si="2"/>
        <v>9000</v>
      </c>
      <c r="K8" s="41">
        <f t="shared" si="3"/>
        <v>29.899111111111111</v>
      </c>
    </row>
    <row r="9" spans="1:11" ht="14.25" customHeight="1" x14ac:dyDescent="0.2">
      <c r="A9" s="4" t="s">
        <v>11</v>
      </c>
      <c r="B9" s="2" t="s">
        <v>20</v>
      </c>
      <c r="C9" s="2" t="s">
        <v>21</v>
      </c>
      <c r="D9" s="3">
        <v>420300</v>
      </c>
      <c r="E9" s="3">
        <v>420402.5</v>
      </c>
      <c r="F9" s="3">
        <v>329254.88</v>
      </c>
      <c r="G9" s="3">
        <f t="shared" si="0"/>
        <v>91147.62</v>
      </c>
      <c r="H9" s="3">
        <f t="shared" si="1"/>
        <v>78.318963374385262</v>
      </c>
      <c r="I9" s="42">
        <v>0</v>
      </c>
      <c r="J9" s="40">
        <f t="shared" si="2"/>
        <v>420402.5</v>
      </c>
      <c r="K9" s="41">
        <f t="shared" si="3"/>
        <v>78.318963374385262</v>
      </c>
    </row>
    <row r="10" spans="1:11" ht="14.25" customHeight="1" x14ac:dyDescent="0.2">
      <c r="A10" s="4" t="s">
        <v>11</v>
      </c>
      <c r="B10" s="2" t="s">
        <v>22</v>
      </c>
      <c r="C10" s="2" t="s">
        <v>23</v>
      </c>
      <c r="D10" s="3">
        <v>2000</v>
      </c>
      <c r="E10" s="3">
        <v>2000</v>
      </c>
      <c r="F10" s="3">
        <v>0</v>
      </c>
      <c r="G10" s="3">
        <f t="shared" si="0"/>
        <v>2000</v>
      </c>
      <c r="H10" s="3">
        <f t="shared" si="1"/>
        <v>0</v>
      </c>
      <c r="I10" s="42">
        <v>0</v>
      </c>
      <c r="J10" s="40">
        <f t="shared" si="2"/>
        <v>2000</v>
      </c>
      <c r="K10" s="41">
        <f t="shared" si="3"/>
        <v>0</v>
      </c>
    </row>
    <row r="11" spans="1:11" ht="14.25" customHeight="1" x14ac:dyDescent="0.2">
      <c r="A11" s="4" t="s">
        <v>11</v>
      </c>
      <c r="B11" s="2" t="s">
        <v>24</v>
      </c>
      <c r="C11" s="2" t="s">
        <v>25</v>
      </c>
      <c r="D11" s="3">
        <v>132654</v>
      </c>
      <c r="E11" s="3">
        <v>132654</v>
      </c>
      <c r="F11" s="3">
        <v>99549</v>
      </c>
      <c r="G11" s="3">
        <f t="shared" si="0"/>
        <v>33105</v>
      </c>
      <c r="H11" s="3">
        <f t="shared" si="1"/>
        <v>75.044099687909906</v>
      </c>
      <c r="I11" s="42">
        <v>0</v>
      </c>
      <c r="J11" s="40">
        <f t="shared" si="2"/>
        <v>132654</v>
      </c>
      <c r="K11" s="41">
        <f t="shared" si="3"/>
        <v>75.044099687909906</v>
      </c>
    </row>
    <row r="12" spans="1:11" ht="14.25" customHeight="1" x14ac:dyDescent="0.2">
      <c r="A12" s="4" t="s">
        <v>11</v>
      </c>
      <c r="B12" s="2" t="s">
        <v>26</v>
      </c>
      <c r="C12" s="2" t="s">
        <v>27</v>
      </c>
      <c r="D12" s="3">
        <v>53046</v>
      </c>
      <c r="E12" s="3">
        <v>44943.5</v>
      </c>
      <c r="F12" s="3">
        <v>32277</v>
      </c>
      <c r="G12" s="3">
        <f t="shared" si="0"/>
        <v>12666.5</v>
      </c>
      <c r="H12" s="3">
        <f t="shared" si="1"/>
        <v>71.816836694961452</v>
      </c>
      <c r="I12" s="42">
        <v>0</v>
      </c>
      <c r="J12" s="40">
        <f t="shared" si="2"/>
        <v>44943.5</v>
      </c>
      <c r="K12" s="41">
        <f t="shared" si="3"/>
        <v>71.816836694961452</v>
      </c>
    </row>
    <row r="13" spans="1:11" ht="14.25" customHeight="1" x14ac:dyDescent="0.2">
      <c r="A13" s="6" t="s">
        <v>11</v>
      </c>
      <c r="B13" s="7" t="s">
        <v>28</v>
      </c>
      <c r="C13" s="7" t="s">
        <v>29</v>
      </c>
      <c r="D13" s="8">
        <v>47500</v>
      </c>
      <c r="E13" s="8">
        <v>52682</v>
      </c>
      <c r="F13" s="8">
        <v>52682</v>
      </c>
      <c r="G13" s="8">
        <f t="shared" si="0"/>
        <v>0</v>
      </c>
      <c r="H13" s="8">
        <f t="shared" si="1"/>
        <v>100</v>
      </c>
      <c r="I13" s="43">
        <v>0</v>
      </c>
      <c r="J13" s="40">
        <f t="shared" si="2"/>
        <v>52682</v>
      </c>
      <c r="K13" s="41">
        <f t="shared" si="3"/>
        <v>100</v>
      </c>
    </row>
    <row r="14" spans="1:11" ht="14.25" customHeight="1" x14ac:dyDescent="0.2">
      <c r="A14" s="136" t="s">
        <v>57</v>
      </c>
      <c r="B14" s="136"/>
      <c r="C14" s="136"/>
      <c r="D14" s="5">
        <f>SUM(D4:D13)</f>
        <v>3556500</v>
      </c>
      <c r="E14" s="5">
        <f t="shared" ref="E14:G14" si="4">SUM(E4:E13)</f>
        <v>3556500</v>
      </c>
      <c r="F14" s="5">
        <f t="shared" si="4"/>
        <v>2031382.1199999996</v>
      </c>
      <c r="G14" s="5">
        <f t="shared" si="4"/>
        <v>1525117.8800000004</v>
      </c>
      <c r="H14" s="12">
        <f t="shared" si="1"/>
        <v>57.11745030226345</v>
      </c>
      <c r="I14" s="44">
        <f>SUM(I4:I13)</f>
        <v>0</v>
      </c>
      <c r="J14" s="44">
        <f>SUM(J4:J13)</f>
        <v>3556500</v>
      </c>
      <c r="K14" s="44">
        <f>F14/J14*100</f>
        <v>57.11745030226345</v>
      </c>
    </row>
    <row r="15" spans="1:11" ht="14.25" customHeight="1" x14ac:dyDescent="0.2">
      <c r="A15" s="9" t="s">
        <v>11</v>
      </c>
      <c r="B15" s="10" t="s">
        <v>41</v>
      </c>
      <c r="C15" s="10" t="s">
        <v>42</v>
      </c>
      <c r="D15" s="11">
        <v>3556500</v>
      </c>
      <c r="E15" s="11">
        <v>3556500</v>
      </c>
      <c r="F15" s="11">
        <v>3128820</v>
      </c>
      <c r="G15" s="11">
        <f>E15-F15</f>
        <v>427680</v>
      </c>
      <c r="H15" s="11">
        <f t="shared" ref="H15:H16" si="5">F15/E15*100</f>
        <v>87.974694221847329</v>
      </c>
      <c r="I15" s="40">
        <v>0</v>
      </c>
      <c r="J15" s="40">
        <f>E15+I15</f>
        <v>3556500</v>
      </c>
      <c r="K15" s="75">
        <f t="shared" ref="K15:K57" si="6">F15/J15*100</f>
        <v>87.974694221847329</v>
      </c>
    </row>
    <row r="16" spans="1:11" ht="14.25" customHeight="1" x14ac:dyDescent="0.2">
      <c r="A16" s="137" t="s">
        <v>58</v>
      </c>
      <c r="B16" s="136"/>
      <c r="C16" s="136"/>
      <c r="D16" s="5">
        <v>3556500</v>
      </c>
      <c r="E16" s="5">
        <v>3556500</v>
      </c>
      <c r="F16" s="5">
        <v>3128820</v>
      </c>
      <c r="G16" s="5">
        <v>427680</v>
      </c>
      <c r="H16" s="12">
        <f t="shared" si="5"/>
        <v>87.974694221847329</v>
      </c>
      <c r="I16" s="44">
        <f>SUM(I15)</f>
        <v>0</v>
      </c>
      <c r="J16" s="44">
        <f>SUM(J15)</f>
        <v>3556500</v>
      </c>
      <c r="K16" s="44">
        <f t="shared" si="6"/>
        <v>87.974694221847329</v>
      </c>
    </row>
    <row r="17" spans="1:11" ht="14.25" customHeight="1" x14ac:dyDescent="0.2">
      <c r="A17" s="4" t="s">
        <v>30</v>
      </c>
      <c r="B17" s="2" t="s">
        <v>9</v>
      </c>
      <c r="C17" s="2" t="s">
        <v>10</v>
      </c>
      <c r="D17" s="3">
        <v>1687200</v>
      </c>
      <c r="E17" s="3">
        <v>1680310.8</v>
      </c>
      <c r="F17" s="3">
        <v>1121825.44</v>
      </c>
      <c r="G17" s="3">
        <f>E17-F17</f>
        <v>558485.3600000001</v>
      </c>
      <c r="H17" s="3">
        <f t="shared" si="1"/>
        <v>66.762972659581777</v>
      </c>
      <c r="I17" s="42">
        <v>0</v>
      </c>
      <c r="J17" s="42">
        <f>E17+I17</f>
        <v>1680310.8</v>
      </c>
      <c r="K17" s="75">
        <f t="shared" si="6"/>
        <v>66.762972659581777</v>
      </c>
    </row>
    <row r="18" spans="1:11" ht="14.25" customHeight="1" x14ac:dyDescent="0.2">
      <c r="A18" s="4" t="s">
        <v>30</v>
      </c>
      <c r="B18" s="2" t="s">
        <v>16</v>
      </c>
      <c r="C18" s="2" t="s">
        <v>17</v>
      </c>
      <c r="D18" s="3">
        <v>17000</v>
      </c>
      <c r="E18" s="3">
        <v>17000</v>
      </c>
      <c r="F18" s="3">
        <v>14382</v>
      </c>
      <c r="G18" s="3">
        <f t="shared" ref="G18:G21" si="7">E18-F18</f>
        <v>2618</v>
      </c>
      <c r="H18" s="3">
        <f t="shared" si="1"/>
        <v>84.6</v>
      </c>
      <c r="I18" s="42">
        <v>0</v>
      </c>
      <c r="J18" s="42">
        <f t="shared" ref="J18:J21" si="8">E18+I18</f>
        <v>17000</v>
      </c>
      <c r="K18" s="75">
        <f t="shared" si="6"/>
        <v>84.6</v>
      </c>
    </row>
    <row r="19" spans="1:11" ht="14.25" customHeight="1" x14ac:dyDescent="0.2">
      <c r="A19" s="4" t="s">
        <v>30</v>
      </c>
      <c r="B19" s="2" t="s">
        <v>18</v>
      </c>
      <c r="C19" s="2" t="s">
        <v>19</v>
      </c>
      <c r="D19" s="3">
        <v>2000</v>
      </c>
      <c r="E19" s="3">
        <v>2000</v>
      </c>
      <c r="F19" s="3">
        <v>0</v>
      </c>
      <c r="G19" s="3">
        <f t="shared" si="7"/>
        <v>2000</v>
      </c>
      <c r="H19" s="3">
        <f t="shared" si="1"/>
        <v>0</v>
      </c>
      <c r="I19" s="42">
        <v>0</v>
      </c>
      <c r="J19" s="42">
        <f t="shared" si="8"/>
        <v>2000</v>
      </c>
      <c r="K19" s="75">
        <f t="shared" si="6"/>
        <v>0</v>
      </c>
    </row>
    <row r="20" spans="1:11" ht="14.25" customHeight="1" x14ac:dyDescent="0.2">
      <c r="A20" s="4" t="s">
        <v>30</v>
      </c>
      <c r="B20" s="2" t="s">
        <v>20</v>
      </c>
      <c r="C20" s="2" t="s">
        <v>21</v>
      </c>
      <c r="D20" s="3">
        <v>30000</v>
      </c>
      <c r="E20" s="3">
        <v>30000</v>
      </c>
      <c r="F20" s="3">
        <v>9752</v>
      </c>
      <c r="G20" s="3">
        <f t="shared" si="7"/>
        <v>20248</v>
      </c>
      <c r="H20" s="3">
        <f t="shared" si="1"/>
        <v>32.506666666666668</v>
      </c>
      <c r="I20" s="42">
        <v>0</v>
      </c>
      <c r="J20" s="42">
        <f t="shared" si="8"/>
        <v>30000</v>
      </c>
      <c r="K20" s="75">
        <f t="shared" si="6"/>
        <v>32.506666666666668</v>
      </c>
    </row>
    <row r="21" spans="1:11" ht="14.25" customHeight="1" x14ac:dyDescent="0.2">
      <c r="A21" s="4" t="s">
        <v>30</v>
      </c>
      <c r="B21" s="2" t="s">
        <v>26</v>
      </c>
      <c r="C21" s="2" t="s">
        <v>27</v>
      </c>
      <c r="D21" s="3">
        <v>25500</v>
      </c>
      <c r="E21" s="3">
        <v>35989.199999999997</v>
      </c>
      <c r="F21" s="3">
        <v>32389.200000000001</v>
      </c>
      <c r="G21" s="3">
        <f t="shared" si="7"/>
        <v>3599.9999999999964</v>
      </c>
      <c r="H21" s="3">
        <f t="shared" si="1"/>
        <v>89.996999099729919</v>
      </c>
      <c r="I21" s="42">
        <v>0</v>
      </c>
      <c r="J21" s="42">
        <f t="shared" si="8"/>
        <v>35989.199999999997</v>
      </c>
      <c r="K21" s="75">
        <f t="shared" si="6"/>
        <v>89.996999099729919</v>
      </c>
    </row>
    <row r="22" spans="1:11" ht="14.25" customHeight="1" x14ac:dyDescent="0.2">
      <c r="A22" s="137" t="s">
        <v>59</v>
      </c>
      <c r="B22" s="136"/>
      <c r="C22" s="136"/>
      <c r="D22" s="5">
        <f>SUM(D17:D21)</f>
        <v>1761700</v>
      </c>
      <c r="E22" s="5">
        <f t="shared" ref="E22:G22" si="9">SUM(E17:E21)</f>
        <v>1765300</v>
      </c>
      <c r="F22" s="5">
        <f t="shared" si="9"/>
        <v>1178348.6399999999</v>
      </c>
      <c r="G22" s="5">
        <f t="shared" si="9"/>
        <v>586951.3600000001</v>
      </c>
      <c r="H22" s="12">
        <f t="shared" si="1"/>
        <v>66.75061689231292</v>
      </c>
      <c r="I22" s="44">
        <f>SUM(I17:I21)</f>
        <v>0</v>
      </c>
      <c r="J22" s="44">
        <f>SUM(J17:J21)</f>
        <v>1765300</v>
      </c>
      <c r="K22" s="44">
        <f t="shared" si="6"/>
        <v>66.75061689231292</v>
      </c>
    </row>
    <row r="23" spans="1:11" ht="14.25" customHeight="1" x14ac:dyDescent="0.2">
      <c r="A23" s="4" t="s">
        <v>30</v>
      </c>
      <c r="B23" s="2" t="s">
        <v>43</v>
      </c>
      <c r="C23" s="2" t="s">
        <v>44</v>
      </c>
      <c r="D23" s="3">
        <v>1740000</v>
      </c>
      <c r="E23" s="3">
        <v>1743600</v>
      </c>
      <c r="F23" s="3">
        <v>1297856</v>
      </c>
      <c r="G23" s="3">
        <f>E23-F23</f>
        <v>445744</v>
      </c>
      <c r="H23" s="3">
        <f t="shared" ref="H23:H27" si="10">F23/E23*100</f>
        <v>74.435420968111956</v>
      </c>
      <c r="I23" s="42">
        <v>0</v>
      </c>
      <c r="J23" s="42">
        <f>E23+I23</f>
        <v>1743600</v>
      </c>
      <c r="K23" s="75">
        <f t="shared" si="6"/>
        <v>74.435420968111956</v>
      </c>
    </row>
    <row r="24" spans="1:11" ht="14.25" customHeight="1" x14ac:dyDescent="0.2">
      <c r="A24" s="4" t="s">
        <v>30</v>
      </c>
      <c r="B24" s="2" t="s">
        <v>45</v>
      </c>
      <c r="C24" s="2" t="s">
        <v>46</v>
      </c>
      <c r="D24" s="3">
        <v>15000</v>
      </c>
      <c r="E24" s="3">
        <v>15000</v>
      </c>
      <c r="F24" s="3">
        <v>5250</v>
      </c>
      <c r="G24" s="3">
        <f t="shared" ref="G24:G26" si="11">E24-F24</f>
        <v>9750</v>
      </c>
      <c r="H24" s="3">
        <f t="shared" si="10"/>
        <v>35</v>
      </c>
      <c r="I24" s="42">
        <v>0</v>
      </c>
      <c r="J24" s="42">
        <f t="shared" ref="J24:J26" si="12">E24+I24</f>
        <v>15000</v>
      </c>
      <c r="K24" s="75">
        <f t="shared" si="6"/>
        <v>35</v>
      </c>
    </row>
    <row r="25" spans="1:11" ht="14.25" customHeight="1" x14ac:dyDescent="0.2">
      <c r="A25" s="4" t="s">
        <v>30</v>
      </c>
      <c r="B25" s="2" t="s">
        <v>47</v>
      </c>
      <c r="C25" s="2" t="s">
        <v>48</v>
      </c>
      <c r="D25" s="3">
        <v>6000</v>
      </c>
      <c r="E25" s="3">
        <v>6000</v>
      </c>
      <c r="F25" s="3">
        <v>5027</v>
      </c>
      <c r="G25" s="3">
        <f t="shared" si="11"/>
        <v>973</v>
      </c>
      <c r="H25" s="3">
        <f t="shared" si="10"/>
        <v>83.783333333333331</v>
      </c>
      <c r="I25" s="42">
        <v>0</v>
      </c>
      <c r="J25" s="42">
        <f t="shared" si="12"/>
        <v>6000</v>
      </c>
      <c r="K25" s="75">
        <f t="shared" si="6"/>
        <v>83.783333333333331</v>
      </c>
    </row>
    <row r="26" spans="1:11" ht="14.25" customHeight="1" x14ac:dyDescent="0.2">
      <c r="A26" s="4" t="s">
        <v>30</v>
      </c>
      <c r="B26" s="2" t="s">
        <v>49</v>
      </c>
      <c r="C26" s="2" t="s">
        <v>50</v>
      </c>
      <c r="D26" s="3">
        <v>700</v>
      </c>
      <c r="E26" s="3">
        <v>700</v>
      </c>
      <c r="F26" s="3">
        <v>587.26</v>
      </c>
      <c r="G26" s="3">
        <f t="shared" si="11"/>
        <v>112.74000000000001</v>
      </c>
      <c r="H26" s="3">
        <f t="shared" si="10"/>
        <v>83.894285714285715</v>
      </c>
      <c r="I26" s="42">
        <v>0</v>
      </c>
      <c r="J26" s="42">
        <f t="shared" si="12"/>
        <v>700</v>
      </c>
      <c r="K26" s="75">
        <f t="shared" si="6"/>
        <v>83.894285714285715</v>
      </c>
    </row>
    <row r="27" spans="1:11" ht="14.25" customHeight="1" x14ac:dyDescent="0.2">
      <c r="A27" s="137" t="s">
        <v>60</v>
      </c>
      <c r="B27" s="136"/>
      <c r="C27" s="136"/>
      <c r="D27" s="5">
        <f>SUM(D23:D26)</f>
        <v>1761700</v>
      </c>
      <c r="E27" s="5">
        <f t="shared" ref="E27" si="13">SUM(E23:E26)</f>
        <v>1765300</v>
      </c>
      <c r="F27" s="5">
        <f t="shared" ref="F27" si="14">SUM(F23:F26)</f>
        <v>1308720.26</v>
      </c>
      <c r="G27" s="5">
        <f t="shared" ref="G27" si="15">SUM(G23:G26)</f>
        <v>456579.74</v>
      </c>
      <c r="H27" s="12">
        <f t="shared" si="10"/>
        <v>74.135855661927152</v>
      </c>
      <c r="I27" s="44">
        <f>SUM(I23:I26)</f>
        <v>0</v>
      </c>
      <c r="J27" s="44">
        <f>SUM(J23:J26)</f>
        <v>1765300</v>
      </c>
      <c r="K27" s="44">
        <f t="shared" si="6"/>
        <v>74.135855661927152</v>
      </c>
    </row>
    <row r="28" spans="1:11" ht="14.25" customHeight="1" x14ac:dyDescent="0.2">
      <c r="A28" s="4" t="s">
        <v>31</v>
      </c>
      <c r="B28" s="2" t="s">
        <v>9</v>
      </c>
      <c r="C28" s="2" t="s">
        <v>10</v>
      </c>
      <c r="D28" s="3">
        <v>0</v>
      </c>
      <c r="E28" s="3">
        <v>250000</v>
      </c>
      <c r="F28" s="3">
        <v>250000</v>
      </c>
      <c r="G28" s="3">
        <v>0</v>
      </c>
      <c r="H28" s="3">
        <f t="shared" si="1"/>
        <v>100</v>
      </c>
      <c r="I28" s="42">
        <v>0</v>
      </c>
      <c r="J28" s="42">
        <f>E28+I28</f>
        <v>250000</v>
      </c>
      <c r="K28" s="75">
        <f t="shared" si="6"/>
        <v>100</v>
      </c>
    </row>
    <row r="29" spans="1:11" ht="14.25" customHeight="1" x14ac:dyDescent="0.2">
      <c r="A29" s="137" t="s">
        <v>61</v>
      </c>
      <c r="B29" s="136"/>
      <c r="C29" s="136"/>
      <c r="D29" s="5">
        <v>0</v>
      </c>
      <c r="E29" s="5">
        <v>250000</v>
      </c>
      <c r="F29" s="5">
        <v>250000</v>
      </c>
      <c r="G29" s="5">
        <v>0</v>
      </c>
      <c r="H29" s="12">
        <f t="shared" si="1"/>
        <v>100</v>
      </c>
      <c r="I29" s="44">
        <f>SUM(I28)</f>
        <v>0</v>
      </c>
      <c r="J29" s="44">
        <f>SUM(J28)</f>
        <v>250000</v>
      </c>
      <c r="K29" s="44">
        <f t="shared" si="6"/>
        <v>100</v>
      </c>
    </row>
    <row r="30" spans="1:11" ht="14.25" customHeight="1" x14ac:dyDescent="0.2">
      <c r="A30" s="4" t="s">
        <v>31</v>
      </c>
      <c r="B30" s="2" t="s">
        <v>41</v>
      </c>
      <c r="C30" s="2" t="s">
        <v>42</v>
      </c>
      <c r="D30" s="3">
        <v>0</v>
      </c>
      <c r="E30" s="3">
        <v>250000</v>
      </c>
      <c r="F30" s="3">
        <v>250000</v>
      </c>
      <c r="G30" s="3">
        <v>0</v>
      </c>
      <c r="H30" s="3">
        <f t="shared" ref="H30:H31" si="16">F30/E30*100</f>
        <v>100</v>
      </c>
      <c r="I30" s="42">
        <v>0</v>
      </c>
      <c r="J30" s="42">
        <f>E30+I30</f>
        <v>250000</v>
      </c>
      <c r="K30" s="75">
        <f t="shared" si="6"/>
        <v>100</v>
      </c>
    </row>
    <row r="31" spans="1:11" ht="14.25" customHeight="1" x14ac:dyDescent="0.2">
      <c r="A31" s="137" t="s">
        <v>62</v>
      </c>
      <c r="B31" s="136"/>
      <c r="C31" s="136"/>
      <c r="D31" s="5">
        <v>0</v>
      </c>
      <c r="E31" s="5">
        <v>250000</v>
      </c>
      <c r="F31" s="5">
        <v>250000</v>
      </c>
      <c r="G31" s="5">
        <v>0</v>
      </c>
      <c r="H31" s="12">
        <f t="shared" si="16"/>
        <v>100</v>
      </c>
      <c r="I31" s="44">
        <f>SUM(I30)</f>
        <v>0</v>
      </c>
      <c r="J31" s="44">
        <f>SUM(J30)</f>
        <v>250000</v>
      </c>
      <c r="K31" s="44">
        <f t="shared" si="6"/>
        <v>100</v>
      </c>
    </row>
    <row r="32" spans="1:11" ht="14.25" customHeight="1" x14ac:dyDescent="0.2">
      <c r="A32" s="4" t="s">
        <v>32</v>
      </c>
      <c r="B32" s="2" t="s">
        <v>9</v>
      </c>
      <c r="C32" s="2" t="s">
        <v>10</v>
      </c>
      <c r="D32" s="3">
        <v>25000</v>
      </c>
      <c r="E32" s="3">
        <f>87829.6+40000</f>
        <v>127829.6</v>
      </c>
      <c r="F32" s="3">
        <v>106766.04</v>
      </c>
      <c r="G32" s="3">
        <f>E32-F32</f>
        <v>21063.560000000012</v>
      </c>
      <c r="H32" s="3">
        <f t="shared" si="1"/>
        <v>83.522157622334731</v>
      </c>
      <c r="I32" s="42">
        <v>0</v>
      </c>
      <c r="J32" s="42">
        <f>E32+I32</f>
        <v>127829.6</v>
      </c>
      <c r="K32" s="75">
        <f t="shared" si="6"/>
        <v>83.522157622334731</v>
      </c>
    </row>
    <row r="33" spans="1:11" ht="14.25" customHeight="1" x14ac:dyDescent="0.2">
      <c r="A33" s="4" t="s">
        <v>32</v>
      </c>
      <c r="B33" s="2" t="s">
        <v>16</v>
      </c>
      <c r="C33" s="2" t="s">
        <v>17</v>
      </c>
      <c r="D33" s="3">
        <v>25000</v>
      </c>
      <c r="E33" s="3">
        <v>25000</v>
      </c>
      <c r="F33" s="3">
        <v>5739</v>
      </c>
      <c r="G33" s="3">
        <f t="shared" ref="G33:G39" si="17">E33-F33</f>
        <v>19261</v>
      </c>
      <c r="H33" s="3">
        <f t="shared" si="1"/>
        <v>22.956</v>
      </c>
      <c r="I33" s="42">
        <v>0</v>
      </c>
      <c r="J33" s="42">
        <f t="shared" ref="J33:J39" si="18">E33+I33</f>
        <v>25000</v>
      </c>
      <c r="K33" s="75">
        <f t="shared" si="6"/>
        <v>22.956</v>
      </c>
    </row>
    <row r="34" spans="1:11" ht="14.25" customHeight="1" x14ac:dyDescent="0.2">
      <c r="A34" s="4" t="s">
        <v>32</v>
      </c>
      <c r="B34" s="2" t="s">
        <v>20</v>
      </c>
      <c r="C34" s="2" t="s">
        <v>21</v>
      </c>
      <c r="D34" s="3">
        <v>830000</v>
      </c>
      <c r="E34" s="3">
        <f>685000-40000</f>
        <v>645000</v>
      </c>
      <c r="F34" s="3">
        <v>179092.36</v>
      </c>
      <c r="G34" s="3">
        <f t="shared" si="17"/>
        <v>465907.64</v>
      </c>
      <c r="H34" s="3">
        <f t="shared" si="1"/>
        <v>27.766257364341087</v>
      </c>
      <c r="I34" s="42">
        <v>0</v>
      </c>
      <c r="J34" s="42">
        <f t="shared" si="18"/>
        <v>645000</v>
      </c>
      <c r="K34" s="75">
        <f t="shared" si="6"/>
        <v>27.766257364341087</v>
      </c>
    </row>
    <row r="35" spans="1:11" ht="14.25" customHeight="1" x14ac:dyDescent="0.2">
      <c r="A35" s="4" t="s">
        <v>32</v>
      </c>
      <c r="B35" s="2" t="s">
        <v>22</v>
      </c>
      <c r="C35" s="2" t="s">
        <v>23</v>
      </c>
      <c r="D35" s="3">
        <v>825028</v>
      </c>
      <c r="E35" s="3">
        <v>700000</v>
      </c>
      <c r="F35" s="3">
        <v>108000</v>
      </c>
      <c r="G35" s="3">
        <f t="shared" si="17"/>
        <v>592000</v>
      </c>
      <c r="H35" s="3">
        <f t="shared" si="1"/>
        <v>15.428571428571427</v>
      </c>
      <c r="I35" s="42">
        <v>0</v>
      </c>
      <c r="J35" s="42">
        <f t="shared" si="18"/>
        <v>700000</v>
      </c>
      <c r="K35" s="75">
        <f t="shared" si="6"/>
        <v>15.428571428571427</v>
      </c>
    </row>
    <row r="36" spans="1:11" ht="14.25" customHeight="1" x14ac:dyDescent="0.2">
      <c r="A36" s="4" t="s">
        <v>32</v>
      </c>
      <c r="B36" s="2" t="s">
        <v>33</v>
      </c>
      <c r="C36" s="2" t="s">
        <v>34</v>
      </c>
      <c r="D36" s="3">
        <v>202294</v>
      </c>
      <c r="E36" s="3">
        <v>162000</v>
      </c>
      <c r="F36" s="3">
        <v>36506</v>
      </c>
      <c r="G36" s="3">
        <f t="shared" si="17"/>
        <v>125494</v>
      </c>
      <c r="H36" s="3">
        <f t="shared" si="1"/>
        <v>22.534567901234567</v>
      </c>
      <c r="I36" s="42">
        <v>0</v>
      </c>
      <c r="J36" s="42">
        <f t="shared" si="18"/>
        <v>162000</v>
      </c>
      <c r="K36" s="75">
        <f t="shared" si="6"/>
        <v>22.534567901234567</v>
      </c>
    </row>
    <row r="37" spans="1:11" ht="14.25" customHeight="1" x14ac:dyDescent="0.2">
      <c r="A37" s="4" t="s">
        <v>32</v>
      </c>
      <c r="B37" s="2" t="s">
        <v>35</v>
      </c>
      <c r="C37" s="2" t="s">
        <v>36</v>
      </c>
      <c r="D37" s="3">
        <v>2514</v>
      </c>
      <c r="E37" s="3">
        <v>2514</v>
      </c>
      <c r="F37" s="3">
        <v>0</v>
      </c>
      <c r="G37" s="3">
        <f t="shared" si="17"/>
        <v>2514</v>
      </c>
      <c r="H37" s="3">
        <f t="shared" si="1"/>
        <v>0</v>
      </c>
      <c r="I37" s="42">
        <v>0</v>
      </c>
      <c r="J37" s="42">
        <f t="shared" si="18"/>
        <v>2514</v>
      </c>
      <c r="K37" s="75">
        <f t="shared" si="6"/>
        <v>0</v>
      </c>
    </row>
    <row r="38" spans="1:11" ht="14.25" customHeight="1" x14ac:dyDescent="0.2">
      <c r="A38" s="4" t="s">
        <v>32</v>
      </c>
      <c r="B38" s="2" t="s">
        <v>37</v>
      </c>
      <c r="C38" s="2" t="s">
        <v>38</v>
      </c>
      <c r="D38" s="3">
        <v>11970</v>
      </c>
      <c r="E38" s="3">
        <v>11970</v>
      </c>
      <c r="F38" s="3">
        <v>0</v>
      </c>
      <c r="G38" s="3">
        <f t="shared" si="17"/>
        <v>11970</v>
      </c>
      <c r="H38" s="3">
        <f t="shared" si="1"/>
        <v>0</v>
      </c>
      <c r="I38" s="42">
        <v>0</v>
      </c>
      <c r="J38" s="42">
        <f t="shared" si="18"/>
        <v>11970</v>
      </c>
      <c r="K38" s="75">
        <f t="shared" si="6"/>
        <v>0</v>
      </c>
    </row>
    <row r="39" spans="1:11" ht="14.25" customHeight="1" x14ac:dyDescent="0.2">
      <c r="A39" s="4" t="s">
        <v>32</v>
      </c>
      <c r="B39" s="2" t="s">
        <v>26</v>
      </c>
      <c r="C39" s="2" t="s">
        <v>27</v>
      </c>
      <c r="D39" s="3">
        <v>0</v>
      </c>
      <c r="E39" s="3">
        <v>61768.2</v>
      </c>
      <c r="F39" s="3">
        <v>59758.2</v>
      </c>
      <c r="G39" s="3">
        <f t="shared" si="17"/>
        <v>2010</v>
      </c>
      <c r="H39" s="3">
        <f t="shared" si="1"/>
        <v>96.745898374891937</v>
      </c>
      <c r="I39" s="42">
        <v>0</v>
      </c>
      <c r="J39" s="42">
        <f t="shared" si="18"/>
        <v>61768.2</v>
      </c>
      <c r="K39" s="75">
        <f t="shared" si="6"/>
        <v>96.745898374891937</v>
      </c>
    </row>
    <row r="40" spans="1:11" ht="14.25" customHeight="1" x14ac:dyDescent="0.2">
      <c r="A40" s="137" t="s">
        <v>63</v>
      </c>
      <c r="B40" s="136"/>
      <c r="C40" s="136"/>
      <c r="D40" s="5">
        <f>SUM(D32:D39)</f>
        <v>1921806</v>
      </c>
      <c r="E40" s="5">
        <f t="shared" ref="E40:G40" si="19">SUM(E32:E39)</f>
        <v>1736081.8</v>
      </c>
      <c r="F40" s="5">
        <f t="shared" si="19"/>
        <v>495861.6</v>
      </c>
      <c r="G40" s="5">
        <f t="shared" si="19"/>
        <v>1240220.2</v>
      </c>
      <c r="H40" s="12">
        <f t="shared" si="1"/>
        <v>28.562110379821963</v>
      </c>
      <c r="I40" s="44">
        <f>SUM(I32:I39)</f>
        <v>0</v>
      </c>
      <c r="J40" s="44">
        <f>SUM(J32:J39)</f>
        <v>1736081.8</v>
      </c>
      <c r="K40" s="44">
        <f t="shared" si="6"/>
        <v>28.562110379821963</v>
      </c>
    </row>
    <row r="41" spans="1:11" ht="14.25" customHeight="1" x14ac:dyDescent="0.2">
      <c r="A41" s="4" t="s">
        <v>32</v>
      </c>
      <c r="B41" s="2" t="s">
        <v>41</v>
      </c>
      <c r="C41" s="2" t="s">
        <v>42</v>
      </c>
      <c r="D41" s="3">
        <v>1921806</v>
      </c>
      <c r="E41" s="3">
        <v>1736081.8</v>
      </c>
      <c r="F41" s="3">
        <v>0</v>
      </c>
      <c r="G41" s="3">
        <v>1736081.8</v>
      </c>
      <c r="H41" s="3">
        <f t="shared" ref="H41:H42" si="20">F41/E41*100</f>
        <v>0</v>
      </c>
      <c r="I41" s="42">
        <v>0</v>
      </c>
      <c r="J41" s="42">
        <f>E41+I41</f>
        <v>1736081.8</v>
      </c>
      <c r="K41" s="75">
        <f t="shared" si="6"/>
        <v>0</v>
      </c>
    </row>
    <row r="42" spans="1:11" ht="14.25" customHeight="1" x14ac:dyDescent="0.2">
      <c r="A42" s="137" t="s">
        <v>64</v>
      </c>
      <c r="B42" s="136"/>
      <c r="C42" s="136"/>
      <c r="D42" s="5">
        <v>1921806</v>
      </c>
      <c r="E42" s="5">
        <v>1736081.8</v>
      </c>
      <c r="F42" s="5">
        <v>0</v>
      </c>
      <c r="G42" s="5">
        <v>1736081.8</v>
      </c>
      <c r="H42" s="12">
        <f t="shared" si="20"/>
        <v>0</v>
      </c>
      <c r="I42" s="44">
        <f>SUM(I41)</f>
        <v>0</v>
      </c>
      <c r="J42" s="44">
        <f>SUM(J41)</f>
        <v>1736081.8</v>
      </c>
      <c r="K42" s="44">
        <f t="shared" si="6"/>
        <v>0</v>
      </c>
    </row>
    <row r="43" spans="1:11" ht="14.25" customHeight="1" x14ac:dyDescent="0.2">
      <c r="A43" s="4" t="s">
        <v>39</v>
      </c>
      <c r="B43" s="2" t="s">
        <v>9</v>
      </c>
      <c r="C43" s="2" t="s">
        <v>10</v>
      </c>
      <c r="D43" s="3">
        <v>110000</v>
      </c>
      <c r="E43" s="3">
        <v>112506</v>
      </c>
      <c r="F43" s="3">
        <v>69464.55</v>
      </c>
      <c r="G43" s="3">
        <f>E43-F43</f>
        <v>43041.45</v>
      </c>
      <c r="H43" s="3">
        <f t="shared" si="1"/>
        <v>61.742973708068902</v>
      </c>
      <c r="I43" s="42">
        <v>7000</v>
      </c>
      <c r="J43" s="42">
        <f>E43+I43</f>
        <v>119506</v>
      </c>
      <c r="K43" s="75">
        <f t="shared" si="6"/>
        <v>58.126412062992664</v>
      </c>
    </row>
    <row r="44" spans="1:11" ht="14.25" customHeight="1" x14ac:dyDescent="0.2">
      <c r="A44" s="4" t="s">
        <v>39</v>
      </c>
      <c r="B44" s="2" t="s">
        <v>16</v>
      </c>
      <c r="C44" s="2" t="s">
        <v>17</v>
      </c>
      <c r="D44" s="3">
        <v>20000</v>
      </c>
      <c r="E44" s="3">
        <v>20000</v>
      </c>
      <c r="F44" s="3">
        <v>10004</v>
      </c>
      <c r="G44" s="3">
        <f t="shared" ref="G44:G50" si="21">E44-F44</f>
        <v>9996</v>
      </c>
      <c r="H44" s="3">
        <f t="shared" si="1"/>
        <v>50.019999999999996</v>
      </c>
      <c r="I44" s="42">
        <v>0</v>
      </c>
      <c r="J44" s="42">
        <f t="shared" ref="J44:J50" si="22">E44+I44</f>
        <v>20000</v>
      </c>
      <c r="K44" s="75">
        <f t="shared" si="6"/>
        <v>50.019999999999996</v>
      </c>
    </row>
    <row r="45" spans="1:11" ht="14.25" customHeight="1" x14ac:dyDescent="0.2">
      <c r="A45" s="4" t="s">
        <v>39</v>
      </c>
      <c r="B45" s="2" t="s">
        <v>20</v>
      </c>
      <c r="C45" s="2" t="s">
        <v>21</v>
      </c>
      <c r="D45" s="3">
        <v>70000</v>
      </c>
      <c r="E45" s="3">
        <v>97994</v>
      </c>
      <c r="F45" s="3">
        <v>73884</v>
      </c>
      <c r="G45" s="3">
        <f t="shared" si="21"/>
        <v>24110</v>
      </c>
      <c r="H45" s="3">
        <f t="shared" si="1"/>
        <v>75.39645284405168</v>
      </c>
      <c r="I45" s="42">
        <v>0</v>
      </c>
      <c r="J45" s="42">
        <f t="shared" si="22"/>
        <v>97994</v>
      </c>
      <c r="K45" s="75">
        <f t="shared" si="6"/>
        <v>75.39645284405168</v>
      </c>
    </row>
    <row r="46" spans="1:11" ht="14.25" customHeight="1" x14ac:dyDescent="0.2">
      <c r="A46" s="4" t="s">
        <v>39</v>
      </c>
      <c r="B46" s="2" t="s">
        <v>22</v>
      </c>
      <c r="C46" s="2" t="s">
        <v>23</v>
      </c>
      <c r="D46" s="3">
        <v>16800000</v>
      </c>
      <c r="E46" s="3">
        <v>21214405</v>
      </c>
      <c r="F46" s="3">
        <v>15282912</v>
      </c>
      <c r="G46" s="3">
        <f t="shared" si="21"/>
        <v>5931493</v>
      </c>
      <c r="H46" s="3">
        <f t="shared" si="1"/>
        <v>72.04025755141376</v>
      </c>
      <c r="I46" s="42">
        <v>-283089</v>
      </c>
      <c r="J46" s="42">
        <f t="shared" si="22"/>
        <v>20931316</v>
      </c>
      <c r="K46" s="75">
        <f t="shared" si="6"/>
        <v>73.014577774278493</v>
      </c>
    </row>
    <row r="47" spans="1:11" ht="14.25" customHeight="1" x14ac:dyDescent="0.2">
      <c r="A47" s="4" t="s">
        <v>39</v>
      </c>
      <c r="B47" s="2" t="s">
        <v>33</v>
      </c>
      <c r="C47" s="2" t="s">
        <v>34</v>
      </c>
      <c r="D47" s="3">
        <v>5577000</v>
      </c>
      <c r="E47" s="3">
        <v>7038900</v>
      </c>
      <c r="F47" s="3">
        <v>5072802</v>
      </c>
      <c r="G47" s="3">
        <f t="shared" si="21"/>
        <v>1966098</v>
      </c>
      <c r="H47" s="3">
        <f t="shared" si="1"/>
        <v>72.06810723266419</v>
      </c>
      <c r="I47" s="42">
        <f>-107000+-38000</f>
        <v>-145000</v>
      </c>
      <c r="J47" s="42">
        <f t="shared" si="22"/>
        <v>6893900</v>
      </c>
      <c r="K47" s="75">
        <f t="shared" si="6"/>
        <v>73.583922018015926</v>
      </c>
    </row>
    <row r="48" spans="1:11" ht="14.25" customHeight="1" x14ac:dyDescent="0.2">
      <c r="A48" s="4" t="s">
        <v>39</v>
      </c>
      <c r="B48" s="2" t="s">
        <v>35</v>
      </c>
      <c r="C48" s="2" t="s">
        <v>36</v>
      </c>
      <c r="D48" s="3">
        <v>140300</v>
      </c>
      <c r="E48" s="3">
        <v>147545</v>
      </c>
      <c r="F48" s="3">
        <v>84671</v>
      </c>
      <c r="G48" s="3">
        <f t="shared" si="21"/>
        <v>62874</v>
      </c>
      <c r="H48" s="3">
        <f t="shared" si="1"/>
        <v>57.386560032532451</v>
      </c>
      <c r="I48" s="42">
        <v>0</v>
      </c>
      <c r="J48" s="42">
        <f t="shared" si="22"/>
        <v>147545</v>
      </c>
      <c r="K48" s="75">
        <f t="shared" si="6"/>
        <v>57.386560032532451</v>
      </c>
    </row>
    <row r="49" spans="1:11" ht="14.25" customHeight="1" x14ac:dyDescent="0.2">
      <c r="A49" s="4" t="s">
        <v>39</v>
      </c>
      <c r="B49" s="2" t="s">
        <v>37</v>
      </c>
      <c r="C49" s="2" t="s">
        <v>38</v>
      </c>
      <c r="D49" s="3">
        <v>225000</v>
      </c>
      <c r="E49" s="3">
        <v>275000</v>
      </c>
      <c r="F49" s="3">
        <v>173044.51</v>
      </c>
      <c r="G49" s="3">
        <f t="shared" si="21"/>
        <v>101955.48999999999</v>
      </c>
      <c r="H49" s="3">
        <f t="shared" si="1"/>
        <v>62.925276363636364</v>
      </c>
      <c r="I49" s="42">
        <v>-4300</v>
      </c>
      <c r="J49" s="42">
        <f t="shared" si="22"/>
        <v>270700</v>
      </c>
      <c r="K49" s="75">
        <f t="shared" si="6"/>
        <v>63.924828223125232</v>
      </c>
    </row>
    <row r="50" spans="1:11" ht="14.25" customHeight="1" x14ac:dyDescent="0.2">
      <c r="A50" s="4" t="s">
        <v>39</v>
      </c>
      <c r="B50" s="2" t="s">
        <v>26</v>
      </c>
      <c r="C50" s="2" t="s">
        <v>27</v>
      </c>
      <c r="D50" s="3">
        <v>25000</v>
      </c>
      <c r="E50" s="3">
        <v>0</v>
      </c>
      <c r="F50" s="3">
        <v>0</v>
      </c>
      <c r="G50" s="3">
        <f t="shared" si="21"/>
        <v>0</v>
      </c>
      <c r="H50" s="3">
        <v>0</v>
      </c>
      <c r="I50" s="42">
        <v>0</v>
      </c>
      <c r="J50" s="42">
        <f t="shared" si="22"/>
        <v>0</v>
      </c>
      <c r="K50" s="75">
        <v>0</v>
      </c>
    </row>
    <row r="51" spans="1:11" ht="14.25" customHeight="1" x14ac:dyDescent="0.2">
      <c r="A51" s="137" t="s">
        <v>65</v>
      </c>
      <c r="B51" s="136"/>
      <c r="C51" s="136"/>
      <c r="D51" s="5">
        <f>SUM(D43:D50)</f>
        <v>22967300</v>
      </c>
      <c r="E51" s="5">
        <f t="shared" ref="E51:G51" si="23">SUM(E43:E50)</f>
        <v>28906350</v>
      </c>
      <c r="F51" s="5">
        <f t="shared" si="23"/>
        <v>20766782.060000002</v>
      </c>
      <c r="G51" s="5">
        <f t="shared" si="23"/>
        <v>8139567.9400000004</v>
      </c>
      <c r="H51" s="12">
        <f t="shared" si="1"/>
        <v>71.841592106924608</v>
      </c>
      <c r="I51" s="44">
        <f>SUM(I43:I50)</f>
        <v>-425389</v>
      </c>
      <c r="J51" s="44">
        <f>SUM(J43:J50)</f>
        <v>28480961</v>
      </c>
      <c r="K51" s="44">
        <f t="shared" si="6"/>
        <v>72.914611483790878</v>
      </c>
    </row>
    <row r="52" spans="1:11" ht="14.25" customHeight="1" x14ac:dyDescent="0.2">
      <c r="A52" s="4" t="s">
        <v>39</v>
      </c>
      <c r="B52" s="2" t="s">
        <v>41</v>
      </c>
      <c r="C52" s="2" t="s">
        <v>42</v>
      </c>
      <c r="D52" s="3">
        <v>22967300</v>
      </c>
      <c r="E52" s="3">
        <v>28906350</v>
      </c>
      <c r="F52" s="3">
        <v>20766386.059999999</v>
      </c>
      <c r="G52" s="3">
        <v>8139963.9400000004</v>
      </c>
      <c r="H52" s="3">
        <f t="shared" ref="H52:H55" si="24">F52/E52*100</f>
        <v>71.840222165717904</v>
      </c>
      <c r="I52" s="42">
        <v>-425389</v>
      </c>
      <c r="J52" s="42">
        <f>E52+I52</f>
        <v>28480961</v>
      </c>
      <c r="K52" s="75">
        <f t="shared" si="6"/>
        <v>72.913221081268986</v>
      </c>
    </row>
    <row r="53" spans="1:11" ht="14.25" customHeight="1" x14ac:dyDescent="0.2">
      <c r="A53" s="137" t="s">
        <v>66</v>
      </c>
      <c r="B53" s="136"/>
      <c r="C53" s="136"/>
      <c r="D53" s="5">
        <v>22967300</v>
      </c>
      <c r="E53" s="5">
        <v>28906350</v>
      </c>
      <c r="F53" s="5">
        <v>20766386.059999999</v>
      </c>
      <c r="G53" s="5">
        <v>8139963.9400000004</v>
      </c>
      <c r="H53" s="12">
        <f t="shared" si="24"/>
        <v>71.840222165717904</v>
      </c>
      <c r="I53" s="44">
        <f>SUM(I52)</f>
        <v>-425389</v>
      </c>
      <c r="J53" s="44">
        <f>SUM(J52)</f>
        <v>28480961</v>
      </c>
      <c r="K53" s="44">
        <f t="shared" si="6"/>
        <v>72.913221081268986</v>
      </c>
    </row>
    <row r="54" spans="1:11" ht="14.25" customHeight="1" x14ac:dyDescent="0.2">
      <c r="A54" s="4" t="s">
        <v>51</v>
      </c>
      <c r="B54" s="2" t="s">
        <v>41</v>
      </c>
      <c r="C54" s="2" t="s">
        <v>42</v>
      </c>
      <c r="D54" s="3">
        <v>35700</v>
      </c>
      <c r="E54" s="3">
        <v>35700</v>
      </c>
      <c r="F54" s="3">
        <v>23816</v>
      </c>
      <c r="G54" s="3">
        <v>11884</v>
      </c>
      <c r="H54" s="3">
        <f t="shared" si="24"/>
        <v>66.71148459383754</v>
      </c>
      <c r="I54" s="42">
        <v>0</v>
      </c>
      <c r="J54" s="42">
        <f>E54+I54</f>
        <v>35700</v>
      </c>
      <c r="K54" s="75">
        <f t="shared" si="6"/>
        <v>66.71148459383754</v>
      </c>
    </row>
    <row r="55" spans="1:11" ht="14.25" customHeight="1" thickBot="1" x14ac:dyDescent="0.25">
      <c r="A55" s="152" t="s">
        <v>52</v>
      </c>
      <c r="B55" s="153"/>
      <c r="C55" s="153"/>
      <c r="D55" s="14">
        <v>35700</v>
      </c>
      <c r="E55" s="14">
        <v>35700</v>
      </c>
      <c r="F55" s="14">
        <v>23816</v>
      </c>
      <c r="G55" s="14">
        <v>11884</v>
      </c>
      <c r="H55" s="15">
        <f t="shared" si="24"/>
        <v>66.71148459383754</v>
      </c>
      <c r="I55" s="45">
        <f>SUM(I54)</f>
        <v>0</v>
      </c>
      <c r="J55" s="45">
        <f>SUM(J54)</f>
        <v>35700</v>
      </c>
      <c r="K55" s="45">
        <f t="shared" si="6"/>
        <v>66.71148459383754</v>
      </c>
    </row>
    <row r="56" spans="1:11" ht="14.25" customHeight="1" x14ac:dyDescent="0.2">
      <c r="A56" s="134" t="s">
        <v>40</v>
      </c>
      <c r="B56" s="135"/>
      <c r="C56" s="135"/>
      <c r="D56" s="16">
        <f>D14+D22+D29+D40+D51</f>
        <v>30207306</v>
      </c>
      <c r="E56" s="16">
        <f t="shared" ref="E56:G56" si="25">E14+E22+E29+E40+E51</f>
        <v>36214231.799999997</v>
      </c>
      <c r="F56" s="16">
        <f t="shared" si="25"/>
        <v>24722374.420000002</v>
      </c>
      <c r="G56" s="16">
        <f t="shared" si="25"/>
        <v>11491857.380000001</v>
      </c>
      <c r="H56" s="17">
        <f t="shared" si="1"/>
        <v>68.267013246433137</v>
      </c>
      <c r="I56" s="46">
        <f>I14+I22+I29+I40+I51</f>
        <v>-425389</v>
      </c>
      <c r="J56" s="46">
        <f>J14+J22+J29+J40+J51</f>
        <v>35788842.799999997</v>
      </c>
      <c r="K56" s="47">
        <f t="shared" si="6"/>
        <v>69.078440334483247</v>
      </c>
    </row>
    <row r="57" spans="1:11" ht="14.25" customHeight="1" thickBot="1" x14ac:dyDescent="0.25">
      <c r="A57" s="132" t="s">
        <v>53</v>
      </c>
      <c r="B57" s="133"/>
      <c r="C57" s="133"/>
      <c r="D57" s="13">
        <f>D16+D27+D31+D42+D53+D55</f>
        <v>30243006</v>
      </c>
      <c r="E57" s="13">
        <f t="shared" ref="E57:G57" si="26">E16+E27+E31+E42+E53+E55</f>
        <v>36249931.799999997</v>
      </c>
      <c r="F57" s="13">
        <f t="shared" si="26"/>
        <v>25477742.32</v>
      </c>
      <c r="G57" s="13">
        <f t="shared" si="26"/>
        <v>10772189.48</v>
      </c>
      <c r="H57" s="18">
        <f t="shared" si="1"/>
        <v>70.28355931968953</v>
      </c>
      <c r="I57" s="48">
        <f>I16+I27+I31+I42+I53+I55</f>
        <v>-425389</v>
      </c>
      <c r="J57" s="48">
        <f>J16+J27+J31+J42+J53+J55</f>
        <v>35824542.799999997</v>
      </c>
      <c r="K57" s="49">
        <f t="shared" si="6"/>
        <v>71.118122741262184</v>
      </c>
    </row>
    <row r="58" spans="1:11" ht="21.75" customHeight="1" thickBot="1" x14ac:dyDescent="0.25">
      <c r="A58" s="74" t="s">
        <v>1</v>
      </c>
      <c r="B58" s="67" t="s">
        <v>2</v>
      </c>
      <c r="C58" s="67" t="s">
        <v>3</v>
      </c>
      <c r="D58" s="67" t="s">
        <v>4</v>
      </c>
      <c r="E58" s="67" t="s">
        <v>5</v>
      </c>
      <c r="F58" s="67" t="s">
        <v>6</v>
      </c>
      <c r="G58" s="67" t="s">
        <v>7</v>
      </c>
      <c r="H58" s="67" t="s">
        <v>8</v>
      </c>
      <c r="I58" s="67" t="s">
        <v>54</v>
      </c>
      <c r="J58" s="67" t="s">
        <v>55</v>
      </c>
      <c r="K58" s="68" t="s">
        <v>56</v>
      </c>
    </row>
    <row r="59" spans="1:11" ht="14.25" customHeight="1" x14ac:dyDescent="0.2">
      <c r="A59" s="69" t="s">
        <v>11</v>
      </c>
      <c r="B59" s="70" t="s">
        <v>9</v>
      </c>
      <c r="C59" s="70" t="s">
        <v>10</v>
      </c>
      <c r="D59" s="71">
        <v>99000</v>
      </c>
      <c r="E59" s="71">
        <v>99000</v>
      </c>
      <c r="F59" s="71">
        <v>64961.67</v>
      </c>
      <c r="G59" s="71">
        <f>E59-F59</f>
        <v>34038.33</v>
      </c>
      <c r="H59" s="71">
        <f>F59/E59*100</f>
        <v>65.61784848484848</v>
      </c>
      <c r="I59" s="72">
        <v>0</v>
      </c>
      <c r="J59" s="72">
        <f>E59+I59</f>
        <v>99000</v>
      </c>
      <c r="K59" s="73">
        <f>F59/J59*100</f>
        <v>65.61784848484848</v>
      </c>
    </row>
    <row r="60" spans="1:11" ht="14.25" customHeight="1" x14ac:dyDescent="0.2">
      <c r="A60" s="24" t="s">
        <v>11</v>
      </c>
      <c r="B60" s="22" t="s">
        <v>12</v>
      </c>
      <c r="C60" s="22" t="s">
        <v>13</v>
      </c>
      <c r="D60" s="23">
        <v>381000</v>
      </c>
      <c r="E60" s="23">
        <v>381000</v>
      </c>
      <c r="F60" s="23">
        <v>179299.94</v>
      </c>
      <c r="G60" s="23">
        <f t="shared" ref="G60:G66" si="27">E60-F60</f>
        <v>201700.06</v>
      </c>
      <c r="H60" s="23">
        <f t="shared" ref="H60:H91" si="28">F60/E60*100</f>
        <v>47.060351706036748</v>
      </c>
      <c r="I60" s="50">
        <v>0</v>
      </c>
      <c r="J60" s="72">
        <f t="shared" ref="J60:J66" si="29">E60+I60</f>
        <v>381000</v>
      </c>
      <c r="K60" s="73">
        <f t="shared" ref="K60:K91" si="30">F60/J60*100</f>
        <v>47.060351706036748</v>
      </c>
    </row>
    <row r="61" spans="1:11" ht="14.25" customHeight="1" x14ac:dyDescent="0.2">
      <c r="A61" s="24" t="s">
        <v>11</v>
      </c>
      <c r="B61" s="22" t="s">
        <v>14</v>
      </c>
      <c r="C61" s="22" t="s">
        <v>15</v>
      </c>
      <c r="D61" s="23">
        <v>60000</v>
      </c>
      <c r="E61" s="23">
        <v>60000</v>
      </c>
      <c r="F61" s="23">
        <v>16701.55</v>
      </c>
      <c r="G61" s="23">
        <f t="shared" si="27"/>
        <v>43298.45</v>
      </c>
      <c r="H61" s="23">
        <f t="shared" si="28"/>
        <v>27.835916666666666</v>
      </c>
      <c r="I61" s="50">
        <v>0</v>
      </c>
      <c r="J61" s="72">
        <f t="shared" si="29"/>
        <v>60000</v>
      </c>
      <c r="K61" s="73">
        <f t="shared" si="30"/>
        <v>27.835916666666666</v>
      </c>
    </row>
    <row r="62" spans="1:11" ht="14.25" customHeight="1" x14ac:dyDescent="0.2">
      <c r="A62" s="24" t="s">
        <v>11</v>
      </c>
      <c r="B62" s="22" t="s">
        <v>16</v>
      </c>
      <c r="C62" s="22" t="s">
        <v>17</v>
      </c>
      <c r="D62" s="23">
        <v>1000</v>
      </c>
      <c r="E62" s="23">
        <v>1000</v>
      </c>
      <c r="F62" s="23">
        <v>659</v>
      </c>
      <c r="G62" s="23">
        <f t="shared" si="27"/>
        <v>341</v>
      </c>
      <c r="H62" s="23">
        <f t="shared" si="28"/>
        <v>65.900000000000006</v>
      </c>
      <c r="I62" s="50">
        <v>0</v>
      </c>
      <c r="J62" s="72">
        <f t="shared" si="29"/>
        <v>1000</v>
      </c>
      <c r="K62" s="73">
        <f t="shared" si="30"/>
        <v>65.900000000000006</v>
      </c>
    </row>
    <row r="63" spans="1:11" ht="14.25" customHeight="1" x14ac:dyDescent="0.2">
      <c r="A63" s="24" t="s">
        <v>11</v>
      </c>
      <c r="B63" s="22" t="s">
        <v>18</v>
      </c>
      <c r="C63" s="22" t="s">
        <v>19</v>
      </c>
      <c r="D63" s="23">
        <v>2000</v>
      </c>
      <c r="E63" s="23">
        <v>2000</v>
      </c>
      <c r="F63" s="23">
        <v>693</v>
      </c>
      <c r="G63" s="23">
        <f t="shared" si="27"/>
        <v>1307</v>
      </c>
      <c r="H63" s="23">
        <f t="shared" si="28"/>
        <v>34.65</v>
      </c>
      <c r="I63" s="50">
        <v>0</v>
      </c>
      <c r="J63" s="72">
        <f t="shared" si="29"/>
        <v>2000</v>
      </c>
      <c r="K63" s="73">
        <f t="shared" si="30"/>
        <v>34.65</v>
      </c>
    </row>
    <row r="64" spans="1:11" ht="14.25" customHeight="1" x14ac:dyDescent="0.2">
      <c r="A64" s="24" t="s">
        <v>11</v>
      </c>
      <c r="B64" s="22" t="s">
        <v>20</v>
      </c>
      <c r="C64" s="22" t="s">
        <v>21</v>
      </c>
      <c r="D64" s="23">
        <v>90600</v>
      </c>
      <c r="E64" s="23">
        <v>90600</v>
      </c>
      <c r="F64" s="23">
        <v>49703.19</v>
      </c>
      <c r="G64" s="23">
        <f t="shared" si="27"/>
        <v>40896.81</v>
      </c>
      <c r="H64" s="23">
        <f t="shared" si="28"/>
        <v>54.860033112582784</v>
      </c>
      <c r="I64" s="50">
        <v>0</v>
      </c>
      <c r="J64" s="72">
        <f t="shared" si="29"/>
        <v>90600</v>
      </c>
      <c r="K64" s="73">
        <f t="shared" si="30"/>
        <v>54.860033112582784</v>
      </c>
    </row>
    <row r="65" spans="1:11" ht="14.25" customHeight="1" x14ac:dyDescent="0.2">
      <c r="A65" s="24" t="s">
        <v>11</v>
      </c>
      <c r="B65" s="22" t="s">
        <v>26</v>
      </c>
      <c r="C65" s="22" t="s">
        <v>27</v>
      </c>
      <c r="D65" s="23">
        <v>40861</v>
      </c>
      <c r="E65" s="23">
        <v>40861</v>
      </c>
      <c r="F65" s="23">
        <v>7296.98</v>
      </c>
      <c r="G65" s="23">
        <f t="shared" si="27"/>
        <v>33564.020000000004</v>
      </c>
      <c r="H65" s="23">
        <f t="shared" si="28"/>
        <v>17.858055358410219</v>
      </c>
      <c r="I65" s="50">
        <v>0</v>
      </c>
      <c r="J65" s="72">
        <f t="shared" si="29"/>
        <v>40861</v>
      </c>
      <c r="K65" s="73">
        <f t="shared" si="30"/>
        <v>17.858055358410219</v>
      </c>
    </row>
    <row r="66" spans="1:11" ht="14.25" customHeight="1" x14ac:dyDescent="0.2">
      <c r="A66" s="24" t="s">
        <v>11</v>
      </c>
      <c r="B66" s="22" t="s">
        <v>28</v>
      </c>
      <c r="C66" s="22" t="s">
        <v>29</v>
      </c>
      <c r="D66" s="23">
        <v>3139</v>
      </c>
      <c r="E66" s="23">
        <v>3139</v>
      </c>
      <c r="F66" s="23">
        <v>3139</v>
      </c>
      <c r="G66" s="23">
        <f t="shared" si="27"/>
        <v>0</v>
      </c>
      <c r="H66" s="23">
        <f t="shared" si="28"/>
        <v>100</v>
      </c>
      <c r="I66" s="50">
        <v>0</v>
      </c>
      <c r="J66" s="72">
        <f t="shared" si="29"/>
        <v>3139</v>
      </c>
      <c r="K66" s="73">
        <f t="shared" si="30"/>
        <v>100</v>
      </c>
    </row>
    <row r="67" spans="1:11" ht="14.25" customHeight="1" x14ac:dyDescent="0.2">
      <c r="A67" s="130" t="s">
        <v>57</v>
      </c>
      <c r="B67" s="131"/>
      <c r="C67" s="131"/>
      <c r="D67" s="25">
        <f>SUM(D59:D66)</f>
        <v>677600</v>
      </c>
      <c r="E67" s="25">
        <f t="shared" ref="E67:G67" si="31">SUM(E59:E66)</f>
        <v>677600</v>
      </c>
      <c r="F67" s="25">
        <f t="shared" si="31"/>
        <v>322454.32999999996</v>
      </c>
      <c r="G67" s="25">
        <f t="shared" si="31"/>
        <v>355145.67000000004</v>
      </c>
      <c r="H67" s="26">
        <f t="shared" si="28"/>
        <v>47.587711038961032</v>
      </c>
      <c r="I67" s="51">
        <f>SUM(I59:I66)</f>
        <v>0</v>
      </c>
      <c r="J67" s="51">
        <f>SUM(J59:J66)</f>
        <v>677600</v>
      </c>
      <c r="K67" s="76">
        <f t="shared" si="30"/>
        <v>47.587711038961032</v>
      </c>
    </row>
    <row r="68" spans="1:11" ht="14.25" customHeight="1" x14ac:dyDescent="0.2">
      <c r="A68" s="24" t="s">
        <v>11</v>
      </c>
      <c r="B68" s="22" t="s">
        <v>41</v>
      </c>
      <c r="C68" s="22" t="s">
        <v>42</v>
      </c>
      <c r="D68" s="23">
        <v>677600</v>
      </c>
      <c r="E68" s="23">
        <v>677600</v>
      </c>
      <c r="F68" s="23">
        <v>338800</v>
      </c>
      <c r="G68" s="23">
        <v>338800</v>
      </c>
      <c r="H68" s="23">
        <f t="shared" ref="H68:H69" si="32">F68/E68*100</f>
        <v>50</v>
      </c>
      <c r="I68" s="50">
        <v>0</v>
      </c>
      <c r="J68" s="50">
        <f>E68+I68</f>
        <v>677600</v>
      </c>
      <c r="K68" s="73">
        <f t="shared" si="30"/>
        <v>50</v>
      </c>
    </row>
    <row r="69" spans="1:11" ht="14.25" customHeight="1" x14ac:dyDescent="0.2">
      <c r="A69" s="130" t="s">
        <v>58</v>
      </c>
      <c r="B69" s="131"/>
      <c r="C69" s="131"/>
      <c r="D69" s="25">
        <v>677600</v>
      </c>
      <c r="E69" s="25">
        <v>677600</v>
      </c>
      <c r="F69" s="25">
        <v>338800</v>
      </c>
      <c r="G69" s="25">
        <v>338800</v>
      </c>
      <c r="H69" s="26">
        <f t="shared" si="32"/>
        <v>50</v>
      </c>
      <c r="I69" s="51">
        <f>SUM(I68)</f>
        <v>0</v>
      </c>
      <c r="J69" s="51">
        <f>SUM(J68)</f>
        <v>677600</v>
      </c>
      <c r="K69" s="76">
        <f t="shared" si="30"/>
        <v>50</v>
      </c>
    </row>
    <row r="70" spans="1:11" ht="14.25" customHeight="1" x14ac:dyDescent="0.2">
      <c r="A70" s="24" t="s">
        <v>30</v>
      </c>
      <c r="B70" s="22" t="s">
        <v>9</v>
      </c>
      <c r="C70" s="22" t="s">
        <v>10</v>
      </c>
      <c r="D70" s="23">
        <v>35500</v>
      </c>
      <c r="E70" s="23">
        <v>35500</v>
      </c>
      <c r="F70" s="23">
        <v>2457</v>
      </c>
      <c r="G70" s="23">
        <f>E70-F70</f>
        <v>33043</v>
      </c>
      <c r="H70" s="23">
        <f t="shared" si="28"/>
        <v>6.9211267605633804</v>
      </c>
      <c r="I70" s="50">
        <v>0</v>
      </c>
      <c r="J70" s="50">
        <f>E70+I70</f>
        <v>35500</v>
      </c>
      <c r="K70" s="73">
        <f t="shared" si="30"/>
        <v>6.9211267605633804</v>
      </c>
    </row>
    <row r="71" spans="1:11" ht="14.25" customHeight="1" x14ac:dyDescent="0.2">
      <c r="A71" s="24" t="s">
        <v>30</v>
      </c>
      <c r="B71" s="22" t="s">
        <v>16</v>
      </c>
      <c r="C71" s="22" t="s">
        <v>17</v>
      </c>
      <c r="D71" s="23">
        <v>3500</v>
      </c>
      <c r="E71" s="23">
        <v>3500</v>
      </c>
      <c r="F71" s="23">
        <v>0</v>
      </c>
      <c r="G71" s="23">
        <f t="shared" ref="G71:G73" si="33">E71-F71</f>
        <v>3500</v>
      </c>
      <c r="H71" s="23">
        <f t="shared" si="28"/>
        <v>0</v>
      </c>
      <c r="I71" s="50">
        <v>0</v>
      </c>
      <c r="J71" s="50">
        <f t="shared" ref="J71:J73" si="34">E71+I71</f>
        <v>3500</v>
      </c>
      <c r="K71" s="73">
        <f t="shared" si="30"/>
        <v>0</v>
      </c>
    </row>
    <row r="72" spans="1:11" ht="14.25" customHeight="1" x14ac:dyDescent="0.2">
      <c r="A72" s="24" t="s">
        <v>30</v>
      </c>
      <c r="B72" s="22" t="s">
        <v>20</v>
      </c>
      <c r="C72" s="22" t="s">
        <v>21</v>
      </c>
      <c r="D72" s="23">
        <v>11000</v>
      </c>
      <c r="E72" s="23">
        <v>11000</v>
      </c>
      <c r="F72" s="23">
        <v>0</v>
      </c>
      <c r="G72" s="23">
        <f t="shared" si="33"/>
        <v>11000</v>
      </c>
      <c r="H72" s="23">
        <f t="shared" si="28"/>
        <v>0</v>
      </c>
      <c r="I72" s="50">
        <v>0</v>
      </c>
      <c r="J72" s="50">
        <f t="shared" si="34"/>
        <v>11000</v>
      </c>
      <c r="K72" s="73">
        <f t="shared" si="30"/>
        <v>0</v>
      </c>
    </row>
    <row r="73" spans="1:11" ht="14.25" customHeight="1" x14ac:dyDescent="0.2">
      <c r="A73" s="24" t="s">
        <v>30</v>
      </c>
      <c r="B73" s="22" t="s">
        <v>26</v>
      </c>
      <c r="C73" s="22" t="s">
        <v>27</v>
      </c>
      <c r="D73" s="23">
        <v>48000</v>
      </c>
      <c r="E73" s="23">
        <v>48000</v>
      </c>
      <c r="F73" s="23">
        <v>0</v>
      </c>
      <c r="G73" s="23">
        <f t="shared" si="33"/>
        <v>48000</v>
      </c>
      <c r="H73" s="23">
        <f t="shared" si="28"/>
        <v>0</v>
      </c>
      <c r="I73" s="50">
        <v>0</v>
      </c>
      <c r="J73" s="50">
        <f t="shared" si="34"/>
        <v>48000</v>
      </c>
      <c r="K73" s="73">
        <f t="shared" si="30"/>
        <v>0</v>
      </c>
    </row>
    <row r="74" spans="1:11" ht="14.25" customHeight="1" x14ac:dyDescent="0.2">
      <c r="A74" s="130" t="s">
        <v>59</v>
      </c>
      <c r="B74" s="131"/>
      <c r="C74" s="131"/>
      <c r="D74" s="25">
        <f>SUM(D70:D73)</f>
        <v>98000</v>
      </c>
      <c r="E74" s="25">
        <f t="shared" ref="E74:G74" si="35">SUM(E70:E73)</f>
        <v>98000</v>
      </c>
      <c r="F74" s="25">
        <f t="shared" si="35"/>
        <v>2457</v>
      </c>
      <c r="G74" s="25">
        <f t="shared" si="35"/>
        <v>95543</v>
      </c>
      <c r="H74" s="26">
        <f t="shared" si="28"/>
        <v>2.5071428571428571</v>
      </c>
      <c r="I74" s="51">
        <f>SUM(I70:I73)</f>
        <v>0</v>
      </c>
      <c r="J74" s="51">
        <f>SUM(J70:J73)</f>
        <v>98000</v>
      </c>
      <c r="K74" s="76">
        <f t="shared" si="30"/>
        <v>2.5071428571428571</v>
      </c>
    </row>
    <row r="75" spans="1:11" ht="14.25" customHeight="1" x14ac:dyDescent="0.2">
      <c r="A75" s="24" t="s">
        <v>30</v>
      </c>
      <c r="B75" s="22" t="s">
        <v>43</v>
      </c>
      <c r="C75" s="22" t="s">
        <v>44</v>
      </c>
      <c r="D75" s="23">
        <v>98000</v>
      </c>
      <c r="E75" s="23">
        <v>98000</v>
      </c>
      <c r="F75" s="23">
        <v>74629</v>
      </c>
      <c r="G75" s="23">
        <v>23371</v>
      </c>
      <c r="H75" s="23">
        <f t="shared" ref="H75:H76" si="36">F75/E75*100</f>
        <v>76.152040816326533</v>
      </c>
      <c r="I75" s="50">
        <v>0</v>
      </c>
      <c r="J75" s="50">
        <f>E75+I75</f>
        <v>98000</v>
      </c>
      <c r="K75" s="73">
        <f t="shared" si="30"/>
        <v>76.152040816326533</v>
      </c>
    </row>
    <row r="76" spans="1:11" ht="14.25" customHeight="1" x14ac:dyDescent="0.2">
      <c r="A76" s="130" t="s">
        <v>60</v>
      </c>
      <c r="B76" s="131"/>
      <c r="C76" s="131"/>
      <c r="D76" s="25">
        <v>98000</v>
      </c>
      <c r="E76" s="25">
        <v>98000</v>
      </c>
      <c r="F76" s="25">
        <v>74629</v>
      </c>
      <c r="G76" s="25">
        <v>23371</v>
      </c>
      <c r="H76" s="26">
        <f t="shared" si="36"/>
        <v>76.152040816326533</v>
      </c>
      <c r="I76" s="51">
        <f>SUM(I75)</f>
        <v>0</v>
      </c>
      <c r="J76" s="51">
        <f>SUM(J75)</f>
        <v>98000</v>
      </c>
      <c r="K76" s="76">
        <f t="shared" si="30"/>
        <v>76.152040816326533</v>
      </c>
    </row>
    <row r="77" spans="1:11" ht="14.25" customHeight="1" x14ac:dyDescent="0.2">
      <c r="A77" s="24" t="s">
        <v>32</v>
      </c>
      <c r="B77" s="22" t="s">
        <v>16</v>
      </c>
      <c r="C77" s="22" t="s">
        <v>17</v>
      </c>
      <c r="D77" s="23">
        <v>570</v>
      </c>
      <c r="E77" s="23">
        <v>570</v>
      </c>
      <c r="F77" s="23">
        <v>0</v>
      </c>
      <c r="G77" s="23">
        <f>E77-F77</f>
        <v>570</v>
      </c>
      <c r="H77" s="23">
        <f t="shared" si="28"/>
        <v>0</v>
      </c>
      <c r="I77" s="50">
        <v>0</v>
      </c>
      <c r="J77" s="50">
        <f>E77+I77</f>
        <v>570</v>
      </c>
      <c r="K77" s="73">
        <f t="shared" si="30"/>
        <v>0</v>
      </c>
    </row>
    <row r="78" spans="1:11" ht="14.25" customHeight="1" x14ac:dyDescent="0.2">
      <c r="A78" s="24" t="s">
        <v>32</v>
      </c>
      <c r="B78" s="22" t="s">
        <v>20</v>
      </c>
      <c r="C78" s="22" t="s">
        <v>21</v>
      </c>
      <c r="D78" s="23">
        <v>14080</v>
      </c>
      <c r="E78" s="23">
        <v>14080</v>
      </c>
      <c r="F78" s="23">
        <v>0</v>
      </c>
      <c r="G78" s="23">
        <f>E78-F78</f>
        <v>14080</v>
      </c>
      <c r="H78" s="23">
        <f t="shared" si="28"/>
        <v>0</v>
      </c>
      <c r="I78" s="50">
        <v>0</v>
      </c>
      <c r="J78" s="50">
        <f>E78+I78</f>
        <v>14080</v>
      </c>
      <c r="K78" s="73">
        <f t="shared" si="30"/>
        <v>0</v>
      </c>
    </row>
    <row r="79" spans="1:11" ht="14.25" customHeight="1" x14ac:dyDescent="0.2">
      <c r="A79" s="130" t="s">
        <v>63</v>
      </c>
      <c r="B79" s="131"/>
      <c r="C79" s="131"/>
      <c r="D79" s="25">
        <f>SUM(D77:D78)</f>
        <v>14650</v>
      </c>
      <c r="E79" s="25">
        <f t="shared" ref="E79:G79" si="37">SUM(E77:E78)</f>
        <v>14650</v>
      </c>
      <c r="F79" s="25">
        <f t="shared" si="37"/>
        <v>0</v>
      </c>
      <c r="G79" s="25">
        <f t="shared" si="37"/>
        <v>14650</v>
      </c>
      <c r="H79" s="26">
        <f t="shared" si="28"/>
        <v>0</v>
      </c>
      <c r="I79" s="51">
        <f>SUM(I77:I78)</f>
        <v>0</v>
      </c>
      <c r="J79" s="51">
        <f>SUM(J77:J78)</f>
        <v>14650</v>
      </c>
      <c r="K79" s="76">
        <f t="shared" si="30"/>
        <v>0</v>
      </c>
    </row>
    <row r="80" spans="1:11" ht="14.25" customHeight="1" x14ac:dyDescent="0.2">
      <c r="A80" s="24" t="s">
        <v>32</v>
      </c>
      <c r="B80" s="22" t="s">
        <v>41</v>
      </c>
      <c r="C80" s="22" t="s">
        <v>42</v>
      </c>
      <c r="D80" s="23">
        <v>14650</v>
      </c>
      <c r="E80" s="23">
        <v>14650</v>
      </c>
      <c r="F80" s="23">
        <v>0</v>
      </c>
      <c r="G80" s="23">
        <v>14650</v>
      </c>
      <c r="H80" s="23">
        <f t="shared" ref="H80:H81" si="38">F80/E80*100</f>
        <v>0</v>
      </c>
      <c r="I80" s="50">
        <v>0</v>
      </c>
      <c r="J80" s="50">
        <f>E80+I80</f>
        <v>14650</v>
      </c>
      <c r="K80" s="73">
        <f t="shared" si="30"/>
        <v>0</v>
      </c>
    </row>
    <row r="81" spans="1:11" ht="14.25" customHeight="1" x14ac:dyDescent="0.2">
      <c r="A81" s="130" t="s">
        <v>64</v>
      </c>
      <c r="B81" s="131"/>
      <c r="C81" s="131"/>
      <c r="D81" s="25">
        <v>14650</v>
      </c>
      <c r="E81" s="25">
        <v>14650</v>
      </c>
      <c r="F81" s="25">
        <v>0</v>
      </c>
      <c r="G81" s="25">
        <v>14650</v>
      </c>
      <c r="H81" s="26">
        <f t="shared" si="38"/>
        <v>0</v>
      </c>
      <c r="I81" s="51">
        <f>SUM(I80)</f>
        <v>0</v>
      </c>
      <c r="J81" s="51">
        <f>SUM(J80)</f>
        <v>14650</v>
      </c>
      <c r="K81" s="76">
        <f t="shared" si="30"/>
        <v>0</v>
      </c>
    </row>
    <row r="82" spans="1:11" ht="14.25" customHeight="1" x14ac:dyDescent="0.2">
      <c r="A82" s="24" t="s">
        <v>39</v>
      </c>
      <c r="B82" s="22" t="s">
        <v>9</v>
      </c>
      <c r="C82" s="22" t="s">
        <v>10</v>
      </c>
      <c r="D82" s="23">
        <v>15000</v>
      </c>
      <c r="E82" s="23">
        <v>14000</v>
      </c>
      <c r="F82" s="23">
        <v>0</v>
      </c>
      <c r="G82" s="23">
        <f>E82-F82</f>
        <v>14000</v>
      </c>
      <c r="H82" s="23">
        <f t="shared" si="28"/>
        <v>0</v>
      </c>
      <c r="I82" s="50">
        <v>0</v>
      </c>
      <c r="J82" s="50">
        <f>E82+I82</f>
        <v>14000</v>
      </c>
      <c r="K82" s="73">
        <f t="shared" si="30"/>
        <v>0</v>
      </c>
    </row>
    <row r="83" spans="1:11" ht="14.25" customHeight="1" x14ac:dyDescent="0.2">
      <c r="A83" s="24" t="s">
        <v>39</v>
      </c>
      <c r="B83" s="22" t="s">
        <v>16</v>
      </c>
      <c r="C83" s="22" t="s">
        <v>17</v>
      </c>
      <c r="D83" s="23">
        <v>0</v>
      </c>
      <c r="E83" s="23">
        <v>1000</v>
      </c>
      <c r="F83" s="23">
        <v>484</v>
      </c>
      <c r="G83" s="23">
        <f t="shared" ref="G83:G86" si="39">E83-F83</f>
        <v>516</v>
      </c>
      <c r="H83" s="23">
        <f t="shared" si="28"/>
        <v>48.4</v>
      </c>
      <c r="I83" s="50">
        <v>0</v>
      </c>
      <c r="J83" s="50">
        <f t="shared" ref="J83:J86" si="40">E83+I83</f>
        <v>1000</v>
      </c>
      <c r="K83" s="73">
        <f t="shared" si="30"/>
        <v>48.4</v>
      </c>
    </row>
    <row r="84" spans="1:11" ht="14.25" customHeight="1" x14ac:dyDescent="0.2">
      <c r="A84" s="24" t="s">
        <v>39</v>
      </c>
      <c r="B84" s="22" t="s">
        <v>20</v>
      </c>
      <c r="C84" s="22" t="s">
        <v>21</v>
      </c>
      <c r="D84" s="23">
        <v>5000</v>
      </c>
      <c r="E84" s="23">
        <v>5000</v>
      </c>
      <c r="F84" s="23">
        <v>2200</v>
      </c>
      <c r="G84" s="23">
        <f t="shared" si="39"/>
        <v>2800</v>
      </c>
      <c r="H84" s="23">
        <f t="shared" si="28"/>
        <v>44</v>
      </c>
      <c r="I84" s="50">
        <v>0</v>
      </c>
      <c r="J84" s="50">
        <f t="shared" si="40"/>
        <v>5000</v>
      </c>
      <c r="K84" s="73">
        <f t="shared" si="30"/>
        <v>44</v>
      </c>
    </row>
    <row r="85" spans="1:11" ht="14.25" customHeight="1" x14ac:dyDescent="0.2">
      <c r="A85" s="24" t="s">
        <v>39</v>
      </c>
      <c r="B85" s="22" t="s">
        <v>22</v>
      </c>
      <c r="C85" s="22" t="s">
        <v>23</v>
      </c>
      <c r="D85" s="23">
        <v>2500000</v>
      </c>
      <c r="E85" s="23">
        <v>2484405</v>
      </c>
      <c r="F85" s="23">
        <v>1801233</v>
      </c>
      <c r="G85" s="23">
        <f t="shared" si="39"/>
        <v>683172</v>
      </c>
      <c r="H85" s="23">
        <f t="shared" si="28"/>
        <v>72.501584886522124</v>
      </c>
      <c r="I85" s="50">
        <v>0</v>
      </c>
      <c r="J85" s="50">
        <f t="shared" si="40"/>
        <v>2484405</v>
      </c>
      <c r="K85" s="73">
        <f t="shared" si="30"/>
        <v>72.501584886522124</v>
      </c>
    </row>
    <row r="86" spans="1:11" ht="14.25" customHeight="1" x14ac:dyDescent="0.2">
      <c r="A86" s="24" t="s">
        <v>39</v>
      </c>
      <c r="B86" s="22" t="s">
        <v>33</v>
      </c>
      <c r="C86" s="22" t="s">
        <v>34</v>
      </c>
      <c r="D86" s="23">
        <v>845000</v>
      </c>
      <c r="E86" s="23">
        <v>845000</v>
      </c>
      <c r="F86" s="23">
        <v>608830</v>
      </c>
      <c r="G86" s="23">
        <f t="shared" si="39"/>
        <v>236170</v>
      </c>
      <c r="H86" s="23">
        <f t="shared" si="28"/>
        <v>72.050887573964502</v>
      </c>
      <c r="I86" s="50">
        <v>0</v>
      </c>
      <c r="J86" s="50">
        <f t="shared" si="40"/>
        <v>845000</v>
      </c>
      <c r="K86" s="73">
        <f t="shared" si="30"/>
        <v>72.050887573964502</v>
      </c>
    </row>
    <row r="87" spans="1:11" ht="14.25" customHeight="1" x14ac:dyDescent="0.2">
      <c r="A87" s="130" t="s">
        <v>65</v>
      </c>
      <c r="B87" s="131"/>
      <c r="C87" s="131"/>
      <c r="D87" s="25">
        <f>SUM(D82:D86)</f>
        <v>3365000</v>
      </c>
      <c r="E87" s="25">
        <f t="shared" ref="E87:G87" si="41">SUM(E82:E86)</f>
        <v>3349405</v>
      </c>
      <c r="F87" s="25">
        <f t="shared" si="41"/>
        <v>2412747</v>
      </c>
      <c r="G87" s="25">
        <f t="shared" si="41"/>
        <v>936658</v>
      </c>
      <c r="H87" s="26">
        <f t="shared" si="28"/>
        <v>72.03509280006449</v>
      </c>
      <c r="I87" s="51">
        <f>SUM(I82:I86)</f>
        <v>0</v>
      </c>
      <c r="J87" s="51">
        <f>SUM(J82:J86)</f>
        <v>3349405</v>
      </c>
      <c r="K87" s="76">
        <f t="shared" si="30"/>
        <v>72.03509280006449</v>
      </c>
    </row>
    <row r="88" spans="1:11" ht="14.25" customHeight="1" x14ac:dyDescent="0.2">
      <c r="A88" s="24" t="s">
        <v>39</v>
      </c>
      <c r="B88" s="22" t="s">
        <v>41</v>
      </c>
      <c r="C88" s="22" t="s">
        <v>42</v>
      </c>
      <c r="D88" s="23">
        <v>3365000</v>
      </c>
      <c r="E88" s="23">
        <v>3349405</v>
      </c>
      <c r="F88" s="23">
        <v>2412747</v>
      </c>
      <c r="G88" s="23">
        <v>936658</v>
      </c>
      <c r="H88" s="23">
        <f t="shared" ref="H88:H89" si="42">F88/E88*100</f>
        <v>72.03509280006449</v>
      </c>
      <c r="I88" s="50">
        <v>0</v>
      </c>
      <c r="J88" s="50">
        <f>E88+I88</f>
        <v>3349405</v>
      </c>
      <c r="K88" s="73">
        <f t="shared" si="30"/>
        <v>72.03509280006449</v>
      </c>
    </row>
    <row r="89" spans="1:11" ht="14.25" customHeight="1" thickBot="1" x14ac:dyDescent="0.25">
      <c r="A89" s="138" t="s">
        <v>66</v>
      </c>
      <c r="B89" s="139"/>
      <c r="C89" s="139"/>
      <c r="D89" s="77">
        <f>D88</f>
        <v>3365000</v>
      </c>
      <c r="E89" s="77">
        <f t="shared" ref="E89:G89" si="43">E88</f>
        <v>3349405</v>
      </c>
      <c r="F89" s="77">
        <f t="shared" si="43"/>
        <v>2412747</v>
      </c>
      <c r="G89" s="77">
        <f t="shared" si="43"/>
        <v>936658</v>
      </c>
      <c r="H89" s="78">
        <f t="shared" si="42"/>
        <v>72.03509280006449</v>
      </c>
      <c r="I89" s="79">
        <f>SUM(I88)</f>
        <v>0</v>
      </c>
      <c r="J89" s="79">
        <f>SUM(J88)</f>
        <v>3349405</v>
      </c>
      <c r="K89" s="80">
        <f t="shared" si="30"/>
        <v>72.03509280006449</v>
      </c>
    </row>
    <row r="90" spans="1:11" ht="14.25" customHeight="1" x14ac:dyDescent="0.2">
      <c r="A90" s="148" t="s">
        <v>40</v>
      </c>
      <c r="B90" s="149"/>
      <c r="C90" s="149"/>
      <c r="D90" s="81">
        <v>4155250</v>
      </c>
      <c r="E90" s="81">
        <v>4139655</v>
      </c>
      <c r="F90" s="81">
        <v>2737658.33</v>
      </c>
      <c r="G90" s="81">
        <v>1401996.67</v>
      </c>
      <c r="H90" s="82">
        <f t="shared" si="28"/>
        <v>66.132523845586164</v>
      </c>
      <c r="I90" s="83">
        <f>I67+I74+I79+I87</f>
        <v>0</v>
      </c>
      <c r="J90" s="83">
        <f>J67+J74+J79+J87</f>
        <v>4139655</v>
      </c>
      <c r="K90" s="84">
        <f t="shared" si="30"/>
        <v>66.132523845586164</v>
      </c>
    </row>
    <row r="91" spans="1:11" ht="14.25" customHeight="1" thickBot="1" x14ac:dyDescent="0.25">
      <c r="A91" s="150" t="s">
        <v>53</v>
      </c>
      <c r="B91" s="151"/>
      <c r="C91" s="151"/>
      <c r="D91" s="27">
        <v>4159250</v>
      </c>
      <c r="E91" s="27">
        <v>4139655</v>
      </c>
      <c r="F91" s="27">
        <v>2826176</v>
      </c>
      <c r="G91" s="27">
        <v>1313479</v>
      </c>
      <c r="H91" s="28">
        <f t="shared" si="28"/>
        <v>68.270810007114122</v>
      </c>
      <c r="I91" s="52">
        <f>I69+I76+I81+I89</f>
        <v>0</v>
      </c>
      <c r="J91" s="52">
        <f>J69+J76+J81+J89</f>
        <v>4139655</v>
      </c>
      <c r="K91" s="85">
        <f t="shared" si="30"/>
        <v>68.270810007114122</v>
      </c>
    </row>
    <row r="92" spans="1:11" ht="21.75" customHeight="1" thickBot="1" x14ac:dyDescent="0.25">
      <c r="A92" s="66" t="s">
        <v>1</v>
      </c>
      <c r="B92" s="59" t="s">
        <v>2</v>
      </c>
      <c r="C92" s="59" t="s">
        <v>3</v>
      </c>
      <c r="D92" s="59" t="s">
        <v>4</v>
      </c>
      <c r="E92" s="59" t="s">
        <v>5</v>
      </c>
      <c r="F92" s="59" t="s">
        <v>6</v>
      </c>
      <c r="G92" s="59" t="s">
        <v>7</v>
      </c>
      <c r="H92" s="59" t="s">
        <v>8</v>
      </c>
      <c r="I92" s="59" t="s">
        <v>54</v>
      </c>
      <c r="J92" s="59" t="s">
        <v>55</v>
      </c>
      <c r="K92" s="60" t="s">
        <v>56</v>
      </c>
    </row>
    <row r="93" spans="1:11" ht="14.25" customHeight="1" x14ac:dyDescent="0.2">
      <c r="A93" s="61" t="s">
        <v>11</v>
      </c>
      <c r="B93" s="62" t="s">
        <v>9</v>
      </c>
      <c r="C93" s="62" t="s">
        <v>10</v>
      </c>
      <c r="D93" s="63">
        <v>100000</v>
      </c>
      <c r="E93" s="63">
        <v>100000</v>
      </c>
      <c r="F93" s="63">
        <v>93588.93</v>
      </c>
      <c r="G93" s="63">
        <f>E93-F93</f>
        <v>6411.070000000007</v>
      </c>
      <c r="H93" s="63">
        <f>F93/E93*100</f>
        <v>93.588929999999991</v>
      </c>
      <c r="I93" s="64">
        <v>0</v>
      </c>
      <c r="J93" s="64">
        <f>E93+I93</f>
        <v>100000</v>
      </c>
      <c r="K93" s="65">
        <f>F93/J93*100</f>
        <v>93.588929999999991</v>
      </c>
    </row>
    <row r="94" spans="1:11" ht="14.25" customHeight="1" x14ac:dyDescent="0.2">
      <c r="A94" s="31" t="s">
        <v>11</v>
      </c>
      <c r="B94" s="29" t="s">
        <v>12</v>
      </c>
      <c r="C94" s="29" t="s">
        <v>13</v>
      </c>
      <c r="D94" s="30">
        <v>685000</v>
      </c>
      <c r="E94" s="30">
        <v>685000</v>
      </c>
      <c r="F94" s="30">
        <v>190091.56</v>
      </c>
      <c r="G94" s="30">
        <f t="shared" ref="G94:G103" si="44">E94-F94</f>
        <v>494908.44</v>
      </c>
      <c r="H94" s="30">
        <f t="shared" ref="H94:H135" si="45">F94/E94*100</f>
        <v>27.750592700729925</v>
      </c>
      <c r="I94" s="53">
        <v>0</v>
      </c>
      <c r="J94" s="64">
        <f t="shared" ref="J94:J103" si="46">E94+I94</f>
        <v>685000</v>
      </c>
      <c r="K94" s="65">
        <f t="shared" ref="K94:K135" si="47">F94/J94*100</f>
        <v>27.750592700729925</v>
      </c>
    </row>
    <row r="95" spans="1:11" ht="14.25" customHeight="1" x14ac:dyDescent="0.2">
      <c r="A95" s="31" t="s">
        <v>11</v>
      </c>
      <c r="B95" s="29" t="s">
        <v>14</v>
      </c>
      <c r="C95" s="29" t="s">
        <v>15</v>
      </c>
      <c r="D95" s="30">
        <v>80000</v>
      </c>
      <c r="E95" s="30">
        <v>80000</v>
      </c>
      <c r="F95" s="30">
        <v>30052.6</v>
      </c>
      <c r="G95" s="30">
        <f t="shared" si="44"/>
        <v>49947.4</v>
      </c>
      <c r="H95" s="30">
        <f t="shared" si="45"/>
        <v>37.565749999999994</v>
      </c>
      <c r="I95" s="53">
        <v>0</v>
      </c>
      <c r="J95" s="64">
        <f t="shared" si="46"/>
        <v>80000</v>
      </c>
      <c r="K95" s="65">
        <f t="shared" si="47"/>
        <v>37.565749999999994</v>
      </c>
    </row>
    <row r="96" spans="1:11" ht="14.25" customHeight="1" x14ac:dyDescent="0.2">
      <c r="A96" s="31" t="s">
        <v>11</v>
      </c>
      <c r="B96" s="29" t="s">
        <v>16</v>
      </c>
      <c r="C96" s="29" t="s">
        <v>17</v>
      </c>
      <c r="D96" s="30">
        <v>1000</v>
      </c>
      <c r="E96" s="30">
        <v>3000</v>
      </c>
      <c r="F96" s="30">
        <v>2929</v>
      </c>
      <c r="G96" s="30">
        <f t="shared" si="44"/>
        <v>71</v>
      </c>
      <c r="H96" s="30">
        <f t="shared" si="45"/>
        <v>97.63333333333334</v>
      </c>
      <c r="I96" s="53">
        <v>0</v>
      </c>
      <c r="J96" s="64">
        <f t="shared" si="46"/>
        <v>3000</v>
      </c>
      <c r="K96" s="65">
        <f t="shared" si="47"/>
        <v>97.63333333333334</v>
      </c>
    </row>
    <row r="97" spans="1:11" ht="14.25" customHeight="1" x14ac:dyDescent="0.2">
      <c r="A97" s="31" t="s">
        <v>11</v>
      </c>
      <c r="B97" s="29" t="s">
        <v>18</v>
      </c>
      <c r="C97" s="29" t="s">
        <v>19</v>
      </c>
      <c r="D97" s="30">
        <v>3000</v>
      </c>
      <c r="E97" s="30">
        <v>3040</v>
      </c>
      <c r="F97" s="30">
        <v>3040</v>
      </c>
      <c r="G97" s="30">
        <f t="shared" si="44"/>
        <v>0</v>
      </c>
      <c r="H97" s="30">
        <f t="shared" si="45"/>
        <v>100</v>
      </c>
      <c r="I97" s="53">
        <v>0</v>
      </c>
      <c r="J97" s="64">
        <f t="shared" si="46"/>
        <v>3040</v>
      </c>
      <c r="K97" s="65">
        <f t="shared" si="47"/>
        <v>100</v>
      </c>
    </row>
    <row r="98" spans="1:11" ht="14.25" customHeight="1" x14ac:dyDescent="0.2">
      <c r="A98" s="31" t="s">
        <v>11</v>
      </c>
      <c r="B98" s="29" t="s">
        <v>20</v>
      </c>
      <c r="C98" s="29" t="s">
        <v>21</v>
      </c>
      <c r="D98" s="30">
        <v>129600</v>
      </c>
      <c r="E98" s="30">
        <v>128063.03</v>
      </c>
      <c r="F98" s="30">
        <v>73488.509999999995</v>
      </c>
      <c r="G98" s="30">
        <f t="shared" si="44"/>
        <v>54574.520000000004</v>
      </c>
      <c r="H98" s="30">
        <f t="shared" si="45"/>
        <v>57.384640984989964</v>
      </c>
      <c r="I98" s="53">
        <v>0</v>
      </c>
      <c r="J98" s="64">
        <f t="shared" si="46"/>
        <v>128063.03</v>
      </c>
      <c r="K98" s="65">
        <f t="shared" si="47"/>
        <v>57.384640984989964</v>
      </c>
    </row>
    <row r="99" spans="1:11" ht="14.25" customHeight="1" x14ac:dyDescent="0.2">
      <c r="A99" s="31" t="s">
        <v>11</v>
      </c>
      <c r="B99" s="29" t="s">
        <v>22</v>
      </c>
      <c r="C99" s="29" t="s">
        <v>23</v>
      </c>
      <c r="D99" s="30">
        <v>62750</v>
      </c>
      <c r="E99" s="30">
        <v>62750</v>
      </c>
      <c r="F99" s="30">
        <v>11776</v>
      </c>
      <c r="G99" s="30">
        <f t="shared" si="44"/>
        <v>50974</v>
      </c>
      <c r="H99" s="30">
        <f t="shared" si="45"/>
        <v>18.766533864541831</v>
      </c>
      <c r="I99" s="53">
        <v>0</v>
      </c>
      <c r="J99" s="64">
        <f t="shared" si="46"/>
        <v>62750</v>
      </c>
      <c r="K99" s="65">
        <f t="shared" si="47"/>
        <v>18.766533864541831</v>
      </c>
    </row>
    <row r="100" spans="1:11" ht="14.25" customHeight="1" x14ac:dyDescent="0.2">
      <c r="A100" s="31" t="s">
        <v>11</v>
      </c>
      <c r="B100" s="29" t="s">
        <v>33</v>
      </c>
      <c r="C100" s="29" t="s">
        <v>34</v>
      </c>
      <c r="D100" s="30">
        <v>21210</v>
      </c>
      <c r="E100" s="30">
        <v>21210</v>
      </c>
      <c r="F100" s="30">
        <v>3980</v>
      </c>
      <c r="G100" s="30">
        <f t="shared" si="44"/>
        <v>17230</v>
      </c>
      <c r="H100" s="30">
        <f t="shared" si="45"/>
        <v>18.764733616218766</v>
      </c>
      <c r="I100" s="53">
        <v>0</v>
      </c>
      <c r="J100" s="64">
        <f t="shared" si="46"/>
        <v>21210</v>
      </c>
      <c r="K100" s="65">
        <f t="shared" si="47"/>
        <v>18.764733616218766</v>
      </c>
    </row>
    <row r="101" spans="1:11" ht="14.25" customHeight="1" x14ac:dyDescent="0.2">
      <c r="A101" s="31" t="s">
        <v>11</v>
      </c>
      <c r="B101" s="29" t="s">
        <v>37</v>
      </c>
      <c r="C101" s="29" t="s">
        <v>38</v>
      </c>
      <c r="D101" s="30">
        <v>628</v>
      </c>
      <c r="E101" s="30">
        <v>628</v>
      </c>
      <c r="F101" s="30">
        <v>0</v>
      </c>
      <c r="G101" s="30">
        <f t="shared" si="44"/>
        <v>628</v>
      </c>
      <c r="H101" s="30">
        <f t="shared" si="45"/>
        <v>0</v>
      </c>
      <c r="I101" s="53">
        <v>0</v>
      </c>
      <c r="J101" s="64">
        <f t="shared" si="46"/>
        <v>628</v>
      </c>
      <c r="K101" s="65">
        <f t="shared" si="47"/>
        <v>0</v>
      </c>
    </row>
    <row r="102" spans="1:11" ht="14.25" customHeight="1" x14ac:dyDescent="0.2">
      <c r="A102" s="31" t="s">
        <v>11</v>
      </c>
      <c r="B102" s="29" t="s">
        <v>26</v>
      </c>
      <c r="C102" s="29" t="s">
        <v>27</v>
      </c>
      <c r="D102" s="30">
        <v>67491</v>
      </c>
      <c r="E102" s="30">
        <v>66987.97</v>
      </c>
      <c r="F102" s="30">
        <v>61812.3</v>
      </c>
      <c r="G102" s="30">
        <f t="shared" si="44"/>
        <v>5175.6699999999983</v>
      </c>
      <c r="H102" s="30">
        <f t="shared" si="45"/>
        <v>92.273732134292175</v>
      </c>
      <c r="I102" s="53">
        <v>0</v>
      </c>
      <c r="J102" s="64">
        <f t="shared" si="46"/>
        <v>66987.97</v>
      </c>
      <c r="K102" s="65">
        <f t="shared" si="47"/>
        <v>92.273732134292175</v>
      </c>
    </row>
    <row r="103" spans="1:11" ht="14.25" customHeight="1" x14ac:dyDescent="0.2">
      <c r="A103" s="31" t="s">
        <v>11</v>
      </c>
      <c r="B103" s="29" t="s">
        <v>28</v>
      </c>
      <c r="C103" s="29" t="s">
        <v>29</v>
      </c>
      <c r="D103" s="30">
        <v>17501</v>
      </c>
      <c r="E103" s="30">
        <v>17501</v>
      </c>
      <c r="F103" s="30">
        <v>16224</v>
      </c>
      <c r="G103" s="30">
        <f t="shared" si="44"/>
        <v>1277</v>
      </c>
      <c r="H103" s="30">
        <f t="shared" si="45"/>
        <v>92.703274098622927</v>
      </c>
      <c r="I103" s="53">
        <v>0</v>
      </c>
      <c r="J103" s="64">
        <f t="shared" si="46"/>
        <v>17501</v>
      </c>
      <c r="K103" s="65">
        <f t="shared" si="47"/>
        <v>92.703274098622927</v>
      </c>
    </row>
    <row r="104" spans="1:11" ht="14.25" customHeight="1" x14ac:dyDescent="0.2">
      <c r="A104" s="142" t="s">
        <v>57</v>
      </c>
      <c r="B104" s="143"/>
      <c r="C104" s="143"/>
      <c r="D104" s="32">
        <f>SUM(D93:D103)</f>
        <v>1168180</v>
      </c>
      <c r="E104" s="32">
        <f t="shared" ref="E104:G104" si="48">SUM(E93:E103)</f>
        <v>1168180</v>
      </c>
      <c r="F104" s="32">
        <f t="shared" si="48"/>
        <v>486982.89999999997</v>
      </c>
      <c r="G104" s="32">
        <f t="shared" si="48"/>
        <v>681197.10000000009</v>
      </c>
      <c r="H104" s="33">
        <f t="shared" si="45"/>
        <v>41.68731702306151</v>
      </c>
      <c r="I104" s="54">
        <f>SUM(I93:I103)</f>
        <v>0</v>
      </c>
      <c r="J104" s="54">
        <f>SUM(J93:J103)</f>
        <v>1168180</v>
      </c>
      <c r="K104" s="86">
        <f t="shared" si="47"/>
        <v>41.68731702306151</v>
      </c>
    </row>
    <row r="105" spans="1:11" ht="14.25" customHeight="1" x14ac:dyDescent="0.2">
      <c r="A105" s="31" t="s">
        <v>11</v>
      </c>
      <c r="B105" s="29" t="s">
        <v>41</v>
      </c>
      <c r="C105" s="29" t="s">
        <v>42</v>
      </c>
      <c r="D105" s="30">
        <v>1168180</v>
      </c>
      <c r="E105" s="30">
        <v>1168180</v>
      </c>
      <c r="F105" s="30">
        <v>584090</v>
      </c>
      <c r="G105" s="30">
        <v>584090</v>
      </c>
      <c r="H105" s="30">
        <f t="shared" ref="H105:H106" si="49">F105/E105*100</f>
        <v>50</v>
      </c>
      <c r="I105" s="53">
        <v>0</v>
      </c>
      <c r="J105" s="53">
        <f>E105+I105</f>
        <v>1168180</v>
      </c>
      <c r="K105" s="65">
        <f t="shared" si="47"/>
        <v>50</v>
      </c>
    </row>
    <row r="106" spans="1:11" ht="14.25" customHeight="1" x14ac:dyDescent="0.2">
      <c r="A106" s="142" t="s">
        <v>58</v>
      </c>
      <c r="B106" s="143"/>
      <c r="C106" s="143"/>
      <c r="D106" s="32">
        <v>1168180</v>
      </c>
      <c r="E106" s="32">
        <v>1168180</v>
      </c>
      <c r="F106" s="32">
        <v>584090</v>
      </c>
      <c r="G106" s="32">
        <v>584090</v>
      </c>
      <c r="H106" s="33">
        <f t="shared" si="49"/>
        <v>50</v>
      </c>
      <c r="I106" s="54">
        <f>SUM(I105)</f>
        <v>0</v>
      </c>
      <c r="J106" s="54">
        <f>SUM(J105)</f>
        <v>1168180</v>
      </c>
      <c r="K106" s="86">
        <f t="shared" si="47"/>
        <v>50</v>
      </c>
    </row>
    <row r="107" spans="1:11" ht="14.25" customHeight="1" x14ac:dyDescent="0.2">
      <c r="A107" s="31" t="s">
        <v>30</v>
      </c>
      <c r="B107" s="29" t="s">
        <v>9</v>
      </c>
      <c r="C107" s="29" t="s">
        <v>10</v>
      </c>
      <c r="D107" s="30">
        <v>478000</v>
      </c>
      <c r="E107" s="30">
        <v>478000</v>
      </c>
      <c r="F107" s="30">
        <v>243741.2</v>
      </c>
      <c r="G107" s="30">
        <f>E107-F107</f>
        <v>234258.8</v>
      </c>
      <c r="H107" s="30">
        <f t="shared" si="45"/>
        <v>50.991882845188286</v>
      </c>
      <c r="I107" s="53">
        <v>0</v>
      </c>
      <c r="J107" s="53">
        <f>E107+I107</f>
        <v>478000</v>
      </c>
      <c r="K107" s="65">
        <f t="shared" si="47"/>
        <v>50.991882845188286</v>
      </c>
    </row>
    <row r="108" spans="1:11" ht="14.25" customHeight="1" x14ac:dyDescent="0.2">
      <c r="A108" s="31" t="s">
        <v>30</v>
      </c>
      <c r="B108" s="29" t="s">
        <v>16</v>
      </c>
      <c r="C108" s="29" t="s">
        <v>17</v>
      </c>
      <c r="D108" s="30">
        <v>500</v>
      </c>
      <c r="E108" s="30">
        <v>500</v>
      </c>
      <c r="F108" s="30">
        <v>0</v>
      </c>
      <c r="G108" s="30">
        <f t="shared" ref="G108:G111" si="50">E108-F108</f>
        <v>500</v>
      </c>
      <c r="H108" s="30">
        <f t="shared" si="45"/>
        <v>0</v>
      </c>
      <c r="I108" s="53">
        <v>0</v>
      </c>
      <c r="J108" s="53">
        <f t="shared" ref="J108:J111" si="51">E108+I108</f>
        <v>500</v>
      </c>
      <c r="K108" s="65">
        <f t="shared" si="47"/>
        <v>0</v>
      </c>
    </row>
    <row r="109" spans="1:11" ht="14.25" customHeight="1" x14ac:dyDescent="0.2">
      <c r="A109" s="31" t="s">
        <v>30</v>
      </c>
      <c r="B109" s="29" t="s">
        <v>18</v>
      </c>
      <c r="C109" s="29" t="s">
        <v>19</v>
      </c>
      <c r="D109" s="30">
        <v>1500</v>
      </c>
      <c r="E109" s="30">
        <v>1500</v>
      </c>
      <c r="F109" s="30">
        <v>0</v>
      </c>
      <c r="G109" s="30">
        <f t="shared" si="50"/>
        <v>1500</v>
      </c>
      <c r="H109" s="30">
        <f t="shared" si="45"/>
        <v>0</v>
      </c>
      <c r="I109" s="53">
        <v>0</v>
      </c>
      <c r="J109" s="53">
        <f t="shared" si="51"/>
        <v>1500</v>
      </c>
      <c r="K109" s="65">
        <f t="shared" si="47"/>
        <v>0</v>
      </c>
    </row>
    <row r="110" spans="1:11" ht="14.25" customHeight="1" x14ac:dyDescent="0.2">
      <c r="A110" s="31" t="s">
        <v>30</v>
      </c>
      <c r="B110" s="29" t="s">
        <v>20</v>
      </c>
      <c r="C110" s="29" t="s">
        <v>21</v>
      </c>
      <c r="D110" s="30">
        <v>12000</v>
      </c>
      <c r="E110" s="30">
        <v>12000</v>
      </c>
      <c r="F110" s="30">
        <v>217.8</v>
      </c>
      <c r="G110" s="30">
        <f t="shared" si="50"/>
        <v>11782.2</v>
      </c>
      <c r="H110" s="30">
        <f t="shared" si="45"/>
        <v>1.8149999999999999</v>
      </c>
      <c r="I110" s="53">
        <v>0</v>
      </c>
      <c r="J110" s="53">
        <f t="shared" si="51"/>
        <v>12000</v>
      </c>
      <c r="K110" s="65">
        <f t="shared" si="47"/>
        <v>1.8149999999999999</v>
      </c>
    </row>
    <row r="111" spans="1:11" ht="14.25" customHeight="1" x14ac:dyDescent="0.2">
      <c r="A111" s="31" t="s">
        <v>30</v>
      </c>
      <c r="B111" s="29" t="s">
        <v>26</v>
      </c>
      <c r="C111" s="29" t="s">
        <v>27</v>
      </c>
      <c r="D111" s="30">
        <v>104000</v>
      </c>
      <c r="E111" s="30">
        <v>104000</v>
      </c>
      <c r="F111" s="30">
        <v>0</v>
      </c>
      <c r="G111" s="30">
        <f t="shared" si="50"/>
        <v>104000</v>
      </c>
      <c r="H111" s="30">
        <f t="shared" si="45"/>
        <v>0</v>
      </c>
      <c r="I111" s="53">
        <v>0</v>
      </c>
      <c r="J111" s="53">
        <f t="shared" si="51"/>
        <v>104000</v>
      </c>
      <c r="K111" s="65">
        <f t="shared" si="47"/>
        <v>0</v>
      </c>
    </row>
    <row r="112" spans="1:11" ht="14.25" customHeight="1" x14ac:dyDescent="0.2">
      <c r="A112" s="142" t="s">
        <v>59</v>
      </c>
      <c r="B112" s="143"/>
      <c r="C112" s="143"/>
      <c r="D112" s="32">
        <f>SUM(D107:D111)</f>
        <v>596000</v>
      </c>
      <c r="E112" s="32">
        <f t="shared" ref="E112:G112" si="52">SUM(E107:E111)</f>
        <v>596000</v>
      </c>
      <c r="F112" s="32">
        <f t="shared" si="52"/>
        <v>243959</v>
      </c>
      <c r="G112" s="32">
        <f t="shared" si="52"/>
        <v>352041</v>
      </c>
      <c r="H112" s="33">
        <f t="shared" si="45"/>
        <v>40.932718120805369</v>
      </c>
      <c r="I112" s="54">
        <f>SUM(I107:I111)</f>
        <v>0</v>
      </c>
      <c r="J112" s="54">
        <f>SUM(J107:J111)</f>
        <v>596000</v>
      </c>
      <c r="K112" s="86">
        <f t="shared" si="47"/>
        <v>40.932718120805369</v>
      </c>
    </row>
    <row r="113" spans="1:11" ht="14.25" customHeight="1" x14ac:dyDescent="0.2">
      <c r="A113" s="31" t="s">
        <v>30</v>
      </c>
      <c r="B113" s="29" t="s">
        <v>43</v>
      </c>
      <c r="C113" s="29" t="s">
        <v>44</v>
      </c>
      <c r="D113" s="30">
        <v>595000</v>
      </c>
      <c r="E113" s="30">
        <v>595000</v>
      </c>
      <c r="F113" s="30">
        <v>338534</v>
      </c>
      <c r="G113" s="30">
        <v>256466</v>
      </c>
      <c r="H113" s="30">
        <f t="shared" ref="H113:H116" si="53">F113/E113*100</f>
        <v>56.896470588235296</v>
      </c>
      <c r="I113" s="53">
        <v>0</v>
      </c>
      <c r="J113" s="53">
        <f>E113+I113</f>
        <v>595000</v>
      </c>
      <c r="K113" s="65">
        <f t="shared" si="47"/>
        <v>56.896470588235296</v>
      </c>
    </row>
    <row r="114" spans="1:11" ht="14.25" customHeight="1" x14ac:dyDescent="0.2">
      <c r="A114" s="31" t="s">
        <v>30</v>
      </c>
      <c r="B114" s="29" t="s">
        <v>45</v>
      </c>
      <c r="C114" s="29" t="s">
        <v>46</v>
      </c>
      <c r="D114" s="30">
        <v>0</v>
      </c>
      <c r="E114" s="30">
        <v>66</v>
      </c>
      <c r="F114" s="30">
        <v>66</v>
      </c>
      <c r="G114" s="30">
        <v>0</v>
      </c>
      <c r="H114" s="30">
        <f t="shared" si="53"/>
        <v>100</v>
      </c>
      <c r="I114" s="53">
        <v>0</v>
      </c>
      <c r="J114" s="53">
        <f t="shared" ref="J114:J115" si="54">E114+I114</f>
        <v>66</v>
      </c>
      <c r="K114" s="65">
        <f t="shared" si="47"/>
        <v>100</v>
      </c>
    </row>
    <row r="115" spans="1:11" ht="14.25" customHeight="1" x14ac:dyDescent="0.2">
      <c r="A115" s="31" t="s">
        <v>30</v>
      </c>
      <c r="B115" s="29" t="s">
        <v>47</v>
      </c>
      <c r="C115" s="29" t="s">
        <v>48</v>
      </c>
      <c r="D115" s="30">
        <v>1000</v>
      </c>
      <c r="E115" s="30">
        <v>934</v>
      </c>
      <c r="F115" s="30">
        <v>0</v>
      </c>
      <c r="G115" s="30">
        <v>934</v>
      </c>
      <c r="H115" s="30">
        <f t="shared" si="53"/>
        <v>0</v>
      </c>
      <c r="I115" s="53">
        <v>0</v>
      </c>
      <c r="J115" s="53">
        <f t="shared" si="54"/>
        <v>934</v>
      </c>
      <c r="K115" s="65">
        <f t="shared" si="47"/>
        <v>0</v>
      </c>
    </row>
    <row r="116" spans="1:11" ht="14.25" customHeight="1" x14ac:dyDescent="0.2">
      <c r="A116" s="142" t="s">
        <v>60</v>
      </c>
      <c r="B116" s="143"/>
      <c r="C116" s="143"/>
      <c r="D116" s="32">
        <v>596000</v>
      </c>
      <c r="E116" s="32">
        <v>596000</v>
      </c>
      <c r="F116" s="32">
        <v>338600</v>
      </c>
      <c r="G116" s="32">
        <v>257400</v>
      </c>
      <c r="H116" s="33">
        <f t="shared" si="53"/>
        <v>56.812080536912759</v>
      </c>
      <c r="I116" s="54">
        <f>SUM(I113:I115)</f>
        <v>0</v>
      </c>
      <c r="J116" s="54">
        <f>SUM(J113:J115)</f>
        <v>596000</v>
      </c>
      <c r="K116" s="86">
        <f t="shared" si="47"/>
        <v>56.812080536912759</v>
      </c>
    </row>
    <row r="117" spans="1:11" ht="14.25" customHeight="1" x14ac:dyDescent="0.2">
      <c r="A117" s="31" t="s">
        <v>32</v>
      </c>
      <c r="B117" s="29" t="s">
        <v>16</v>
      </c>
      <c r="C117" s="29" t="s">
        <v>17</v>
      </c>
      <c r="D117" s="30">
        <v>318</v>
      </c>
      <c r="E117" s="30">
        <v>318</v>
      </c>
      <c r="F117" s="30">
        <v>0</v>
      </c>
      <c r="G117" s="30">
        <f>E117-F117</f>
        <v>318</v>
      </c>
      <c r="H117" s="30">
        <f t="shared" si="45"/>
        <v>0</v>
      </c>
      <c r="I117" s="53">
        <v>0</v>
      </c>
      <c r="J117" s="53">
        <f>E117+I117</f>
        <v>318</v>
      </c>
      <c r="K117" s="65">
        <f t="shared" si="47"/>
        <v>0</v>
      </c>
    </row>
    <row r="118" spans="1:11" ht="14.25" customHeight="1" x14ac:dyDescent="0.2">
      <c r="A118" s="31" t="s">
        <v>32</v>
      </c>
      <c r="B118" s="29" t="s">
        <v>20</v>
      </c>
      <c r="C118" s="29" t="s">
        <v>21</v>
      </c>
      <c r="D118" s="30">
        <v>1590</v>
      </c>
      <c r="E118" s="30">
        <v>1590</v>
      </c>
      <c r="F118" s="30">
        <v>2400</v>
      </c>
      <c r="G118" s="30">
        <f t="shared" ref="G118:G122" si="55">E118-F118</f>
        <v>-810</v>
      </c>
      <c r="H118" s="30">
        <f t="shared" si="45"/>
        <v>150.9433962264151</v>
      </c>
      <c r="I118" s="53">
        <v>0</v>
      </c>
      <c r="J118" s="53">
        <f t="shared" ref="J118:J122" si="56">E118+I118</f>
        <v>1590</v>
      </c>
      <c r="K118" s="65">
        <f t="shared" si="47"/>
        <v>150.9433962264151</v>
      </c>
    </row>
    <row r="119" spans="1:11" ht="14.25" customHeight="1" x14ac:dyDescent="0.2">
      <c r="A119" s="31" t="s">
        <v>32</v>
      </c>
      <c r="B119" s="29" t="s">
        <v>22</v>
      </c>
      <c r="C119" s="29" t="s">
        <v>23</v>
      </c>
      <c r="D119" s="30">
        <v>313630</v>
      </c>
      <c r="E119" s="30">
        <v>283350</v>
      </c>
      <c r="F119" s="30">
        <v>84740</v>
      </c>
      <c r="G119" s="30">
        <f t="shared" si="55"/>
        <v>198610</v>
      </c>
      <c r="H119" s="30">
        <f t="shared" si="45"/>
        <v>29.906476089641785</v>
      </c>
      <c r="I119" s="53">
        <v>0</v>
      </c>
      <c r="J119" s="53">
        <f t="shared" si="56"/>
        <v>283350</v>
      </c>
      <c r="K119" s="65">
        <f t="shared" si="47"/>
        <v>29.906476089641785</v>
      </c>
    </row>
    <row r="120" spans="1:11" ht="14.25" customHeight="1" x14ac:dyDescent="0.2">
      <c r="A120" s="31" t="s">
        <v>32</v>
      </c>
      <c r="B120" s="29" t="s">
        <v>33</v>
      </c>
      <c r="C120" s="29" t="s">
        <v>34</v>
      </c>
      <c r="D120" s="30">
        <v>114851</v>
      </c>
      <c r="E120" s="30">
        <v>104615</v>
      </c>
      <c r="F120" s="30">
        <v>28645</v>
      </c>
      <c r="G120" s="30">
        <f t="shared" si="55"/>
        <v>75970</v>
      </c>
      <c r="H120" s="30">
        <f t="shared" si="45"/>
        <v>27.381350666730391</v>
      </c>
      <c r="I120" s="53">
        <v>0</v>
      </c>
      <c r="J120" s="53">
        <f t="shared" si="56"/>
        <v>104615</v>
      </c>
      <c r="K120" s="65">
        <f t="shared" si="47"/>
        <v>27.381350666730391</v>
      </c>
    </row>
    <row r="121" spans="1:11" ht="14.25" customHeight="1" x14ac:dyDescent="0.2">
      <c r="A121" s="31" t="s">
        <v>32</v>
      </c>
      <c r="B121" s="29" t="s">
        <v>35</v>
      </c>
      <c r="C121" s="29" t="s">
        <v>36</v>
      </c>
      <c r="D121" s="30">
        <v>8647</v>
      </c>
      <c r="E121" s="30">
        <v>7491</v>
      </c>
      <c r="F121" s="30">
        <v>0</v>
      </c>
      <c r="G121" s="30">
        <f t="shared" si="55"/>
        <v>7491</v>
      </c>
      <c r="H121" s="30">
        <f t="shared" si="45"/>
        <v>0</v>
      </c>
      <c r="I121" s="53">
        <v>0</v>
      </c>
      <c r="J121" s="53">
        <f t="shared" si="56"/>
        <v>7491</v>
      </c>
      <c r="K121" s="65">
        <f t="shared" si="47"/>
        <v>0</v>
      </c>
    </row>
    <row r="122" spans="1:11" ht="14.25" customHeight="1" x14ac:dyDescent="0.2">
      <c r="A122" s="31" t="s">
        <v>32</v>
      </c>
      <c r="B122" s="29" t="s">
        <v>37</v>
      </c>
      <c r="C122" s="29" t="s">
        <v>38</v>
      </c>
      <c r="D122" s="30">
        <v>1816</v>
      </c>
      <c r="E122" s="30">
        <v>0</v>
      </c>
      <c r="F122" s="30">
        <v>0</v>
      </c>
      <c r="G122" s="30">
        <f t="shared" si="55"/>
        <v>0</v>
      </c>
      <c r="H122" s="30">
        <v>0</v>
      </c>
      <c r="I122" s="53">
        <v>0</v>
      </c>
      <c r="J122" s="53">
        <f t="shared" si="56"/>
        <v>0</v>
      </c>
      <c r="K122" s="65">
        <v>0</v>
      </c>
    </row>
    <row r="123" spans="1:11" ht="14.25" customHeight="1" x14ac:dyDescent="0.2">
      <c r="A123" s="142" t="s">
        <v>63</v>
      </c>
      <c r="B123" s="143"/>
      <c r="C123" s="143"/>
      <c r="D123" s="32">
        <f>SUM(D117:D122)</f>
        <v>440852</v>
      </c>
      <c r="E123" s="32">
        <f t="shared" ref="E123:G123" si="57">SUM(E117:E122)</f>
        <v>397364</v>
      </c>
      <c r="F123" s="32">
        <f t="shared" si="57"/>
        <v>115785</v>
      </c>
      <c r="G123" s="32">
        <f t="shared" si="57"/>
        <v>281579</v>
      </c>
      <c r="H123" s="33">
        <f t="shared" si="45"/>
        <v>29.138271207255816</v>
      </c>
      <c r="I123" s="54">
        <f>SUM(I117:I122)</f>
        <v>0</v>
      </c>
      <c r="J123" s="54">
        <f>SUM(J117:J122)</f>
        <v>397364</v>
      </c>
      <c r="K123" s="86">
        <f t="shared" si="47"/>
        <v>29.138271207255816</v>
      </c>
    </row>
    <row r="124" spans="1:11" ht="14.25" customHeight="1" x14ac:dyDescent="0.2">
      <c r="A124" s="31" t="s">
        <v>32</v>
      </c>
      <c r="B124" s="29" t="s">
        <v>41</v>
      </c>
      <c r="C124" s="29" t="s">
        <v>42</v>
      </c>
      <c r="D124" s="30">
        <v>440852</v>
      </c>
      <c r="E124" s="30">
        <v>397364</v>
      </c>
      <c r="F124" s="30">
        <v>0</v>
      </c>
      <c r="G124" s="30">
        <v>397364</v>
      </c>
      <c r="H124" s="30">
        <f t="shared" ref="H124:H125" si="58">F124/E124*100</f>
        <v>0</v>
      </c>
      <c r="I124" s="53">
        <v>0</v>
      </c>
      <c r="J124" s="53">
        <f>E124+I124</f>
        <v>397364</v>
      </c>
      <c r="K124" s="65">
        <f t="shared" si="47"/>
        <v>0</v>
      </c>
    </row>
    <row r="125" spans="1:11" ht="14.25" customHeight="1" x14ac:dyDescent="0.2">
      <c r="A125" s="142" t="s">
        <v>64</v>
      </c>
      <c r="B125" s="143"/>
      <c r="C125" s="143"/>
      <c r="D125" s="32">
        <v>440852</v>
      </c>
      <c r="E125" s="32">
        <v>397364</v>
      </c>
      <c r="F125" s="32">
        <v>0</v>
      </c>
      <c r="G125" s="32">
        <v>397364</v>
      </c>
      <c r="H125" s="33">
        <f t="shared" si="58"/>
        <v>0</v>
      </c>
      <c r="I125" s="54">
        <f>SUM(I124)</f>
        <v>0</v>
      </c>
      <c r="J125" s="54">
        <f>SUM(J124)</f>
        <v>397364</v>
      </c>
      <c r="K125" s="86">
        <f t="shared" si="47"/>
        <v>0</v>
      </c>
    </row>
    <row r="126" spans="1:11" ht="14.25" customHeight="1" x14ac:dyDescent="0.2">
      <c r="A126" s="31" t="s">
        <v>39</v>
      </c>
      <c r="B126" s="29" t="s">
        <v>9</v>
      </c>
      <c r="C126" s="29" t="s">
        <v>10</v>
      </c>
      <c r="D126" s="30">
        <v>13100</v>
      </c>
      <c r="E126" s="30">
        <v>13100</v>
      </c>
      <c r="F126" s="30">
        <v>2169</v>
      </c>
      <c r="G126" s="30">
        <f>E126-F126</f>
        <v>10931</v>
      </c>
      <c r="H126" s="30">
        <f t="shared" si="45"/>
        <v>16.557251908396946</v>
      </c>
      <c r="I126" s="53">
        <v>0</v>
      </c>
      <c r="J126" s="53">
        <f>E126+I126</f>
        <v>13100</v>
      </c>
      <c r="K126" s="65">
        <f t="shared" si="47"/>
        <v>16.557251908396946</v>
      </c>
    </row>
    <row r="127" spans="1:11" ht="14.25" customHeight="1" x14ac:dyDescent="0.2">
      <c r="A127" s="31" t="s">
        <v>39</v>
      </c>
      <c r="B127" s="29" t="s">
        <v>16</v>
      </c>
      <c r="C127" s="29" t="s">
        <v>17</v>
      </c>
      <c r="D127" s="30">
        <v>0</v>
      </c>
      <c r="E127" s="30">
        <v>230</v>
      </c>
      <c r="F127" s="30">
        <v>230</v>
      </c>
      <c r="G127" s="30">
        <f t="shared" ref="G127:G130" si="59">E127-F127</f>
        <v>0</v>
      </c>
      <c r="H127" s="30">
        <f t="shared" si="45"/>
        <v>100</v>
      </c>
      <c r="I127" s="53">
        <v>0</v>
      </c>
      <c r="J127" s="53">
        <f t="shared" ref="J127:J130" si="60">E127+I127</f>
        <v>230</v>
      </c>
      <c r="K127" s="65">
        <f t="shared" si="47"/>
        <v>100</v>
      </c>
    </row>
    <row r="128" spans="1:11" ht="14.25" customHeight="1" x14ac:dyDescent="0.2">
      <c r="A128" s="31" t="s">
        <v>39</v>
      </c>
      <c r="B128" s="29" t="s">
        <v>20</v>
      </c>
      <c r="C128" s="29" t="s">
        <v>21</v>
      </c>
      <c r="D128" s="30">
        <v>7900</v>
      </c>
      <c r="E128" s="30">
        <v>7670</v>
      </c>
      <c r="F128" s="30">
        <v>1500</v>
      </c>
      <c r="G128" s="30">
        <f t="shared" si="59"/>
        <v>6170</v>
      </c>
      <c r="H128" s="30">
        <f t="shared" si="45"/>
        <v>19.556714471968707</v>
      </c>
      <c r="I128" s="53">
        <v>0</v>
      </c>
      <c r="J128" s="53">
        <f t="shared" si="60"/>
        <v>7670</v>
      </c>
      <c r="K128" s="65">
        <f t="shared" si="47"/>
        <v>19.556714471968707</v>
      </c>
    </row>
    <row r="129" spans="1:11" ht="14.25" customHeight="1" x14ac:dyDescent="0.2">
      <c r="A129" s="31" t="s">
        <v>39</v>
      </c>
      <c r="B129" s="29" t="s">
        <v>22</v>
      </c>
      <c r="C129" s="29" t="s">
        <v>23</v>
      </c>
      <c r="D129" s="30">
        <v>3500000</v>
      </c>
      <c r="E129" s="30">
        <v>3500000</v>
      </c>
      <c r="F129" s="30">
        <v>2110556</v>
      </c>
      <c r="G129" s="30">
        <f t="shared" si="59"/>
        <v>1389444</v>
      </c>
      <c r="H129" s="30">
        <f t="shared" si="45"/>
        <v>60.301600000000001</v>
      </c>
      <c r="I129" s="53">
        <v>0</v>
      </c>
      <c r="J129" s="53">
        <f t="shared" si="60"/>
        <v>3500000</v>
      </c>
      <c r="K129" s="65">
        <f t="shared" si="47"/>
        <v>60.301600000000001</v>
      </c>
    </row>
    <row r="130" spans="1:11" ht="14.25" customHeight="1" x14ac:dyDescent="0.2">
      <c r="A130" s="31" t="s">
        <v>39</v>
      </c>
      <c r="B130" s="29" t="s">
        <v>33</v>
      </c>
      <c r="C130" s="29" t="s">
        <v>34</v>
      </c>
      <c r="D130" s="30">
        <v>1183000</v>
      </c>
      <c r="E130" s="30">
        <v>1183000</v>
      </c>
      <c r="F130" s="30">
        <v>713391</v>
      </c>
      <c r="G130" s="30">
        <f t="shared" si="59"/>
        <v>469609</v>
      </c>
      <c r="H130" s="30">
        <f t="shared" si="45"/>
        <v>60.303550295857988</v>
      </c>
      <c r="I130" s="53">
        <v>0</v>
      </c>
      <c r="J130" s="53">
        <f t="shared" si="60"/>
        <v>1183000</v>
      </c>
      <c r="K130" s="65">
        <f t="shared" si="47"/>
        <v>60.303550295857988</v>
      </c>
    </row>
    <row r="131" spans="1:11" ht="14.25" customHeight="1" x14ac:dyDescent="0.2">
      <c r="A131" s="142" t="s">
        <v>65</v>
      </c>
      <c r="B131" s="143"/>
      <c r="C131" s="143"/>
      <c r="D131" s="32">
        <f>SUM(D126:D130)</f>
        <v>4704000</v>
      </c>
      <c r="E131" s="32">
        <f t="shared" ref="E131:G131" si="61">SUM(E126:E130)</f>
        <v>4704000</v>
      </c>
      <c r="F131" s="32">
        <f t="shared" si="61"/>
        <v>2827846</v>
      </c>
      <c r="G131" s="32">
        <f t="shared" si="61"/>
        <v>1876154</v>
      </c>
      <c r="H131" s="33">
        <f t="shared" si="45"/>
        <v>60.115773809523809</v>
      </c>
      <c r="I131" s="54">
        <f>SUM(I126:I130)</f>
        <v>0</v>
      </c>
      <c r="J131" s="54">
        <f>SUM(J126:J130)</f>
        <v>4704000</v>
      </c>
      <c r="K131" s="86">
        <f t="shared" si="47"/>
        <v>60.115773809523809</v>
      </c>
    </row>
    <row r="132" spans="1:11" ht="14.25" customHeight="1" x14ac:dyDescent="0.2">
      <c r="A132" s="31" t="s">
        <v>39</v>
      </c>
      <c r="B132" s="29" t="s">
        <v>41</v>
      </c>
      <c r="C132" s="29" t="s">
        <v>42</v>
      </c>
      <c r="D132" s="30">
        <v>4704000</v>
      </c>
      <c r="E132" s="30">
        <v>4704000</v>
      </c>
      <c r="F132" s="30">
        <v>2827846</v>
      </c>
      <c r="G132" s="30">
        <v>1876154</v>
      </c>
      <c r="H132" s="30">
        <f t="shared" ref="H132:H133" si="62">F132/E132*100</f>
        <v>60.115773809523809</v>
      </c>
      <c r="I132" s="53">
        <v>0</v>
      </c>
      <c r="J132" s="53">
        <f>E132+I132</f>
        <v>4704000</v>
      </c>
      <c r="K132" s="65">
        <f t="shared" si="47"/>
        <v>60.115773809523809</v>
      </c>
    </row>
    <row r="133" spans="1:11" ht="14.25" customHeight="1" thickBot="1" x14ac:dyDescent="0.25">
      <c r="A133" s="146" t="s">
        <v>66</v>
      </c>
      <c r="B133" s="147"/>
      <c r="C133" s="147"/>
      <c r="D133" s="36">
        <v>4704000</v>
      </c>
      <c r="E133" s="36">
        <v>4704000</v>
      </c>
      <c r="F133" s="36">
        <v>2827846</v>
      </c>
      <c r="G133" s="36">
        <v>1876154</v>
      </c>
      <c r="H133" s="37">
        <f t="shared" si="62"/>
        <v>60.115773809523809</v>
      </c>
      <c r="I133" s="55">
        <f>SUM(I132)</f>
        <v>0</v>
      </c>
      <c r="J133" s="55">
        <f>SUM(J132)</f>
        <v>4704000</v>
      </c>
      <c r="K133" s="87">
        <f t="shared" si="47"/>
        <v>60.115773809523809</v>
      </c>
    </row>
    <row r="134" spans="1:11" ht="14.25" customHeight="1" x14ac:dyDescent="0.2">
      <c r="A134" s="144" t="s">
        <v>40</v>
      </c>
      <c r="B134" s="145"/>
      <c r="C134" s="145"/>
      <c r="D134" s="38">
        <f>D104+D112+D123+D131</f>
        <v>6909032</v>
      </c>
      <c r="E134" s="38">
        <f t="shared" ref="E134:G134" si="63">E104+E112+E123+E131</f>
        <v>6865544</v>
      </c>
      <c r="F134" s="38">
        <f t="shared" si="63"/>
        <v>3674572.9</v>
      </c>
      <c r="G134" s="38">
        <f t="shared" si="63"/>
        <v>3190971.1</v>
      </c>
      <c r="H134" s="39">
        <f t="shared" si="45"/>
        <v>53.521948151523027</v>
      </c>
      <c r="I134" s="56">
        <f>I104+I112+I123+I131</f>
        <v>0</v>
      </c>
      <c r="J134" s="56">
        <f>J104+J112+J123+J131</f>
        <v>6865544</v>
      </c>
      <c r="K134" s="57">
        <f t="shared" si="47"/>
        <v>53.521948151523027</v>
      </c>
    </row>
    <row r="135" spans="1:11" ht="14.25" customHeight="1" thickBot="1" x14ac:dyDescent="0.25">
      <c r="A135" s="140" t="s">
        <v>53</v>
      </c>
      <c r="B135" s="141"/>
      <c r="C135" s="141"/>
      <c r="D135" s="34">
        <f>D106+D116+D125+D133</f>
        <v>6909032</v>
      </c>
      <c r="E135" s="34">
        <f t="shared" ref="E135:G135" si="64">E106+E116+E125+E133</f>
        <v>6865544</v>
      </c>
      <c r="F135" s="34">
        <f t="shared" si="64"/>
        <v>3750536</v>
      </c>
      <c r="G135" s="34">
        <f t="shared" si="64"/>
        <v>3115008</v>
      </c>
      <c r="H135" s="35">
        <f t="shared" si="45"/>
        <v>54.628387786896425</v>
      </c>
      <c r="I135" s="58">
        <f>I106+I116+I125+I133</f>
        <v>0</v>
      </c>
      <c r="J135" s="58">
        <f>J106+J116+J125+J133</f>
        <v>6865544</v>
      </c>
      <c r="K135" s="88">
        <f t="shared" si="47"/>
        <v>54.628387786896425</v>
      </c>
    </row>
    <row r="137" spans="1:11" ht="14.25" customHeight="1" thickBot="1" x14ac:dyDescent="0.25"/>
    <row r="138" spans="1:11" ht="14.25" customHeight="1" x14ac:dyDescent="0.2">
      <c r="A138" s="118" t="s">
        <v>40</v>
      </c>
      <c r="B138" s="119"/>
      <c r="C138" s="119"/>
      <c r="D138" s="89">
        <f>D56+D90+D134</f>
        <v>41271588</v>
      </c>
      <c r="E138" s="89">
        <f t="shared" ref="E138:G138" si="65">E56+E90+E134</f>
        <v>47219430.799999997</v>
      </c>
      <c r="F138" s="89">
        <f t="shared" si="65"/>
        <v>31134605.649999999</v>
      </c>
      <c r="G138" s="89">
        <f t="shared" si="65"/>
        <v>16084825.15</v>
      </c>
      <c r="H138" s="90">
        <f t="shared" ref="H138:H139" si="66">F138/E138*100</f>
        <v>65.936003722433696</v>
      </c>
      <c r="I138" s="91">
        <f>I56+I90+I134</f>
        <v>-425389</v>
      </c>
      <c r="J138" s="91">
        <f>J56+J90+J134</f>
        <v>46794041.799999997</v>
      </c>
      <c r="K138" s="92">
        <f t="shared" ref="K138:K139" si="67">F138/J138*100</f>
        <v>66.53540590289424</v>
      </c>
    </row>
    <row r="139" spans="1:11" ht="14.25" customHeight="1" thickBot="1" x14ac:dyDescent="0.25">
      <c r="A139" s="120" t="s">
        <v>53</v>
      </c>
      <c r="B139" s="121"/>
      <c r="C139" s="121"/>
      <c r="D139" s="93">
        <f>D57+D91+D135</f>
        <v>41311288</v>
      </c>
      <c r="E139" s="93">
        <f t="shared" ref="E139:G139" si="68">E57+E91+E135</f>
        <v>47255130.799999997</v>
      </c>
      <c r="F139" s="93">
        <f t="shared" si="68"/>
        <v>32054454.32</v>
      </c>
      <c r="G139" s="93">
        <f t="shared" si="68"/>
        <v>15200676.48</v>
      </c>
      <c r="H139" s="94">
        <f t="shared" si="66"/>
        <v>67.832749115996521</v>
      </c>
      <c r="I139" s="95">
        <f>I57+I91+I135</f>
        <v>-425389</v>
      </c>
      <c r="J139" s="95">
        <f>J57+J91+J135</f>
        <v>46829741.799999997</v>
      </c>
      <c r="K139" s="96">
        <f t="shared" si="67"/>
        <v>68.448923884521619</v>
      </c>
    </row>
    <row r="141" spans="1:11" ht="14.25" customHeight="1" thickBot="1" x14ac:dyDescent="0.25"/>
    <row r="142" spans="1:11" ht="14.25" customHeight="1" x14ac:dyDescent="0.25">
      <c r="A142" s="122" t="s">
        <v>67</v>
      </c>
      <c r="B142" s="123"/>
      <c r="C142" s="124"/>
      <c r="D142"/>
      <c r="E142" s="97"/>
      <c r="F142"/>
    </row>
    <row r="143" spans="1:11" ht="14.25" customHeight="1" x14ac:dyDescent="0.25">
      <c r="A143" s="125" t="s">
        <v>68</v>
      </c>
      <c r="B143" s="126"/>
      <c r="C143" s="127"/>
      <c r="D143"/>
      <c r="E143" s="98"/>
      <c r="F143"/>
    </row>
    <row r="144" spans="1:11" ht="14.25" customHeight="1" thickBot="1" x14ac:dyDescent="0.3">
      <c r="A144" s="109" t="s">
        <v>75</v>
      </c>
      <c r="B144" s="110"/>
      <c r="C144" s="111"/>
      <c r="D144"/>
      <c r="E144" s="98"/>
      <c r="F144"/>
    </row>
    <row r="145" spans="1:6" ht="14.25" customHeight="1" thickBot="1" x14ac:dyDescent="0.3">
      <c r="A145" s="97"/>
      <c r="B145"/>
      <c r="C145" s="97"/>
      <c r="D145"/>
      <c r="E145" s="98"/>
      <c r="F145"/>
    </row>
    <row r="146" spans="1:6" ht="14.25" customHeight="1" thickBot="1" x14ac:dyDescent="0.3">
      <c r="A146" s="112" t="s">
        <v>69</v>
      </c>
      <c r="B146" s="113"/>
      <c r="C146" s="113"/>
      <c r="D146" s="113"/>
      <c r="E146" s="113"/>
      <c r="F146" s="114"/>
    </row>
    <row r="147" spans="1:6" ht="14.25" customHeight="1" x14ac:dyDescent="0.25">
      <c r="A147" s="99">
        <v>2</v>
      </c>
      <c r="B147" s="115" t="s">
        <v>70</v>
      </c>
      <c r="C147" s="116"/>
      <c r="D147" s="116"/>
      <c r="E147" s="116"/>
      <c r="F147" s="117"/>
    </row>
    <row r="148" spans="1:6" ht="14.25" customHeight="1" x14ac:dyDescent="0.25">
      <c r="A148" s="100">
        <v>4</v>
      </c>
      <c r="B148" s="102" t="s">
        <v>71</v>
      </c>
      <c r="C148" s="103"/>
      <c r="D148" s="103"/>
      <c r="E148" s="103"/>
      <c r="F148" s="104"/>
    </row>
    <row r="149" spans="1:6" ht="14.25" customHeight="1" x14ac:dyDescent="0.25">
      <c r="A149" s="100">
        <v>7</v>
      </c>
      <c r="B149" s="102" t="s">
        <v>72</v>
      </c>
      <c r="C149" s="103"/>
      <c r="D149" s="103"/>
      <c r="E149" s="103"/>
      <c r="F149" s="104"/>
    </row>
    <row r="150" spans="1:6" ht="14.25" customHeight="1" x14ac:dyDescent="0.25">
      <c r="A150" s="100">
        <v>33063</v>
      </c>
      <c r="B150" s="102" t="s">
        <v>73</v>
      </c>
      <c r="C150" s="103"/>
      <c r="D150" s="103"/>
      <c r="E150" s="103"/>
      <c r="F150" s="104"/>
    </row>
    <row r="151" spans="1:6" ht="14.25" customHeight="1" thickBot="1" x14ac:dyDescent="0.3">
      <c r="A151" s="101">
        <v>33353</v>
      </c>
      <c r="B151" s="105" t="s">
        <v>74</v>
      </c>
      <c r="C151" s="106"/>
      <c r="D151" s="106"/>
      <c r="E151" s="106"/>
      <c r="F151" s="107"/>
    </row>
  </sheetData>
  <mergeCells count="47">
    <mergeCell ref="A90:C90"/>
    <mergeCell ref="A91:C91"/>
    <mergeCell ref="A53:C53"/>
    <mergeCell ref="A55:C55"/>
    <mergeCell ref="A69:C69"/>
    <mergeCell ref="A76:C76"/>
    <mergeCell ref="A81:C81"/>
    <mergeCell ref="A67:C67"/>
    <mergeCell ref="A74:C74"/>
    <mergeCell ref="A79:C79"/>
    <mergeCell ref="A123:C123"/>
    <mergeCell ref="A131:C131"/>
    <mergeCell ref="A134:C134"/>
    <mergeCell ref="A106:C106"/>
    <mergeCell ref="A116:C116"/>
    <mergeCell ref="A125:C125"/>
    <mergeCell ref="A133:C133"/>
    <mergeCell ref="A1:D1"/>
    <mergeCell ref="E1:H1"/>
    <mergeCell ref="A87:C87"/>
    <mergeCell ref="A57:C57"/>
    <mergeCell ref="A56:C56"/>
    <mergeCell ref="A14:C14"/>
    <mergeCell ref="A22:C22"/>
    <mergeCell ref="A29:C29"/>
    <mergeCell ref="A40:C40"/>
    <mergeCell ref="A51:C51"/>
    <mergeCell ref="A16:C16"/>
    <mergeCell ref="A27:C27"/>
    <mergeCell ref="A31:C31"/>
    <mergeCell ref="A42:C42"/>
    <mergeCell ref="B150:F150"/>
    <mergeCell ref="B151:F151"/>
    <mergeCell ref="A2:K2"/>
    <mergeCell ref="A144:C144"/>
    <mergeCell ref="A146:F146"/>
    <mergeCell ref="B147:F147"/>
    <mergeCell ref="B148:F148"/>
    <mergeCell ref="B149:F149"/>
    <mergeCell ref="A138:C138"/>
    <mergeCell ref="A139:C139"/>
    <mergeCell ref="A142:C142"/>
    <mergeCell ref="A143:C143"/>
    <mergeCell ref="A89:C89"/>
    <mergeCell ref="A135:C135"/>
    <mergeCell ref="A104:C104"/>
    <mergeCell ref="A112:C112"/>
  </mergeCells>
  <pageMargins left="0.7" right="0.7" top="0.78740157499999996" bottom="0.78740157499999996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Ing. Baďurová Monika</cp:lastModifiedBy>
  <cp:lastPrinted>2024-10-18T05:29:35Z</cp:lastPrinted>
  <dcterms:created xsi:type="dcterms:W3CDTF">2024-10-16T16:59:03Z</dcterms:created>
  <dcterms:modified xsi:type="dcterms:W3CDTF">2024-10-18T05:53:35Z</dcterms:modified>
</cp:coreProperties>
</file>