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durova\AppData\Local\Microsoft\Windows\INetCache\Content.Outlook\0OXGH1BA\"/>
    </mc:Choice>
  </mc:AlternateContent>
  <xr:revisionPtr revIDLastSave="0" documentId="13_ncr:1_{BDFACB38-4634-4E0C-9641-9F9A534AE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1'!$A$4:$O$920</definedName>
    <definedName name="_xlnm.Print_Area" localSheetId="0">'Sheet 1'!$A$1:$O$929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6" i="1" l="1"/>
  <c r="O696" i="1"/>
  <c r="J696" i="1"/>
  <c r="O697" i="1"/>
  <c r="J697" i="1"/>
  <c r="O804" i="1"/>
  <c r="J804" i="1"/>
  <c r="O702" i="1"/>
  <c r="J702" i="1"/>
  <c r="O601" i="1"/>
  <c r="J602" i="1"/>
  <c r="J601" i="1"/>
  <c r="O74" i="1"/>
  <c r="J74" i="1"/>
  <c r="O826" i="1"/>
  <c r="J826" i="1"/>
  <c r="O289" i="1"/>
  <c r="J289" i="1"/>
  <c r="O831" i="1"/>
  <c r="J831" i="1"/>
  <c r="N767" i="1" l="1"/>
  <c r="M767" i="1"/>
  <c r="L767" i="1"/>
  <c r="K767" i="1"/>
  <c r="I767" i="1"/>
  <c r="H767" i="1"/>
  <c r="G767" i="1"/>
  <c r="F767" i="1"/>
  <c r="F890" i="1"/>
  <c r="G890" i="1"/>
  <c r="H890" i="1"/>
  <c r="I890" i="1"/>
  <c r="K890" i="1"/>
  <c r="L890" i="1"/>
  <c r="M890" i="1"/>
  <c r="N890" i="1"/>
  <c r="O889" i="1"/>
  <c r="J889" i="1"/>
  <c r="N762" i="1"/>
  <c r="O761" i="1"/>
  <c r="M762" i="1"/>
  <c r="L762" i="1"/>
  <c r="K762" i="1"/>
  <c r="I762" i="1"/>
  <c r="J761" i="1"/>
  <c r="H762" i="1"/>
  <c r="G762" i="1"/>
  <c r="F762" i="1"/>
  <c r="O286" i="1"/>
  <c r="N287" i="1"/>
  <c r="M287" i="1"/>
  <c r="L287" i="1"/>
  <c r="K287" i="1"/>
  <c r="J286" i="1"/>
  <c r="I287" i="1"/>
  <c r="H287" i="1"/>
  <c r="G287" i="1"/>
  <c r="F287" i="1"/>
  <c r="O272" i="1"/>
  <c r="J272" i="1"/>
  <c r="O237" i="1"/>
  <c r="J237" i="1"/>
  <c r="O158" i="1"/>
  <c r="J158" i="1"/>
  <c r="M141" i="1"/>
  <c r="F71" i="1"/>
  <c r="G71" i="1"/>
  <c r="H71" i="1"/>
  <c r="I71" i="1"/>
  <c r="K71" i="1"/>
  <c r="L71" i="1"/>
  <c r="N71" i="1"/>
  <c r="M71" i="1"/>
  <c r="O69" i="1"/>
  <c r="J69" i="1"/>
  <c r="O899" i="1"/>
  <c r="J899" i="1"/>
  <c r="O581" i="1"/>
  <c r="J581" i="1"/>
  <c r="O476" i="1"/>
  <c r="J476" i="1"/>
  <c r="N498" i="1"/>
  <c r="O497" i="1"/>
  <c r="M498" i="1"/>
  <c r="L498" i="1"/>
  <c r="K498" i="1"/>
  <c r="I498" i="1"/>
  <c r="J497" i="1"/>
  <c r="H498" i="1"/>
  <c r="G498" i="1"/>
  <c r="F498" i="1"/>
  <c r="N867" i="1"/>
  <c r="O866" i="1"/>
  <c r="M867" i="1"/>
  <c r="L867" i="1"/>
  <c r="K867" i="1"/>
  <c r="I867" i="1"/>
  <c r="J866" i="1"/>
  <c r="H867" i="1"/>
  <c r="G867" i="1"/>
  <c r="F867" i="1"/>
  <c r="N908" i="1"/>
  <c r="O907" i="1"/>
  <c r="O906" i="1"/>
  <c r="M908" i="1"/>
  <c r="L908" i="1"/>
  <c r="K908" i="1"/>
  <c r="F908" i="1"/>
  <c r="G908" i="1"/>
  <c r="H908" i="1"/>
  <c r="I908" i="1"/>
  <c r="J906" i="1"/>
  <c r="J907" i="1"/>
  <c r="I904" i="1"/>
  <c r="H904" i="1"/>
  <c r="G904" i="1"/>
  <c r="F904" i="1"/>
  <c r="K904" i="1"/>
  <c r="L904" i="1"/>
  <c r="M904" i="1"/>
  <c r="N904" i="1"/>
  <c r="O903" i="1"/>
  <c r="O904" i="1" s="1"/>
  <c r="J903" i="1"/>
  <c r="J904" i="1" s="1"/>
  <c r="O312" i="1"/>
  <c r="O885" i="1"/>
  <c r="J885" i="1"/>
  <c r="F519" i="1" l="1"/>
  <c r="G519" i="1"/>
  <c r="H519" i="1"/>
  <c r="I519" i="1"/>
  <c r="K519" i="1"/>
  <c r="L519" i="1"/>
  <c r="N519" i="1"/>
  <c r="M519" i="1"/>
  <c r="O515" i="1"/>
  <c r="N328" i="1"/>
  <c r="M328" i="1"/>
  <c r="L328" i="1"/>
  <c r="K328" i="1"/>
  <c r="J328" i="1"/>
  <c r="I328" i="1"/>
  <c r="H328" i="1"/>
  <c r="G328" i="1"/>
  <c r="F328" i="1"/>
  <c r="O327" i="1"/>
  <c r="O328" i="1" s="1"/>
  <c r="O90" i="1"/>
  <c r="J90" i="1"/>
  <c r="G441" i="1"/>
  <c r="H441" i="1"/>
  <c r="I441" i="1"/>
  <c r="K441" i="1"/>
  <c r="L441" i="1"/>
  <c r="M441" i="1"/>
  <c r="N441" i="1"/>
  <c r="F441" i="1"/>
  <c r="O438" i="1"/>
  <c r="J438" i="1"/>
  <c r="J439" i="1" l="1"/>
  <c r="J441" i="1" s="1"/>
  <c r="O439" i="1"/>
  <c r="J260" i="1"/>
  <c r="J261" i="1"/>
  <c r="O283" i="1" l="1"/>
  <c r="J283" i="1"/>
  <c r="O314" i="1"/>
  <c r="I818" i="1"/>
  <c r="H818" i="1"/>
  <c r="G818" i="1"/>
  <c r="F818" i="1"/>
  <c r="K818" i="1"/>
  <c r="L818" i="1"/>
  <c r="M818" i="1"/>
  <c r="N818" i="1"/>
  <c r="O816" i="1"/>
  <c r="J816" i="1"/>
  <c r="O806" i="1" l="1"/>
  <c r="J806" i="1"/>
  <c r="O602" i="1"/>
  <c r="O552" i="1"/>
  <c r="J552" i="1"/>
  <c r="O199" i="1"/>
  <c r="J199" i="1"/>
  <c r="N136" i="1"/>
  <c r="O135" i="1"/>
  <c r="M136" i="1"/>
  <c r="L136" i="1"/>
  <c r="K136" i="1"/>
  <c r="I136" i="1"/>
  <c r="J135" i="1"/>
  <c r="H136" i="1"/>
  <c r="G136" i="1"/>
  <c r="F136" i="1"/>
  <c r="O315" i="1"/>
  <c r="G811" i="1" l="1"/>
  <c r="O232" i="1"/>
  <c r="J232" i="1"/>
  <c r="O313" i="1"/>
  <c r="O311" i="1"/>
  <c r="N316" i="1"/>
  <c r="M316" i="1"/>
  <c r="L316" i="1"/>
  <c r="K316" i="1"/>
  <c r="I316" i="1"/>
  <c r="H316" i="1"/>
  <c r="G316" i="1"/>
  <c r="F316" i="1"/>
  <c r="J315" i="1"/>
  <c r="J311" i="1"/>
  <c r="N94" i="1"/>
  <c r="O93" i="1"/>
  <c r="M94" i="1"/>
  <c r="L94" i="1"/>
  <c r="K94" i="1"/>
  <c r="J93" i="1"/>
  <c r="I94" i="1"/>
  <c r="H94" i="1"/>
  <c r="G94" i="1"/>
  <c r="F94" i="1"/>
  <c r="J596" i="1"/>
  <c r="F326" i="1"/>
  <c r="G326" i="1"/>
  <c r="H326" i="1"/>
  <c r="I326" i="1"/>
  <c r="K326" i="1"/>
  <c r="L326" i="1"/>
  <c r="M326" i="1"/>
  <c r="N326" i="1"/>
  <c r="O325" i="1"/>
  <c r="O326" i="1" s="1"/>
  <c r="J325" i="1"/>
  <c r="J326" i="1" s="1"/>
  <c r="N324" i="1"/>
  <c r="M324" i="1"/>
  <c r="L324" i="1"/>
  <c r="K324" i="1"/>
  <c r="I324" i="1"/>
  <c r="H324" i="1"/>
  <c r="G324" i="1"/>
  <c r="F324" i="1"/>
  <c r="O323" i="1"/>
  <c r="O324" i="1" s="1"/>
  <c r="J323" i="1"/>
  <c r="J324" i="1" s="1"/>
  <c r="F322" i="1"/>
  <c r="G322" i="1"/>
  <c r="H322" i="1"/>
  <c r="I322" i="1"/>
  <c r="K322" i="1"/>
  <c r="L322" i="1"/>
  <c r="M322" i="1"/>
  <c r="N322" i="1"/>
  <c r="O321" i="1"/>
  <c r="O322" i="1" s="1"/>
  <c r="J321" i="1"/>
  <c r="J322" i="1" s="1"/>
  <c r="O440" i="1"/>
  <c r="O441" i="1" s="1"/>
  <c r="O408" i="1"/>
  <c r="O495" i="1"/>
  <c r="J495" i="1"/>
  <c r="J316" i="1" l="1"/>
  <c r="O316" i="1"/>
  <c r="O736" i="1"/>
  <c r="J736" i="1"/>
  <c r="O556" i="1"/>
  <c r="J556" i="1"/>
  <c r="O554" i="1"/>
  <c r="J554" i="1"/>
  <c r="O284" i="1"/>
  <c r="J284" i="1"/>
  <c r="M234" i="1"/>
  <c r="O229" i="1"/>
  <c r="J229" i="1"/>
  <c r="N661" i="1" l="1"/>
  <c r="M661" i="1"/>
  <c r="L661" i="1"/>
  <c r="K661" i="1"/>
  <c r="G661" i="1"/>
  <c r="F661" i="1"/>
  <c r="I661" i="1"/>
  <c r="H661" i="1"/>
  <c r="O653" i="1"/>
  <c r="J653" i="1"/>
  <c r="O621" i="1"/>
  <c r="J621" i="1"/>
  <c r="O218" i="1"/>
  <c r="J218" i="1"/>
  <c r="O171" i="1"/>
  <c r="J171" i="1"/>
  <c r="H27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817" i="1"/>
  <c r="J818" i="1" s="1"/>
  <c r="O817" i="1"/>
  <c r="O818" i="1" s="1"/>
  <c r="F789" i="1"/>
  <c r="G789" i="1"/>
  <c r="H789" i="1"/>
  <c r="I789" i="1"/>
  <c r="J788" i="1"/>
  <c r="J789" i="1" s="1"/>
  <c r="K789" i="1"/>
  <c r="L789" i="1"/>
  <c r="M789" i="1"/>
  <c r="N789" i="1"/>
  <c r="O788" i="1"/>
  <c r="O789" i="1" s="1"/>
  <c r="N560" i="1"/>
  <c r="M560" i="1"/>
  <c r="L560" i="1"/>
  <c r="K560" i="1"/>
  <c r="O558" i="1"/>
  <c r="O557" i="1"/>
  <c r="O555" i="1"/>
  <c r="O553" i="1"/>
  <c r="O551" i="1"/>
  <c r="I560" i="1"/>
  <c r="H560" i="1"/>
  <c r="G560" i="1"/>
  <c r="F560" i="1"/>
  <c r="J551" i="1"/>
  <c r="J559" i="1"/>
  <c r="O559" i="1"/>
  <c r="J437" i="1"/>
  <c r="I437" i="1"/>
  <c r="H437" i="1"/>
  <c r="G437" i="1"/>
  <c r="F437" i="1"/>
  <c r="N437" i="1"/>
  <c r="M437" i="1"/>
  <c r="L437" i="1"/>
  <c r="K437" i="1"/>
  <c r="O436" i="1"/>
  <c r="O437" i="1" s="1"/>
  <c r="N435" i="1"/>
  <c r="M435" i="1"/>
  <c r="L435" i="1"/>
  <c r="K435" i="1"/>
  <c r="O434" i="1"/>
  <c r="O435" i="1" s="1"/>
  <c r="I435" i="1"/>
  <c r="H435" i="1"/>
  <c r="G435" i="1"/>
  <c r="F435" i="1"/>
  <c r="J434" i="1"/>
  <c r="J435" i="1" s="1"/>
  <c r="O432" i="1"/>
  <c r="I433" i="1"/>
  <c r="H433" i="1"/>
  <c r="G433" i="1"/>
  <c r="F433" i="1"/>
  <c r="N433" i="1"/>
  <c r="M433" i="1"/>
  <c r="L433" i="1"/>
  <c r="K433" i="1"/>
  <c r="O430" i="1"/>
  <c r="J430" i="1"/>
  <c r="O426" i="1"/>
  <c r="O428" i="1"/>
  <c r="F429" i="1"/>
  <c r="G429" i="1"/>
  <c r="H429" i="1"/>
  <c r="I429" i="1"/>
  <c r="K429" i="1"/>
  <c r="L429" i="1"/>
  <c r="M429" i="1"/>
  <c r="N429" i="1"/>
  <c r="J426" i="1"/>
  <c r="O223" i="1"/>
  <c r="N214" i="1"/>
  <c r="O213" i="1"/>
  <c r="M214" i="1"/>
  <c r="L214" i="1"/>
  <c r="K214" i="1"/>
  <c r="I214" i="1"/>
  <c r="J213" i="1"/>
  <c r="H214" i="1"/>
  <c r="G214" i="1"/>
  <c r="F214" i="1"/>
  <c r="J206" i="1"/>
  <c r="N188" i="1"/>
  <c r="O187" i="1"/>
  <c r="M188" i="1"/>
  <c r="L188" i="1"/>
  <c r="K188" i="1"/>
  <c r="I188" i="1"/>
  <c r="J187" i="1"/>
  <c r="H188" i="1"/>
  <c r="G188" i="1"/>
  <c r="F188" i="1"/>
  <c r="O182" i="1"/>
  <c r="O560" i="1" l="1"/>
  <c r="J560" i="1"/>
  <c r="O725" i="1"/>
  <c r="N425" i="1"/>
  <c r="M425" i="1"/>
  <c r="L425" i="1"/>
  <c r="K425" i="1"/>
  <c r="J425" i="1"/>
  <c r="I425" i="1"/>
  <c r="H425" i="1"/>
  <c r="G425" i="1"/>
  <c r="F425" i="1"/>
  <c r="O422" i="1"/>
  <c r="O423" i="1"/>
  <c r="O304" i="1"/>
  <c r="I293" i="1"/>
  <c r="H293" i="1"/>
  <c r="G293" i="1"/>
  <c r="F293" i="1"/>
  <c r="N293" i="1"/>
  <c r="M293" i="1"/>
  <c r="L293" i="1"/>
  <c r="K293" i="1"/>
  <c r="O288" i="1"/>
  <c r="N150" i="1"/>
  <c r="O149" i="1"/>
  <c r="M150" i="1"/>
  <c r="L150" i="1"/>
  <c r="K150" i="1"/>
  <c r="J149" i="1"/>
  <c r="I150" i="1"/>
  <c r="H150" i="1"/>
  <c r="G150" i="1"/>
  <c r="F150" i="1"/>
  <c r="N127" i="1"/>
  <c r="M127" i="1"/>
  <c r="L127" i="1"/>
  <c r="K127" i="1"/>
  <c r="I127" i="1"/>
  <c r="H127" i="1"/>
  <c r="G127" i="1"/>
  <c r="F127" i="1"/>
  <c r="O75" i="1"/>
  <c r="O917" i="1"/>
  <c r="J215" i="1"/>
  <c r="O431" i="1" l="1"/>
  <c r="O433" i="1" s="1"/>
  <c r="J431" i="1"/>
  <c r="J433" i="1" s="1"/>
  <c r="O427" i="1"/>
  <c r="O429" i="1" s="1"/>
  <c r="J427" i="1"/>
  <c r="J429" i="1" s="1"/>
  <c r="O123" i="1"/>
  <c r="J564" i="1" l="1"/>
  <c r="J535" i="1"/>
  <c r="J522" i="1"/>
  <c r="I23" i="1"/>
  <c r="M887" i="1"/>
  <c r="O886" i="1"/>
  <c r="N887" i="1"/>
  <c r="L887" i="1"/>
  <c r="K887" i="1"/>
  <c r="I887" i="1"/>
  <c r="H887" i="1"/>
  <c r="G887" i="1"/>
  <c r="F887" i="1"/>
  <c r="O883" i="1"/>
  <c r="O584" i="1"/>
  <c r="J584" i="1"/>
  <c r="O409" i="1"/>
  <c r="F307" i="1"/>
  <c r="G307" i="1"/>
  <c r="H307" i="1"/>
  <c r="I307" i="1"/>
  <c r="K307" i="1"/>
  <c r="L307" i="1"/>
  <c r="N307" i="1"/>
  <c r="M307" i="1"/>
  <c r="O308" i="1"/>
  <c r="O303" i="1"/>
  <c r="O18" i="1"/>
  <c r="N571" i="1"/>
  <c r="M571" i="1"/>
  <c r="L571" i="1"/>
  <c r="K571" i="1"/>
  <c r="I571" i="1"/>
  <c r="H571" i="1"/>
  <c r="G571" i="1"/>
  <c r="F571" i="1"/>
  <c r="N544" i="1"/>
  <c r="M544" i="1"/>
  <c r="L544" i="1"/>
  <c r="K544" i="1"/>
  <c r="I544" i="1"/>
  <c r="H544" i="1"/>
  <c r="G544" i="1"/>
  <c r="F544" i="1"/>
  <c r="J236" i="1"/>
  <c r="N234" i="1"/>
  <c r="L234" i="1"/>
  <c r="K234" i="1"/>
  <c r="G234" i="1"/>
  <c r="F234" i="1"/>
  <c r="I234" i="1"/>
  <c r="H234" i="1"/>
  <c r="H21" i="1"/>
  <c r="N778" i="1"/>
  <c r="M778" i="1"/>
  <c r="L778" i="1"/>
  <c r="K778" i="1"/>
  <c r="I778" i="1"/>
  <c r="H778" i="1"/>
  <c r="G778" i="1"/>
  <c r="F778" i="1"/>
  <c r="O773" i="1"/>
  <c r="O772" i="1"/>
  <c r="O407" i="1"/>
  <c r="J407" i="1"/>
  <c r="O96" i="1" l="1"/>
  <c r="O97" i="1"/>
  <c r="N99" i="1"/>
  <c r="M99" i="1"/>
  <c r="L99" i="1"/>
  <c r="K99" i="1"/>
  <c r="I99" i="1"/>
  <c r="H99" i="1"/>
  <c r="G99" i="1"/>
  <c r="F99" i="1"/>
  <c r="F310" i="1"/>
  <c r="G310" i="1"/>
  <c r="H310" i="1"/>
  <c r="I310" i="1"/>
  <c r="O701" i="1"/>
  <c r="J701" i="1"/>
  <c r="L413" i="1"/>
  <c r="M413" i="1"/>
  <c r="N413" i="1"/>
  <c r="K413" i="1"/>
  <c r="G413" i="1"/>
  <c r="H413" i="1"/>
  <c r="I413" i="1"/>
  <c r="F413" i="1"/>
  <c r="J408" i="1"/>
  <c r="O412" i="1"/>
  <c r="J412" i="1"/>
  <c r="O568" i="1" l="1"/>
  <c r="J568" i="1"/>
  <c r="L918" i="1" l="1"/>
  <c r="M918" i="1"/>
  <c r="N918" i="1"/>
  <c r="K918" i="1"/>
  <c r="G918" i="1"/>
  <c r="H918" i="1"/>
  <c r="I918" i="1"/>
  <c r="F918" i="1"/>
  <c r="J915" i="1"/>
  <c r="L579" i="1"/>
  <c r="M579" i="1"/>
  <c r="N579" i="1"/>
  <c r="K579" i="1"/>
  <c r="G579" i="1"/>
  <c r="H579" i="1"/>
  <c r="I579" i="1"/>
  <c r="F579" i="1"/>
  <c r="J454" i="1"/>
  <c r="O572" i="1"/>
  <c r="J572" i="1"/>
  <c r="J308" i="1"/>
  <c r="J310" i="1" s="1"/>
  <c r="J418" i="1" l="1"/>
  <c r="J306" i="1" l="1"/>
  <c r="J305" i="1"/>
  <c r="O305" i="1"/>
  <c r="G396" i="1"/>
  <c r="H396" i="1"/>
  <c r="I396" i="1"/>
  <c r="K396" i="1"/>
  <c r="L396" i="1"/>
  <c r="M396" i="1"/>
  <c r="N396" i="1"/>
  <c r="F396" i="1"/>
  <c r="J391" i="1"/>
  <c r="G879" i="1"/>
  <c r="H879" i="1"/>
  <c r="I879" i="1"/>
  <c r="K879" i="1"/>
  <c r="L879" i="1"/>
  <c r="M879" i="1"/>
  <c r="N879" i="1"/>
  <c r="O879" i="1"/>
  <c r="F879" i="1"/>
  <c r="L877" i="1"/>
  <c r="M877" i="1"/>
  <c r="N877" i="1"/>
  <c r="O877" i="1"/>
  <c r="K877" i="1"/>
  <c r="G877" i="1"/>
  <c r="H877" i="1"/>
  <c r="I877" i="1"/>
  <c r="F877" i="1"/>
  <c r="J878" i="1"/>
  <c r="J879" i="1" s="1"/>
  <c r="O319" i="1"/>
  <c r="O317" i="1"/>
  <c r="O309" i="1"/>
  <c r="O306" i="1"/>
  <c r="J307" i="1" l="1"/>
  <c r="O307" i="1"/>
  <c r="H834" i="1"/>
  <c r="I834" i="1"/>
  <c r="H824" i="1"/>
  <c r="I824" i="1"/>
  <c r="H815" i="1"/>
  <c r="I815" i="1"/>
  <c r="G815" i="1"/>
  <c r="G834" i="1"/>
  <c r="G824" i="1"/>
  <c r="H835" i="1" l="1"/>
  <c r="I835" i="1"/>
  <c r="G835" i="1"/>
  <c r="O320" i="1"/>
  <c r="N320" i="1"/>
  <c r="M320" i="1"/>
  <c r="L320" i="1"/>
  <c r="K320" i="1"/>
  <c r="J320" i="1"/>
  <c r="I320" i="1"/>
  <c r="H320" i="1"/>
  <c r="G320" i="1"/>
  <c r="F320" i="1"/>
  <c r="O318" i="1"/>
  <c r="N318" i="1"/>
  <c r="M318" i="1"/>
  <c r="L318" i="1"/>
  <c r="K318" i="1"/>
  <c r="J318" i="1"/>
  <c r="I318" i="1"/>
  <c r="H318" i="1"/>
  <c r="G318" i="1"/>
  <c r="F318" i="1"/>
  <c r="O310" i="1"/>
  <c r="N310" i="1"/>
  <c r="M310" i="1"/>
  <c r="L310" i="1"/>
  <c r="K310" i="1"/>
  <c r="J825" i="1"/>
  <c r="J819" i="1"/>
  <c r="J813" i="1" l="1"/>
  <c r="O285" i="1"/>
  <c r="J285" i="1"/>
  <c r="N390" i="1"/>
  <c r="M390" i="1"/>
  <c r="L390" i="1"/>
  <c r="K390" i="1"/>
  <c r="I390" i="1"/>
  <c r="H390" i="1"/>
  <c r="G390" i="1"/>
  <c r="F390" i="1"/>
  <c r="O389" i="1"/>
  <c r="J389" i="1"/>
  <c r="O574" i="1" l="1"/>
  <c r="O575" i="1"/>
  <c r="O576" i="1"/>
  <c r="O577" i="1"/>
  <c r="O578" i="1"/>
  <c r="O524" i="1"/>
  <c r="O525" i="1"/>
  <c r="O526" i="1"/>
  <c r="O527" i="1"/>
  <c r="O528" i="1"/>
  <c r="O529" i="1"/>
  <c r="O530" i="1"/>
  <c r="O531" i="1"/>
  <c r="O492" i="1"/>
  <c r="O493" i="1"/>
  <c r="O494" i="1"/>
  <c r="O496" i="1"/>
  <c r="J193" i="1"/>
  <c r="J192" i="1"/>
  <c r="J191" i="1"/>
  <c r="J170" i="1"/>
  <c r="J169" i="1"/>
  <c r="J151" i="1"/>
  <c r="J142" i="1"/>
  <c r="J138" i="1"/>
  <c r="J137" i="1"/>
  <c r="J107" i="1"/>
  <c r="J106" i="1"/>
  <c r="J73" i="1"/>
  <c r="J72" i="1"/>
  <c r="J62" i="1"/>
  <c r="J54" i="1"/>
  <c r="J53" i="1"/>
  <c r="J50" i="1"/>
  <c r="J47" i="1"/>
  <c r="J45" i="1"/>
  <c r="J43" i="1"/>
  <c r="J41" i="1"/>
  <c r="J39" i="1"/>
  <c r="J37" i="1"/>
  <c r="J35" i="1"/>
  <c r="J33" i="1"/>
  <c r="J31" i="1"/>
  <c r="J29" i="1"/>
  <c r="J27" i="1"/>
  <c r="J25" i="1"/>
  <c r="J922" i="1"/>
  <c r="O424" i="1" l="1"/>
  <c r="O425" i="1" s="1"/>
  <c r="N593" i="1"/>
  <c r="O592" i="1"/>
  <c r="M593" i="1"/>
  <c r="L593" i="1"/>
  <c r="K593" i="1"/>
  <c r="I593" i="1"/>
  <c r="J592" i="1"/>
  <c r="H593" i="1"/>
  <c r="G593" i="1"/>
  <c r="F593" i="1"/>
  <c r="K548" i="1"/>
  <c r="J406" i="1"/>
  <c r="O212" i="1"/>
  <c r="O211" i="1"/>
  <c r="O210" i="1"/>
  <c r="O209" i="1"/>
  <c r="O208" i="1"/>
  <c r="G277" i="1"/>
  <c r="J212" i="1"/>
  <c r="J211" i="1"/>
  <c r="J210" i="1"/>
  <c r="J209" i="1"/>
  <c r="J208" i="1"/>
  <c r="J216" i="1"/>
  <c r="J235" i="1"/>
  <c r="J238" i="1"/>
  <c r="J239" i="1"/>
  <c r="F21" i="1"/>
  <c r="J772" i="1"/>
  <c r="J773" i="1"/>
  <c r="O214" i="1" l="1"/>
  <c r="J214" i="1"/>
  <c r="N742" i="1"/>
  <c r="M742" i="1"/>
  <c r="L742" i="1"/>
  <c r="K742" i="1"/>
  <c r="N532" i="1"/>
  <c r="M532" i="1"/>
  <c r="L532" i="1"/>
  <c r="K532" i="1"/>
  <c r="I532" i="1"/>
  <c r="J531" i="1"/>
  <c r="H532" i="1"/>
  <c r="G532" i="1"/>
  <c r="F532" i="1"/>
  <c r="M120" i="1"/>
  <c r="N120" i="1"/>
  <c r="L120" i="1"/>
  <c r="K120" i="1"/>
  <c r="I120" i="1"/>
  <c r="H120" i="1"/>
  <c r="G120" i="1"/>
  <c r="F120" i="1"/>
  <c r="I742" i="1"/>
  <c r="H742" i="1"/>
  <c r="G742" i="1"/>
  <c r="F742" i="1"/>
  <c r="O846" i="1"/>
  <c r="J846" i="1"/>
  <c r="O844" i="1"/>
  <c r="J844" i="1"/>
  <c r="O583" i="1" l="1"/>
  <c r="J583" i="1"/>
  <c r="O266" i="1"/>
  <c r="J266" i="1"/>
  <c r="N834" i="1" l="1"/>
  <c r="M834" i="1"/>
  <c r="L834" i="1"/>
  <c r="K834" i="1"/>
  <c r="F834" i="1"/>
  <c r="O833" i="1"/>
  <c r="J833" i="1"/>
  <c r="O829" i="1"/>
  <c r="J829" i="1"/>
  <c r="O670" i="1"/>
  <c r="J670" i="1"/>
  <c r="N370" i="1" l="1"/>
  <c r="M370" i="1"/>
  <c r="L370" i="1"/>
  <c r="K370" i="1"/>
  <c r="O365" i="1"/>
  <c r="J365" i="1"/>
  <c r="N257" i="1"/>
  <c r="M257" i="1"/>
  <c r="L257" i="1"/>
  <c r="K257" i="1"/>
  <c r="I257" i="1"/>
  <c r="H257" i="1"/>
  <c r="G257" i="1"/>
  <c r="F257" i="1"/>
  <c r="J251" i="1"/>
  <c r="N168" i="1"/>
  <c r="M168" i="1"/>
  <c r="L168" i="1"/>
  <c r="K168" i="1"/>
  <c r="I168" i="1"/>
  <c r="H168" i="1"/>
  <c r="G168" i="1"/>
  <c r="F168" i="1"/>
  <c r="O167" i="1"/>
  <c r="J167" i="1"/>
  <c r="O509" i="1"/>
  <c r="J509" i="1"/>
  <c r="N205" i="1" l="1"/>
  <c r="M205" i="1"/>
  <c r="L205" i="1"/>
  <c r="K205" i="1"/>
  <c r="I205" i="1"/>
  <c r="H205" i="1"/>
  <c r="G205" i="1"/>
  <c r="F205" i="1"/>
  <c r="O204" i="1"/>
  <c r="J204" i="1"/>
  <c r="I370" i="1"/>
  <c r="H370" i="1"/>
  <c r="G370" i="1"/>
  <c r="F370" i="1"/>
  <c r="J359" i="1" l="1"/>
  <c r="J827" i="1" l="1"/>
  <c r="O631" i="1" l="1"/>
  <c r="J631" i="1"/>
  <c r="O610" i="1"/>
  <c r="J610" i="1"/>
  <c r="J574" i="1"/>
  <c r="J360" i="1"/>
  <c r="K919" i="1" l="1"/>
  <c r="K913" i="1"/>
  <c r="K902" i="1"/>
  <c r="K898" i="1"/>
  <c r="K896" i="1"/>
  <c r="K893" i="1"/>
  <c r="K875" i="1"/>
  <c r="K869" i="1"/>
  <c r="K852" i="1"/>
  <c r="K850" i="1"/>
  <c r="K848" i="1"/>
  <c r="K840" i="1"/>
  <c r="K838" i="1"/>
  <c r="K824" i="1"/>
  <c r="K815" i="1"/>
  <c r="K811" i="1"/>
  <c r="K809" i="1"/>
  <c r="K800" i="1"/>
  <c r="K795" i="1"/>
  <c r="K793" i="1"/>
  <c r="K791" i="1"/>
  <c r="K787" i="1"/>
  <c r="K785" i="1"/>
  <c r="K783" i="1"/>
  <c r="K781" i="1"/>
  <c r="K771" i="1"/>
  <c r="K757" i="1"/>
  <c r="K752" i="1"/>
  <c r="K750" i="1"/>
  <c r="K746" i="1"/>
  <c r="K744" i="1"/>
  <c r="K704" i="1"/>
  <c r="K692" i="1"/>
  <c r="K682" i="1"/>
  <c r="K668" i="1"/>
  <c r="K652" i="1"/>
  <c r="K642" i="1"/>
  <c r="K638" i="1"/>
  <c r="K633" i="1"/>
  <c r="K618" i="1"/>
  <c r="K615" i="1"/>
  <c r="K563" i="1"/>
  <c r="K550" i="1"/>
  <c r="K534" i="1"/>
  <c r="K514" i="1"/>
  <c r="K511" i="1"/>
  <c r="K507" i="1"/>
  <c r="K504" i="1"/>
  <c r="K472" i="1"/>
  <c r="K468" i="1"/>
  <c r="K466" i="1"/>
  <c r="K463" i="1"/>
  <c r="K459" i="1"/>
  <c r="K451" i="1"/>
  <c r="K449" i="1"/>
  <c r="K447" i="1"/>
  <c r="K421" i="1"/>
  <c r="K416" i="1"/>
  <c r="K405" i="1"/>
  <c r="K400" i="1"/>
  <c r="K386" i="1"/>
  <c r="K376" i="1"/>
  <c r="K372" i="1"/>
  <c r="K358" i="1"/>
  <c r="K356" i="1"/>
  <c r="K354" i="1"/>
  <c r="K352" i="1"/>
  <c r="K350" i="1"/>
  <c r="K348" i="1"/>
  <c r="K341" i="1"/>
  <c r="K334" i="1"/>
  <c r="K332" i="1"/>
  <c r="K330" i="1"/>
  <c r="K302" i="1"/>
  <c r="K298" i="1"/>
  <c r="K296" i="1"/>
  <c r="K280" i="1"/>
  <c r="K277" i="1"/>
  <c r="K250" i="1"/>
  <c r="K246" i="1"/>
  <c r="K207" i="1"/>
  <c r="K190" i="1"/>
  <c r="K141" i="1"/>
  <c r="K104" i="1"/>
  <c r="K68" i="1"/>
  <c r="K66" i="1"/>
  <c r="K61" i="1"/>
  <c r="K59" i="1"/>
  <c r="K57" i="1"/>
  <c r="K51" i="1"/>
  <c r="K52" i="1" s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F919" i="1"/>
  <c r="F913" i="1"/>
  <c r="F902" i="1"/>
  <c r="F898" i="1"/>
  <c r="F896" i="1"/>
  <c r="F893" i="1"/>
  <c r="F875" i="1"/>
  <c r="F869" i="1"/>
  <c r="F852" i="1"/>
  <c r="F850" i="1"/>
  <c r="F848" i="1"/>
  <c r="F840" i="1"/>
  <c r="F838" i="1"/>
  <c r="F824" i="1"/>
  <c r="F815" i="1"/>
  <c r="F811" i="1"/>
  <c r="F809" i="1"/>
  <c r="F800" i="1"/>
  <c r="F795" i="1"/>
  <c r="F793" i="1"/>
  <c r="F791" i="1"/>
  <c r="F787" i="1"/>
  <c r="F785" i="1"/>
  <c r="F783" i="1"/>
  <c r="F781" i="1"/>
  <c r="F771" i="1"/>
  <c r="F757" i="1"/>
  <c r="F752" i="1"/>
  <c r="F750" i="1"/>
  <c r="F746" i="1"/>
  <c r="F744" i="1"/>
  <c r="F704" i="1"/>
  <c r="F692" i="1"/>
  <c r="F682" i="1"/>
  <c r="F668" i="1"/>
  <c r="F652" i="1"/>
  <c r="F642" i="1"/>
  <c r="F638" i="1"/>
  <c r="F633" i="1"/>
  <c r="F618" i="1"/>
  <c r="F615" i="1"/>
  <c r="F563" i="1"/>
  <c r="F550" i="1"/>
  <c r="F548" i="1"/>
  <c r="F534" i="1"/>
  <c r="F514" i="1"/>
  <c r="F511" i="1"/>
  <c r="F507" i="1"/>
  <c r="F504" i="1"/>
  <c r="F472" i="1"/>
  <c r="F470" i="1"/>
  <c r="F468" i="1"/>
  <c r="F466" i="1"/>
  <c r="F463" i="1"/>
  <c r="F459" i="1"/>
  <c r="F451" i="1"/>
  <c r="F449" i="1"/>
  <c r="F447" i="1"/>
  <c r="F421" i="1"/>
  <c r="F416" i="1"/>
  <c r="F405" i="1"/>
  <c r="F400" i="1"/>
  <c r="F386" i="1"/>
  <c r="F376" i="1"/>
  <c r="F372" i="1"/>
  <c r="F358" i="1"/>
  <c r="F356" i="1"/>
  <c r="F354" i="1"/>
  <c r="F352" i="1"/>
  <c r="F350" i="1"/>
  <c r="F348" i="1"/>
  <c r="F341" i="1"/>
  <c r="F334" i="1"/>
  <c r="F332" i="1"/>
  <c r="F330" i="1"/>
  <c r="F302" i="1"/>
  <c r="F298" i="1"/>
  <c r="F296" i="1"/>
  <c r="F280" i="1"/>
  <c r="F277" i="1"/>
  <c r="F250" i="1"/>
  <c r="F246" i="1"/>
  <c r="F207" i="1"/>
  <c r="F190" i="1"/>
  <c r="F141" i="1"/>
  <c r="F104" i="1"/>
  <c r="F68" i="1"/>
  <c r="F66" i="1"/>
  <c r="F61" i="1"/>
  <c r="F59" i="1"/>
  <c r="F57" i="1"/>
  <c r="F51" i="1"/>
  <c r="F52" i="1" s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O445" i="1"/>
  <c r="J445" i="1"/>
  <c r="J443" i="1"/>
  <c r="N421" i="1"/>
  <c r="M421" i="1"/>
  <c r="L421" i="1"/>
  <c r="I421" i="1"/>
  <c r="H421" i="1"/>
  <c r="G421" i="1"/>
  <c r="O420" i="1"/>
  <c r="J420" i="1"/>
  <c r="O419" i="1"/>
  <c r="J419" i="1"/>
  <c r="J417" i="1"/>
  <c r="M507" i="1"/>
  <c r="N507" i="1"/>
  <c r="L507" i="1"/>
  <c r="H507" i="1"/>
  <c r="I507" i="1"/>
  <c r="G507" i="1"/>
  <c r="O505" i="1"/>
  <c r="J505" i="1"/>
  <c r="J526" i="1"/>
  <c r="O402" i="1"/>
  <c r="J402" i="1"/>
  <c r="M416" i="1"/>
  <c r="N416" i="1"/>
  <c r="L416" i="1"/>
  <c r="H416" i="1"/>
  <c r="I416" i="1"/>
  <c r="G416" i="1"/>
  <c r="O414" i="1"/>
  <c r="J414" i="1"/>
  <c r="O415" i="1"/>
  <c r="J415" i="1"/>
  <c r="J343" i="1"/>
  <c r="J337" i="1"/>
  <c r="O700" i="1"/>
  <c r="J700" i="1"/>
  <c r="O698" i="1"/>
  <c r="J698" i="1"/>
  <c r="O695" i="1"/>
  <c r="J695" i="1"/>
  <c r="F914" i="1" l="1"/>
  <c r="K914" i="1"/>
  <c r="F452" i="1"/>
  <c r="K452" i="1"/>
  <c r="K835" i="1"/>
  <c r="F835" i="1"/>
  <c r="K801" i="1"/>
  <c r="F801" i="1"/>
  <c r="F634" i="1"/>
  <c r="K634" i="1"/>
  <c r="F561" i="1"/>
  <c r="K561" i="1"/>
  <c r="K278" i="1"/>
  <c r="F278" i="1"/>
  <c r="K105" i="1"/>
  <c r="K853" i="1"/>
  <c r="K779" i="1"/>
  <c r="F853" i="1"/>
  <c r="F105" i="1"/>
  <c r="F48" i="1"/>
  <c r="F812" i="1"/>
  <c r="K48" i="1"/>
  <c r="K95" i="1"/>
  <c r="K812" i="1"/>
  <c r="K473" i="1"/>
  <c r="J421" i="1"/>
  <c r="F473" i="1"/>
  <c r="F779" i="1"/>
  <c r="F95" i="1"/>
  <c r="O421" i="1"/>
  <c r="J416" i="1"/>
  <c r="O416" i="1"/>
  <c r="M682" i="1"/>
  <c r="N682" i="1"/>
  <c r="L682" i="1"/>
  <c r="H682" i="1"/>
  <c r="I682" i="1"/>
  <c r="G682" i="1"/>
  <c r="O669" i="1"/>
  <c r="J669" i="1"/>
  <c r="F920" i="1" l="1"/>
  <c r="F926" i="1" s="1"/>
  <c r="K920" i="1"/>
  <c r="K926" i="1" s="1"/>
  <c r="O673" i="1" l="1"/>
  <c r="J673" i="1"/>
  <c r="J529" i="1"/>
  <c r="O281" i="1"/>
  <c r="J281" i="1"/>
  <c r="O916" i="1"/>
  <c r="O909" i="1"/>
  <c r="O910" i="1"/>
  <c r="O911" i="1"/>
  <c r="O912" i="1"/>
  <c r="O905" i="1"/>
  <c r="O908" i="1" s="1"/>
  <c r="O900" i="1"/>
  <c r="O901" i="1"/>
  <c r="O897" i="1"/>
  <c r="O898" i="1" s="1"/>
  <c r="O894" i="1"/>
  <c r="O895" i="1"/>
  <c r="O892" i="1"/>
  <c r="O891" i="1"/>
  <c r="O888" i="1"/>
  <c r="O890" i="1" s="1"/>
  <c r="O882" i="1"/>
  <c r="O884" i="1"/>
  <c r="O871" i="1"/>
  <c r="O872" i="1"/>
  <c r="O873" i="1"/>
  <c r="O874" i="1"/>
  <c r="O870" i="1"/>
  <c r="O868" i="1"/>
  <c r="O869" i="1" s="1"/>
  <c r="O860" i="1"/>
  <c r="O861" i="1"/>
  <c r="O862" i="1"/>
  <c r="O863" i="1"/>
  <c r="O864" i="1"/>
  <c r="O865" i="1"/>
  <c r="O859" i="1"/>
  <c r="O855" i="1"/>
  <c r="O851" i="1"/>
  <c r="O852" i="1" s="1"/>
  <c r="O849" i="1"/>
  <c r="O850" i="1" s="1"/>
  <c r="O847" i="1"/>
  <c r="O845" i="1"/>
  <c r="O839" i="1"/>
  <c r="O840" i="1" s="1"/>
  <c r="O837" i="1"/>
  <c r="O836" i="1"/>
  <c r="O832" i="1"/>
  <c r="O830" i="1"/>
  <c r="O823" i="1"/>
  <c r="O822" i="1"/>
  <c r="O814" i="1"/>
  <c r="O815" i="1" s="1"/>
  <c r="O803" i="1"/>
  <c r="O805" i="1"/>
  <c r="O807" i="1"/>
  <c r="O808" i="1"/>
  <c r="O802" i="1"/>
  <c r="O798" i="1"/>
  <c r="O799" i="1"/>
  <c r="O797" i="1"/>
  <c r="O794" i="1"/>
  <c r="O795" i="1" s="1"/>
  <c r="O792" i="1"/>
  <c r="O793" i="1" s="1"/>
  <c r="O790" i="1"/>
  <c r="O791" i="1" s="1"/>
  <c r="O786" i="1"/>
  <c r="O787" i="1" s="1"/>
  <c r="O784" i="1"/>
  <c r="O785" i="1" s="1"/>
  <c r="O782" i="1"/>
  <c r="O783" i="1" s="1"/>
  <c r="O775" i="1"/>
  <c r="O776" i="1"/>
  <c r="O777" i="1"/>
  <c r="O774" i="1"/>
  <c r="O769" i="1"/>
  <c r="O770" i="1"/>
  <c r="O768" i="1"/>
  <c r="O764" i="1"/>
  <c r="O765" i="1"/>
  <c r="O766" i="1"/>
  <c r="O763" i="1"/>
  <c r="O759" i="1"/>
  <c r="O760" i="1"/>
  <c r="O758" i="1"/>
  <c r="O754" i="1"/>
  <c r="O755" i="1"/>
  <c r="O756" i="1"/>
  <c r="O753" i="1"/>
  <c r="O751" i="1"/>
  <c r="O752" i="1" s="1"/>
  <c r="O748" i="1"/>
  <c r="O749" i="1"/>
  <c r="O747" i="1"/>
  <c r="O745" i="1"/>
  <c r="O746" i="1" s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6" i="1"/>
  <c r="O727" i="1"/>
  <c r="O728" i="1"/>
  <c r="O729" i="1"/>
  <c r="O730" i="1"/>
  <c r="O731" i="1"/>
  <c r="O732" i="1"/>
  <c r="O733" i="1"/>
  <c r="O734" i="1"/>
  <c r="O735" i="1"/>
  <c r="O737" i="1"/>
  <c r="O738" i="1"/>
  <c r="O739" i="1"/>
  <c r="O740" i="1"/>
  <c r="O741" i="1"/>
  <c r="O709" i="1"/>
  <c r="O699" i="1"/>
  <c r="O703" i="1"/>
  <c r="O694" i="1"/>
  <c r="O684" i="1"/>
  <c r="O685" i="1"/>
  <c r="O686" i="1"/>
  <c r="O687" i="1"/>
  <c r="O688" i="1"/>
  <c r="O689" i="1"/>
  <c r="O690" i="1"/>
  <c r="O691" i="1"/>
  <c r="O683" i="1"/>
  <c r="O672" i="1"/>
  <c r="O674" i="1"/>
  <c r="O675" i="1"/>
  <c r="O676" i="1"/>
  <c r="O677" i="1"/>
  <c r="O678" i="1"/>
  <c r="O679" i="1"/>
  <c r="O680" i="1"/>
  <c r="O681" i="1"/>
  <c r="O671" i="1"/>
  <c r="O663" i="1"/>
  <c r="O664" i="1"/>
  <c r="O665" i="1"/>
  <c r="O666" i="1"/>
  <c r="O667" i="1"/>
  <c r="O662" i="1"/>
  <c r="O655" i="1"/>
  <c r="O656" i="1"/>
  <c r="O657" i="1"/>
  <c r="O658" i="1"/>
  <c r="O659" i="1"/>
  <c r="O660" i="1"/>
  <c r="O654" i="1"/>
  <c r="O644" i="1"/>
  <c r="O645" i="1"/>
  <c r="O646" i="1"/>
  <c r="O647" i="1"/>
  <c r="O648" i="1"/>
  <c r="O649" i="1"/>
  <c r="O650" i="1"/>
  <c r="O651" i="1"/>
  <c r="O643" i="1"/>
  <c r="O640" i="1"/>
  <c r="O641" i="1"/>
  <c r="O639" i="1"/>
  <c r="O636" i="1"/>
  <c r="O637" i="1"/>
  <c r="O635" i="1"/>
  <c r="O624" i="1"/>
  <c r="O625" i="1"/>
  <c r="O626" i="1"/>
  <c r="O627" i="1"/>
  <c r="O628" i="1"/>
  <c r="O629" i="1"/>
  <c r="O630" i="1"/>
  <c r="O632" i="1"/>
  <c r="O623" i="1"/>
  <c r="O598" i="1"/>
  <c r="O599" i="1"/>
  <c r="O600" i="1"/>
  <c r="O603" i="1"/>
  <c r="O604" i="1"/>
  <c r="O605" i="1"/>
  <c r="O606" i="1"/>
  <c r="O607" i="1"/>
  <c r="O608" i="1"/>
  <c r="O609" i="1"/>
  <c r="O611" i="1"/>
  <c r="O612" i="1"/>
  <c r="O613" i="1"/>
  <c r="O614" i="1"/>
  <c r="O597" i="1"/>
  <c r="O585" i="1"/>
  <c r="O586" i="1"/>
  <c r="O587" i="1"/>
  <c r="O588" i="1"/>
  <c r="O589" i="1"/>
  <c r="O590" i="1"/>
  <c r="O591" i="1"/>
  <c r="O582" i="1"/>
  <c r="O573" i="1"/>
  <c r="O579" i="1" s="1"/>
  <c r="O565" i="1"/>
  <c r="O566" i="1"/>
  <c r="O567" i="1"/>
  <c r="O569" i="1"/>
  <c r="O570" i="1"/>
  <c r="O549" i="1"/>
  <c r="O550" i="1" s="1"/>
  <c r="O546" i="1"/>
  <c r="O547" i="1"/>
  <c r="O545" i="1"/>
  <c r="O536" i="1"/>
  <c r="O537" i="1"/>
  <c r="O538" i="1"/>
  <c r="O539" i="1"/>
  <c r="O540" i="1"/>
  <c r="O541" i="1"/>
  <c r="O542" i="1"/>
  <c r="O543" i="1"/>
  <c r="O533" i="1"/>
  <c r="O534" i="1" s="1"/>
  <c r="O523" i="1"/>
  <c r="O517" i="1"/>
  <c r="O518" i="1"/>
  <c r="O516" i="1"/>
  <c r="O513" i="1"/>
  <c r="O512" i="1"/>
  <c r="O510" i="1"/>
  <c r="O508" i="1"/>
  <c r="O506" i="1"/>
  <c r="O507" i="1" s="1"/>
  <c r="O500" i="1"/>
  <c r="O501" i="1"/>
  <c r="O502" i="1"/>
  <c r="O503" i="1"/>
  <c r="O49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79" i="1"/>
  <c r="O471" i="1"/>
  <c r="O472" i="1" s="1"/>
  <c r="O467" i="1"/>
  <c r="O468" i="1" s="1"/>
  <c r="O465" i="1"/>
  <c r="O466" i="1" s="1"/>
  <c r="O462" i="1"/>
  <c r="O461" i="1"/>
  <c r="O456" i="1"/>
  <c r="O457" i="1"/>
  <c r="O458" i="1"/>
  <c r="O455" i="1"/>
  <c r="O450" i="1"/>
  <c r="O451" i="1" s="1"/>
  <c r="O448" i="1"/>
  <c r="O449" i="1" s="1"/>
  <c r="O446" i="1"/>
  <c r="O444" i="1"/>
  <c r="O411" i="1"/>
  <c r="O410" i="1"/>
  <c r="O404" i="1"/>
  <c r="O403" i="1"/>
  <c r="O399" i="1"/>
  <c r="O398" i="1"/>
  <c r="O394" i="1"/>
  <c r="O395" i="1"/>
  <c r="O393" i="1"/>
  <c r="O388" i="1"/>
  <c r="O390" i="1" s="1"/>
  <c r="O380" i="1"/>
  <c r="O381" i="1"/>
  <c r="O382" i="1"/>
  <c r="O383" i="1"/>
  <c r="O384" i="1"/>
  <c r="O385" i="1"/>
  <c r="O379" i="1"/>
  <c r="O375" i="1"/>
  <c r="O374" i="1"/>
  <c r="O371" i="1"/>
  <c r="O372" i="1" s="1"/>
  <c r="O364" i="1"/>
  <c r="O366" i="1"/>
  <c r="O367" i="1"/>
  <c r="O368" i="1"/>
  <c r="O369" i="1"/>
  <c r="O363" i="1"/>
  <c r="O357" i="1"/>
  <c r="O358" i="1" s="1"/>
  <c r="O355" i="1"/>
  <c r="O356" i="1" s="1"/>
  <c r="O353" i="1"/>
  <c r="O354" i="1" s="1"/>
  <c r="O351" i="1"/>
  <c r="O352" i="1" s="1"/>
  <c r="O349" i="1"/>
  <c r="O350" i="1" s="1"/>
  <c r="O346" i="1"/>
  <c r="O347" i="1"/>
  <c r="O345" i="1"/>
  <c r="O339" i="1"/>
  <c r="O340" i="1"/>
  <c r="O338" i="1"/>
  <c r="O333" i="1"/>
  <c r="O334" i="1" s="1"/>
  <c r="O331" i="1"/>
  <c r="O332" i="1" s="1"/>
  <c r="O329" i="1"/>
  <c r="O330" i="1" s="1"/>
  <c r="O300" i="1"/>
  <c r="O301" i="1"/>
  <c r="O299" i="1"/>
  <c r="O297" i="1"/>
  <c r="O298" i="1" s="1"/>
  <c r="O295" i="1"/>
  <c r="O294" i="1"/>
  <c r="O291" i="1"/>
  <c r="O292" i="1"/>
  <c r="O290" i="1"/>
  <c r="O282" i="1"/>
  <c r="O279" i="1"/>
  <c r="O280" i="1" s="1"/>
  <c r="O263" i="1"/>
  <c r="O264" i="1"/>
  <c r="O265" i="1"/>
  <c r="O267" i="1"/>
  <c r="O268" i="1"/>
  <c r="O269" i="1"/>
  <c r="O270" i="1"/>
  <c r="O271" i="1"/>
  <c r="O273" i="1"/>
  <c r="O274" i="1"/>
  <c r="O275" i="1"/>
  <c r="O276" i="1"/>
  <c r="O262" i="1"/>
  <c r="O253" i="1"/>
  <c r="O254" i="1"/>
  <c r="O255" i="1"/>
  <c r="O256" i="1"/>
  <c r="O252" i="1"/>
  <c r="O248" i="1"/>
  <c r="O249" i="1"/>
  <c r="O247" i="1"/>
  <c r="O239" i="1"/>
  <c r="O240" i="1"/>
  <c r="O241" i="1"/>
  <c r="O242" i="1"/>
  <c r="O243" i="1"/>
  <c r="O244" i="1"/>
  <c r="O245" i="1"/>
  <c r="O238" i="1"/>
  <c r="O220" i="1"/>
  <c r="O221" i="1"/>
  <c r="O222" i="1"/>
  <c r="O224" i="1"/>
  <c r="O225" i="1"/>
  <c r="O226" i="1"/>
  <c r="O227" i="1"/>
  <c r="O228" i="1"/>
  <c r="O230" i="1"/>
  <c r="O231" i="1"/>
  <c r="O233" i="1"/>
  <c r="O219" i="1"/>
  <c r="O195" i="1"/>
  <c r="O196" i="1"/>
  <c r="O197" i="1"/>
  <c r="O198" i="1"/>
  <c r="O200" i="1"/>
  <c r="O201" i="1"/>
  <c r="O202" i="1"/>
  <c r="O203" i="1"/>
  <c r="O194" i="1"/>
  <c r="O173" i="1"/>
  <c r="O174" i="1"/>
  <c r="O175" i="1"/>
  <c r="O176" i="1"/>
  <c r="O177" i="1"/>
  <c r="O178" i="1"/>
  <c r="O179" i="1"/>
  <c r="O180" i="1"/>
  <c r="O181" i="1"/>
  <c r="O183" i="1"/>
  <c r="O184" i="1"/>
  <c r="O185" i="1"/>
  <c r="O186" i="1"/>
  <c r="O172" i="1"/>
  <c r="O153" i="1"/>
  <c r="O154" i="1"/>
  <c r="O155" i="1"/>
  <c r="O156" i="1"/>
  <c r="O157" i="1"/>
  <c r="O159" i="1"/>
  <c r="O160" i="1"/>
  <c r="O161" i="1"/>
  <c r="O162" i="1"/>
  <c r="O163" i="1"/>
  <c r="O164" i="1"/>
  <c r="O165" i="1"/>
  <c r="O166" i="1"/>
  <c r="O152" i="1"/>
  <c r="O144" i="1"/>
  <c r="O145" i="1"/>
  <c r="O146" i="1"/>
  <c r="O147" i="1"/>
  <c r="O148" i="1"/>
  <c r="O143" i="1"/>
  <c r="O140" i="1"/>
  <c r="O139" i="1"/>
  <c r="O129" i="1"/>
  <c r="O130" i="1"/>
  <c r="O131" i="1"/>
  <c r="O132" i="1"/>
  <c r="O133" i="1"/>
  <c r="O134" i="1"/>
  <c r="O128" i="1"/>
  <c r="O124" i="1"/>
  <c r="O125" i="1"/>
  <c r="O122" i="1"/>
  <c r="O109" i="1"/>
  <c r="O110" i="1"/>
  <c r="O111" i="1"/>
  <c r="O112" i="1"/>
  <c r="O113" i="1"/>
  <c r="O114" i="1"/>
  <c r="O115" i="1"/>
  <c r="O116" i="1"/>
  <c r="O117" i="1"/>
  <c r="O118" i="1"/>
  <c r="O119" i="1"/>
  <c r="O108" i="1"/>
  <c r="O101" i="1"/>
  <c r="O102" i="1"/>
  <c r="O103" i="1"/>
  <c r="O100" i="1"/>
  <c r="O98" i="1"/>
  <c r="O99" i="1" s="1"/>
  <c r="O77" i="1"/>
  <c r="O79" i="1"/>
  <c r="O80" i="1"/>
  <c r="O81" i="1"/>
  <c r="O82" i="1"/>
  <c r="O83" i="1"/>
  <c r="O84" i="1"/>
  <c r="O85" i="1"/>
  <c r="O86" i="1"/>
  <c r="O87" i="1"/>
  <c r="O88" i="1"/>
  <c r="O89" i="1"/>
  <c r="O91" i="1"/>
  <c r="O92" i="1"/>
  <c r="O76" i="1"/>
  <c r="O70" i="1"/>
  <c r="O71" i="1" s="1"/>
  <c r="O67" i="1"/>
  <c r="O68" i="1" s="1"/>
  <c r="O64" i="1"/>
  <c r="O65" i="1"/>
  <c r="O63" i="1"/>
  <c r="O60" i="1"/>
  <c r="O61" i="1" s="1"/>
  <c r="O58" i="1"/>
  <c r="O59" i="1" s="1"/>
  <c r="O56" i="1"/>
  <c r="O55" i="1"/>
  <c r="O54" i="1"/>
  <c r="O53" i="1"/>
  <c r="O50" i="1"/>
  <c r="O49" i="1"/>
  <c r="O46" i="1"/>
  <c r="O47" i="1" s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6" i="1"/>
  <c r="O7" i="1"/>
  <c r="O8" i="1"/>
  <c r="O9" i="1"/>
  <c r="O10" i="1"/>
  <c r="O11" i="1"/>
  <c r="O12" i="1"/>
  <c r="O13" i="1"/>
  <c r="O14" i="1"/>
  <c r="O15" i="1"/>
  <c r="O16" i="1"/>
  <c r="O17" i="1"/>
  <c r="O20" i="1"/>
  <c r="O5" i="1"/>
  <c r="N919" i="1"/>
  <c r="M913" i="1"/>
  <c r="N913" i="1"/>
  <c r="M902" i="1"/>
  <c r="N902" i="1"/>
  <c r="M898" i="1"/>
  <c r="N898" i="1"/>
  <c r="M896" i="1"/>
  <c r="N896" i="1"/>
  <c r="M893" i="1"/>
  <c r="N893" i="1"/>
  <c r="M875" i="1"/>
  <c r="N875" i="1"/>
  <c r="M869" i="1"/>
  <c r="N869" i="1"/>
  <c r="M852" i="1"/>
  <c r="N852" i="1"/>
  <c r="M850" i="1"/>
  <c r="N850" i="1"/>
  <c r="M848" i="1"/>
  <c r="N848" i="1"/>
  <c r="M840" i="1"/>
  <c r="N840" i="1"/>
  <c r="M838" i="1"/>
  <c r="N838" i="1"/>
  <c r="M824" i="1"/>
  <c r="N824" i="1"/>
  <c r="M815" i="1"/>
  <c r="N815" i="1"/>
  <c r="M811" i="1"/>
  <c r="N811" i="1"/>
  <c r="O811" i="1"/>
  <c r="L811" i="1"/>
  <c r="M809" i="1"/>
  <c r="N809" i="1"/>
  <c r="M800" i="1"/>
  <c r="N800" i="1"/>
  <c r="M795" i="1"/>
  <c r="N795" i="1"/>
  <c r="M793" i="1"/>
  <c r="N793" i="1"/>
  <c r="M791" i="1"/>
  <c r="N791" i="1"/>
  <c r="M787" i="1"/>
  <c r="N787" i="1"/>
  <c r="M785" i="1"/>
  <c r="N785" i="1"/>
  <c r="M783" i="1"/>
  <c r="N783" i="1"/>
  <c r="M781" i="1"/>
  <c r="N781" i="1"/>
  <c r="O781" i="1"/>
  <c r="M771" i="1"/>
  <c r="N771" i="1"/>
  <c r="M757" i="1"/>
  <c r="N757" i="1"/>
  <c r="M752" i="1"/>
  <c r="N752" i="1"/>
  <c r="M750" i="1"/>
  <c r="N750" i="1"/>
  <c r="M746" i="1"/>
  <c r="N746" i="1"/>
  <c r="M744" i="1"/>
  <c r="N744" i="1"/>
  <c r="O744" i="1"/>
  <c r="M704" i="1"/>
  <c r="N704" i="1"/>
  <c r="M692" i="1"/>
  <c r="N692" i="1"/>
  <c r="M668" i="1"/>
  <c r="N668" i="1"/>
  <c r="M652" i="1"/>
  <c r="N652" i="1"/>
  <c r="M642" i="1"/>
  <c r="N642" i="1"/>
  <c r="M638" i="1"/>
  <c r="N638" i="1"/>
  <c r="M633" i="1"/>
  <c r="N633" i="1"/>
  <c r="M618" i="1"/>
  <c r="N618" i="1"/>
  <c r="O618" i="1"/>
  <c r="M615" i="1"/>
  <c r="N615" i="1"/>
  <c r="M563" i="1"/>
  <c r="N563" i="1"/>
  <c r="O563" i="1"/>
  <c r="M550" i="1"/>
  <c r="N550" i="1"/>
  <c r="M548" i="1"/>
  <c r="N548" i="1"/>
  <c r="M534" i="1"/>
  <c r="N534" i="1"/>
  <c r="M514" i="1"/>
  <c r="N514" i="1"/>
  <c r="M511" i="1"/>
  <c r="N511" i="1"/>
  <c r="M504" i="1"/>
  <c r="N504" i="1"/>
  <c r="M472" i="1"/>
  <c r="N472" i="1"/>
  <c r="M468" i="1"/>
  <c r="N468" i="1"/>
  <c r="M466" i="1"/>
  <c r="N466" i="1"/>
  <c r="M463" i="1"/>
  <c r="N463" i="1"/>
  <c r="M459" i="1"/>
  <c r="N459" i="1"/>
  <c r="M451" i="1"/>
  <c r="N451" i="1"/>
  <c r="M449" i="1"/>
  <c r="N449" i="1"/>
  <c r="M447" i="1"/>
  <c r="N447" i="1"/>
  <c r="M405" i="1"/>
  <c r="N405" i="1"/>
  <c r="M400" i="1"/>
  <c r="N400" i="1"/>
  <c r="M386" i="1"/>
  <c r="N386" i="1"/>
  <c r="M376" i="1"/>
  <c r="N376" i="1"/>
  <c r="M372" i="1"/>
  <c r="N372" i="1"/>
  <c r="M358" i="1"/>
  <c r="N358" i="1"/>
  <c r="M356" i="1"/>
  <c r="N356" i="1"/>
  <c r="M354" i="1"/>
  <c r="N354" i="1"/>
  <c r="M352" i="1"/>
  <c r="N352" i="1"/>
  <c r="M350" i="1"/>
  <c r="N350" i="1"/>
  <c r="M348" i="1"/>
  <c r="N348" i="1"/>
  <c r="M341" i="1"/>
  <c r="N341" i="1"/>
  <c r="M334" i="1"/>
  <c r="N334" i="1"/>
  <c r="M332" i="1"/>
  <c r="N332" i="1"/>
  <c r="M330" i="1"/>
  <c r="N330" i="1"/>
  <c r="M302" i="1"/>
  <c r="N302" i="1"/>
  <c r="M298" i="1"/>
  <c r="N298" i="1"/>
  <c r="M296" i="1"/>
  <c r="M280" i="1"/>
  <c r="N280" i="1"/>
  <c r="M277" i="1"/>
  <c r="N277" i="1"/>
  <c r="M250" i="1"/>
  <c r="N250" i="1"/>
  <c r="M246" i="1"/>
  <c r="N246" i="1"/>
  <c r="M207" i="1"/>
  <c r="N207" i="1"/>
  <c r="O207" i="1"/>
  <c r="M190" i="1"/>
  <c r="N190" i="1"/>
  <c r="O190" i="1"/>
  <c r="N141" i="1"/>
  <c r="M104" i="1"/>
  <c r="N104" i="1"/>
  <c r="M68" i="1"/>
  <c r="N68" i="1"/>
  <c r="M66" i="1"/>
  <c r="N66" i="1"/>
  <c r="M61" i="1"/>
  <c r="N61" i="1"/>
  <c r="M59" i="1"/>
  <c r="N59" i="1"/>
  <c r="M57" i="1"/>
  <c r="N57" i="1"/>
  <c r="M51" i="1"/>
  <c r="M52" i="1" s="1"/>
  <c r="N51" i="1"/>
  <c r="N52" i="1" s="1"/>
  <c r="M47" i="1"/>
  <c r="N47" i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L400" i="1"/>
  <c r="J916" i="1"/>
  <c r="J909" i="1"/>
  <c r="J910" i="1"/>
  <c r="J911" i="1"/>
  <c r="J912" i="1"/>
  <c r="J905" i="1"/>
  <c r="J908" i="1" s="1"/>
  <c r="J900" i="1"/>
  <c r="J901" i="1"/>
  <c r="J897" i="1"/>
  <c r="J898" i="1" s="1"/>
  <c r="J894" i="1"/>
  <c r="J895" i="1"/>
  <c r="J892" i="1"/>
  <c r="J891" i="1"/>
  <c r="J888" i="1"/>
  <c r="J890" i="1" s="1"/>
  <c r="J882" i="1"/>
  <c r="J884" i="1"/>
  <c r="J881" i="1"/>
  <c r="J880" i="1"/>
  <c r="J876" i="1"/>
  <c r="J877" i="1" s="1"/>
  <c r="J871" i="1"/>
  <c r="J872" i="1"/>
  <c r="J873" i="1"/>
  <c r="J874" i="1"/>
  <c r="J870" i="1"/>
  <c r="J868" i="1"/>
  <c r="J869" i="1" s="1"/>
  <c r="J860" i="1"/>
  <c r="J861" i="1"/>
  <c r="J862" i="1"/>
  <c r="J863" i="1"/>
  <c r="J864" i="1"/>
  <c r="J865" i="1"/>
  <c r="J859" i="1"/>
  <c r="J855" i="1"/>
  <c r="J856" i="1"/>
  <c r="J857" i="1"/>
  <c r="J858" i="1"/>
  <c r="J854" i="1"/>
  <c r="J851" i="1"/>
  <c r="J852" i="1" s="1"/>
  <c r="J849" i="1"/>
  <c r="J850" i="1" s="1"/>
  <c r="J847" i="1"/>
  <c r="J845" i="1"/>
  <c r="J842" i="1"/>
  <c r="J843" i="1"/>
  <c r="J841" i="1"/>
  <c r="J839" i="1"/>
  <c r="J840" i="1" s="1"/>
  <c r="J837" i="1"/>
  <c r="J836" i="1"/>
  <c r="J832" i="1"/>
  <c r="J830" i="1"/>
  <c r="J828" i="1"/>
  <c r="J823" i="1"/>
  <c r="J822" i="1"/>
  <c r="J821" i="1"/>
  <c r="J820" i="1"/>
  <c r="J814" i="1"/>
  <c r="J815" i="1" s="1"/>
  <c r="J810" i="1"/>
  <c r="J811" i="1" s="1"/>
  <c r="J803" i="1"/>
  <c r="J805" i="1"/>
  <c r="J807" i="1"/>
  <c r="J808" i="1"/>
  <c r="J802" i="1"/>
  <c r="J798" i="1"/>
  <c r="J799" i="1"/>
  <c r="J797" i="1"/>
  <c r="J796" i="1"/>
  <c r="J794" i="1"/>
  <c r="J795" i="1" s="1"/>
  <c r="J792" i="1"/>
  <c r="J793" i="1" s="1"/>
  <c r="J790" i="1"/>
  <c r="J791" i="1" s="1"/>
  <c r="J786" i="1"/>
  <c r="J787" i="1" s="1"/>
  <c r="J784" i="1"/>
  <c r="J785" i="1" s="1"/>
  <c r="J782" i="1"/>
  <c r="J783" i="1" s="1"/>
  <c r="J780" i="1"/>
  <c r="J781" i="1" s="1"/>
  <c r="J775" i="1"/>
  <c r="J776" i="1"/>
  <c r="J777" i="1"/>
  <c r="J774" i="1"/>
  <c r="J769" i="1"/>
  <c r="J770" i="1"/>
  <c r="J768" i="1"/>
  <c r="J764" i="1"/>
  <c r="J765" i="1"/>
  <c r="J766" i="1"/>
  <c r="J763" i="1"/>
  <c r="J759" i="1"/>
  <c r="J760" i="1"/>
  <c r="J758" i="1"/>
  <c r="J754" i="1"/>
  <c r="J755" i="1"/>
  <c r="J756" i="1"/>
  <c r="J753" i="1"/>
  <c r="J751" i="1"/>
  <c r="J752" i="1" s="1"/>
  <c r="J748" i="1"/>
  <c r="J749" i="1"/>
  <c r="J747" i="1"/>
  <c r="J745" i="1"/>
  <c r="J746" i="1" s="1"/>
  <c r="J743" i="1"/>
  <c r="J744" i="1" s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09" i="1"/>
  <c r="J706" i="1"/>
  <c r="J707" i="1"/>
  <c r="J708" i="1"/>
  <c r="J705" i="1"/>
  <c r="J699" i="1"/>
  <c r="J703" i="1"/>
  <c r="J694" i="1"/>
  <c r="J693" i="1"/>
  <c r="H919" i="1"/>
  <c r="I919" i="1"/>
  <c r="H913" i="1"/>
  <c r="I913" i="1"/>
  <c r="H902" i="1"/>
  <c r="I902" i="1"/>
  <c r="H898" i="1"/>
  <c r="I898" i="1"/>
  <c r="H896" i="1"/>
  <c r="I896" i="1"/>
  <c r="H893" i="1"/>
  <c r="I893" i="1"/>
  <c r="H875" i="1"/>
  <c r="I875" i="1"/>
  <c r="H869" i="1"/>
  <c r="I869" i="1"/>
  <c r="H852" i="1"/>
  <c r="I852" i="1"/>
  <c r="H850" i="1"/>
  <c r="I850" i="1"/>
  <c r="H848" i="1"/>
  <c r="I848" i="1"/>
  <c r="H840" i="1"/>
  <c r="I840" i="1"/>
  <c r="H838" i="1"/>
  <c r="I838" i="1"/>
  <c r="H811" i="1"/>
  <c r="I811" i="1"/>
  <c r="H809" i="1"/>
  <c r="I809" i="1"/>
  <c r="H800" i="1"/>
  <c r="I800" i="1"/>
  <c r="H795" i="1"/>
  <c r="I795" i="1"/>
  <c r="H793" i="1"/>
  <c r="I793" i="1"/>
  <c r="H791" i="1"/>
  <c r="I791" i="1"/>
  <c r="H787" i="1"/>
  <c r="I787" i="1"/>
  <c r="H785" i="1"/>
  <c r="I785" i="1"/>
  <c r="H783" i="1"/>
  <c r="I783" i="1"/>
  <c r="H781" i="1"/>
  <c r="I781" i="1"/>
  <c r="H771" i="1"/>
  <c r="I771" i="1"/>
  <c r="H757" i="1"/>
  <c r="I757" i="1"/>
  <c r="H752" i="1"/>
  <c r="I752" i="1"/>
  <c r="H750" i="1"/>
  <c r="I750" i="1"/>
  <c r="H746" i="1"/>
  <c r="I746" i="1"/>
  <c r="H744" i="1"/>
  <c r="I744" i="1"/>
  <c r="H704" i="1"/>
  <c r="I704" i="1"/>
  <c r="H692" i="1"/>
  <c r="I692" i="1"/>
  <c r="H668" i="1"/>
  <c r="I668" i="1"/>
  <c r="H652" i="1"/>
  <c r="I652" i="1"/>
  <c r="H642" i="1"/>
  <c r="I642" i="1"/>
  <c r="H638" i="1"/>
  <c r="I638" i="1"/>
  <c r="H633" i="1"/>
  <c r="I633" i="1"/>
  <c r="H618" i="1"/>
  <c r="I618" i="1"/>
  <c r="H615" i="1"/>
  <c r="I615" i="1"/>
  <c r="H563" i="1"/>
  <c r="I563" i="1"/>
  <c r="H550" i="1"/>
  <c r="I550" i="1"/>
  <c r="H548" i="1"/>
  <c r="I548" i="1"/>
  <c r="G548" i="1"/>
  <c r="H534" i="1"/>
  <c r="I534" i="1"/>
  <c r="G534" i="1"/>
  <c r="H514" i="1"/>
  <c r="I514" i="1"/>
  <c r="H511" i="1"/>
  <c r="I511" i="1"/>
  <c r="H504" i="1"/>
  <c r="I504" i="1"/>
  <c r="H472" i="1"/>
  <c r="I472" i="1"/>
  <c r="H470" i="1"/>
  <c r="I470" i="1"/>
  <c r="H468" i="1"/>
  <c r="I468" i="1"/>
  <c r="H466" i="1"/>
  <c r="I466" i="1"/>
  <c r="H463" i="1"/>
  <c r="I463" i="1"/>
  <c r="J453" i="1"/>
  <c r="H459" i="1"/>
  <c r="I459" i="1"/>
  <c r="H451" i="1"/>
  <c r="I451" i="1"/>
  <c r="H449" i="1"/>
  <c r="I449" i="1"/>
  <c r="H447" i="1"/>
  <c r="I447" i="1"/>
  <c r="H405" i="1"/>
  <c r="I405" i="1"/>
  <c r="H400" i="1"/>
  <c r="I400" i="1"/>
  <c r="H386" i="1"/>
  <c r="I386" i="1"/>
  <c r="H376" i="1"/>
  <c r="I376" i="1"/>
  <c r="H372" i="1"/>
  <c r="I372" i="1"/>
  <c r="H358" i="1"/>
  <c r="I358" i="1"/>
  <c r="H356" i="1"/>
  <c r="I356" i="1"/>
  <c r="H354" i="1"/>
  <c r="I354" i="1"/>
  <c r="H352" i="1"/>
  <c r="I352" i="1"/>
  <c r="H350" i="1"/>
  <c r="I350" i="1"/>
  <c r="H348" i="1"/>
  <c r="I348" i="1"/>
  <c r="H341" i="1"/>
  <c r="I341" i="1"/>
  <c r="H334" i="1"/>
  <c r="I334" i="1"/>
  <c r="H332" i="1"/>
  <c r="I332" i="1"/>
  <c r="H330" i="1"/>
  <c r="I330" i="1"/>
  <c r="H302" i="1"/>
  <c r="I302" i="1"/>
  <c r="H298" i="1"/>
  <c r="I298" i="1"/>
  <c r="H296" i="1"/>
  <c r="I296" i="1"/>
  <c r="H280" i="1"/>
  <c r="I280" i="1"/>
  <c r="H277" i="1"/>
  <c r="I277" i="1"/>
  <c r="H250" i="1"/>
  <c r="I250" i="1"/>
  <c r="H246" i="1"/>
  <c r="I246" i="1"/>
  <c r="H207" i="1"/>
  <c r="I207" i="1"/>
  <c r="H190" i="1"/>
  <c r="I190" i="1"/>
  <c r="H141" i="1"/>
  <c r="I141" i="1"/>
  <c r="H104" i="1"/>
  <c r="I104" i="1"/>
  <c r="H68" i="1"/>
  <c r="I68" i="1"/>
  <c r="H66" i="1"/>
  <c r="I66" i="1"/>
  <c r="H61" i="1"/>
  <c r="I61" i="1"/>
  <c r="H59" i="1"/>
  <c r="I59" i="1"/>
  <c r="H57" i="1"/>
  <c r="I57" i="1"/>
  <c r="H51" i="1"/>
  <c r="I51" i="1"/>
  <c r="I52" i="1" s="1"/>
  <c r="H47" i="1"/>
  <c r="I47" i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5" i="1"/>
  <c r="I25" i="1"/>
  <c r="J684" i="1"/>
  <c r="J685" i="1"/>
  <c r="J686" i="1"/>
  <c r="J687" i="1"/>
  <c r="J688" i="1"/>
  <c r="J689" i="1"/>
  <c r="J690" i="1"/>
  <c r="J691" i="1"/>
  <c r="J683" i="1"/>
  <c r="J672" i="1"/>
  <c r="J674" i="1"/>
  <c r="J675" i="1"/>
  <c r="J676" i="1"/>
  <c r="J677" i="1"/>
  <c r="J678" i="1"/>
  <c r="J679" i="1"/>
  <c r="J680" i="1"/>
  <c r="J681" i="1"/>
  <c r="J671" i="1"/>
  <c r="J663" i="1"/>
  <c r="J664" i="1"/>
  <c r="J665" i="1"/>
  <c r="J666" i="1"/>
  <c r="J667" i="1"/>
  <c r="J662" i="1"/>
  <c r="J655" i="1"/>
  <c r="J656" i="1"/>
  <c r="J657" i="1"/>
  <c r="J658" i="1"/>
  <c r="J659" i="1"/>
  <c r="J660" i="1"/>
  <c r="J654" i="1"/>
  <c r="J644" i="1"/>
  <c r="J645" i="1"/>
  <c r="J646" i="1"/>
  <c r="J647" i="1"/>
  <c r="J648" i="1"/>
  <c r="J649" i="1"/>
  <c r="J650" i="1"/>
  <c r="J651" i="1"/>
  <c r="J643" i="1"/>
  <c r="J640" i="1"/>
  <c r="J641" i="1"/>
  <c r="J639" i="1"/>
  <c r="J636" i="1"/>
  <c r="J637" i="1"/>
  <c r="J635" i="1"/>
  <c r="J624" i="1"/>
  <c r="J625" i="1"/>
  <c r="J626" i="1"/>
  <c r="J627" i="1"/>
  <c r="J628" i="1"/>
  <c r="J629" i="1"/>
  <c r="J630" i="1"/>
  <c r="J632" i="1"/>
  <c r="J623" i="1"/>
  <c r="J620" i="1"/>
  <c r="J622" i="1"/>
  <c r="J619" i="1"/>
  <c r="J617" i="1"/>
  <c r="J616" i="1"/>
  <c r="J598" i="1"/>
  <c r="J599" i="1"/>
  <c r="J600" i="1"/>
  <c r="J603" i="1"/>
  <c r="J604" i="1"/>
  <c r="J605" i="1"/>
  <c r="J606" i="1"/>
  <c r="J607" i="1"/>
  <c r="J608" i="1"/>
  <c r="J609" i="1"/>
  <c r="J611" i="1"/>
  <c r="J612" i="1"/>
  <c r="J613" i="1"/>
  <c r="J614" i="1"/>
  <c r="J597" i="1"/>
  <c r="J595" i="1"/>
  <c r="J594" i="1"/>
  <c r="J585" i="1"/>
  <c r="J586" i="1"/>
  <c r="J587" i="1"/>
  <c r="J588" i="1"/>
  <c r="J589" i="1"/>
  <c r="J590" i="1"/>
  <c r="J591" i="1"/>
  <c r="J582" i="1"/>
  <c r="J580" i="1"/>
  <c r="J565" i="1"/>
  <c r="J566" i="1"/>
  <c r="J567" i="1"/>
  <c r="J569" i="1"/>
  <c r="J570" i="1"/>
  <c r="J573" i="1"/>
  <c r="J575" i="1"/>
  <c r="J576" i="1"/>
  <c r="J577" i="1"/>
  <c r="J578" i="1"/>
  <c r="J562" i="1"/>
  <c r="J563" i="1" s="1"/>
  <c r="G550" i="1"/>
  <c r="J545" i="1"/>
  <c r="J546" i="1"/>
  <c r="J547" i="1"/>
  <c r="J549" i="1"/>
  <c r="J550" i="1" s="1"/>
  <c r="J536" i="1"/>
  <c r="J537" i="1"/>
  <c r="J538" i="1"/>
  <c r="J539" i="1"/>
  <c r="J540" i="1"/>
  <c r="J541" i="1"/>
  <c r="J542" i="1"/>
  <c r="J543" i="1"/>
  <c r="J533" i="1"/>
  <c r="J534" i="1" s="1"/>
  <c r="J521" i="1"/>
  <c r="J523" i="1"/>
  <c r="J525" i="1"/>
  <c r="J527" i="1"/>
  <c r="J528" i="1"/>
  <c r="J530" i="1"/>
  <c r="J520" i="1"/>
  <c r="J506" i="1"/>
  <c r="J507" i="1" s="1"/>
  <c r="J508" i="1"/>
  <c r="J510" i="1"/>
  <c r="J512" i="1"/>
  <c r="J513" i="1"/>
  <c r="J516" i="1"/>
  <c r="J517" i="1"/>
  <c r="J518" i="1"/>
  <c r="J500" i="1"/>
  <c r="J501" i="1"/>
  <c r="J502" i="1"/>
  <c r="J503" i="1"/>
  <c r="J49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6" i="1"/>
  <c r="J479" i="1"/>
  <c r="J475" i="1"/>
  <c r="J477" i="1"/>
  <c r="J478" i="1"/>
  <c r="J474" i="1"/>
  <c r="J471" i="1"/>
  <c r="J472" i="1" s="1"/>
  <c r="J469" i="1"/>
  <c r="J470" i="1" s="1"/>
  <c r="J467" i="1"/>
  <c r="J468" i="1" s="1"/>
  <c r="J465" i="1"/>
  <c r="J464" i="1"/>
  <c r="J462" i="1"/>
  <c r="J461" i="1"/>
  <c r="J460" i="1"/>
  <c r="J456" i="1"/>
  <c r="J457" i="1"/>
  <c r="J458" i="1"/>
  <c r="J455" i="1"/>
  <c r="J387" i="1"/>
  <c r="J388" i="1"/>
  <c r="J392" i="1"/>
  <c r="J393" i="1"/>
  <c r="J394" i="1"/>
  <c r="J395" i="1"/>
  <c r="J397" i="1"/>
  <c r="J398" i="1"/>
  <c r="J399" i="1"/>
  <c r="J401" i="1"/>
  <c r="J403" i="1"/>
  <c r="J404" i="1"/>
  <c r="J410" i="1"/>
  <c r="J411" i="1"/>
  <c r="J442" i="1"/>
  <c r="J444" i="1"/>
  <c r="J446" i="1"/>
  <c r="J448" i="1"/>
  <c r="J449" i="1" s="1"/>
  <c r="J450" i="1"/>
  <c r="J451" i="1" s="1"/>
  <c r="J378" i="1"/>
  <c r="J379" i="1"/>
  <c r="J380" i="1"/>
  <c r="J381" i="1"/>
  <c r="J382" i="1"/>
  <c r="J383" i="1"/>
  <c r="J384" i="1"/>
  <c r="J385" i="1"/>
  <c r="J371" i="1"/>
  <c r="J372" i="1" s="1"/>
  <c r="J373" i="1"/>
  <c r="J374" i="1"/>
  <c r="J375" i="1"/>
  <c r="J377" i="1"/>
  <c r="J364" i="1"/>
  <c r="J366" i="1"/>
  <c r="J367" i="1"/>
  <c r="J368" i="1"/>
  <c r="J369" i="1"/>
  <c r="J361" i="1"/>
  <c r="J362" i="1"/>
  <c r="J363" i="1"/>
  <c r="J345" i="1"/>
  <c r="J342" i="1"/>
  <c r="J344" i="1"/>
  <c r="J346" i="1"/>
  <c r="J347" i="1"/>
  <c r="J349" i="1"/>
  <c r="J350" i="1" s="1"/>
  <c r="J351" i="1"/>
  <c r="J352" i="1" s="1"/>
  <c r="J353" i="1"/>
  <c r="J354" i="1" s="1"/>
  <c r="J355" i="1"/>
  <c r="J356" i="1" s="1"/>
  <c r="J357" i="1"/>
  <c r="J358" i="1" s="1"/>
  <c r="J336" i="1"/>
  <c r="J338" i="1"/>
  <c r="J339" i="1"/>
  <c r="J340" i="1"/>
  <c r="J335" i="1"/>
  <c r="J282" i="1"/>
  <c r="J290" i="1"/>
  <c r="J291" i="1"/>
  <c r="J292" i="1"/>
  <c r="J294" i="1"/>
  <c r="J295" i="1"/>
  <c r="J297" i="1"/>
  <c r="J298" i="1" s="1"/>
  <c r="J299" i="1"/>
  <c r="J300" i="1"/>
  <c r="J301" i="1"/>
  <c r="J330" i="1"/>
  <c r="J331" i="1"/>
  <c r="J332" i="1" s="1"/>
  <c r="J333" i="1"/>
  <c r="J334" i="1" s="1"/>
  <c r="J279" i="1"/>
  <c r="J280" i="1" s="1"/>
  <c r="J263" i="1"/>
  <c r="J264" i="1"/>
  <c r="J265" i="1"/>
  <c r="J267" i="1"/>
  <c r="J268" i="1"/>
  <c r="J269" i="1"/>
  <c r="J270" i="1"/>
  <c r="J271" i="1"/>
  <c r="J273" i="1"/>
  <c r="J274" i="1"/>
  <c r="J275" i="1"/>
  <c r="J276" i="1"/>
  <c r="J262" i="1"/>
  <c r="J259" i="1"/>
  <c r="J258" i="1"/>
  <c r="J253" i="1"/>
  <c r="J254" i="1"/>
  <c r="J255" i="1"/>
  <c r="J256" i="1"/>
  <c r="J252" i="1"/>
  <c r="J248" i="1"/>
  <c r="J249" i="1"/>
  <c r="J247" i="1"/>
  <c r="J240" i="1"/>
  <c r="J241" i="1"/>
  <c r="J242" i="1"/>
  <c r="J243" i="1"/>
  <c r="J244" i="1"/>
  <c r="J245" i="1"/>
  <c r="J220" i="1"/>
  <c r="J221" i="1"/>
  <c r="J222" i="1"/>
  <c r="J224" i="1"/>
  <c r="J225" i="1"/>
  <c r="J226" i="1"/>
  <c r="J227" i="1"/>
  <c r="J228" i="1"/>
  <c r="J230" i="1"/>
  <c r="J231" i="1"/>
  <c r="J233" i="1"/>
  <c r="J219" i="1"/>
  <c r="J217" i="1"/>
  <c r="J207" i="1"/>
  <c r="J195" i="1"/>
  <c r="J196" i="1"/>
  <c r="J197" i="1"/>
  <c r="J198" i="1"/>
  <c r="J200" i="1"/>
  <c r="J201" i="1"/>
  <c r="J202" i="1"/>
  <c r="J203" i="1"/>
  <c r="J194" i="1"/>
  <c r="J189" i="1"/>
  <c r="J190" i="1" s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172" i="1"/>
  <c r="J153" i="1"/>
  <c r="J154" i="1"/>
  <c r="J155" i="1"/>
  <c r="J156" i="1"/>
  <c r="J157" i="1"/>
  <c r="J159" i="1"/>
  <c r="J160" i="1"/>
  <c r="J161" i="1"/>
  <c r="J162" i="1"/>
  <c r="J163" i="1"/>
  <c r="J164" i="1"/>
  <c r="J165" i="1"/>
  <c r="J166" i="1"/>
  <c r="J152" i="1"/>
  <c r="J144" i="1"/>
  <c r="J145" i="1"/>
  <c r="J146" i="1"/>
  <c r="J147" i="1"/>
  <c r="J148" i="1"/>
  <c r="J143" i="1"/>
  <c r="J140" i="1"/>
  <c r="J139" i="1"/>
  <c r="J129" i="1"/>
  <c r="J130" i="1"/>
  <c r="J131" i="1"/>
  <c r="J132" i="1"/>
  <c r="J133" i="1"/>
  <c r="J134" i="1"/>
  <c r="J128" i="1"/>
  <c r="J124" i="1"/>
  <c r="J125" i="1"/>
  <c r="J122" i="1"/>
  <c r="J121" i="1"/>
  <c r="J109" i="1"/>
  <c r="J110" i="1"/>
  <c r="J111" i="1"/>
  <c r="J112" i="1"/>
  <c r="J113" i="1"/>
  <c r="J114" i="1"/>
  <c r="J115" i="1"/>
  <c r="J116" i="1"/>
  <c r="J117" i="1"/>
  <c r="J118" i="1"/>
  <c r="J119" i="1"/>
  <c r="J108" i="1"/>
  <c r="J101" i="1"/>
  <c r="J102" i="1"/>
  <c r="J103" i="1"/>
  <c r="J100" i="1"/>
  <c r="J98" i="1"/>
  <c r="J97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58" i="1"/>
  <c r="J59" i="1" s="1"/>
  <c r="J60" i="1"/>
  <c r="J61" i="1" s="1"/>
  <c r="J63" i="1"/>
  <c r="J64" i="1"/>
  <c r="J65" i="1"/>
  <c r="J67" i="1"/>
  <c r="J68" i="1" s="1"/>
  <c r="J70" i="1"/>
  <c r="J71" i="1" s="1"/>
  <c r="J56" i="1"/>
  <c r="J49" i="1"/>
  <c r="I27" i="1"/>
  <c r="I21" i="1"/>
  <c r="L405" i="1"/>
  <c r="G405" i="1"/>
  <c r="O762" i="1" l="1"/>
  <c r="J767" i="1"/>
  <c r="O767" i="1"/>
  <c r="M95" i="1"/>
  <c r="H473" i="1"/>
  <c r="J498" i="1"/>
  <c r="O498" i="1"/>
  <c r="O867" i="1"/>
  <c r="J867" i="1"/>
  <c r="I914" i="1"/>
  <c r="N914" i="1"/>
  <c r="H914" i="1"/>
  <c r="M914" i="1"/>
  <c r="O519" i="1"/>
  <c r="J519" i="1"/>
  <c r="I452" i="1"/>
  <c r="H452" i="1"/>
  <c r="N452" i="1"/>
  <c r="M452" i="1"/>
  <c r="O94" i="1"/>
  <c r="J661" i="1"/>
  <c r="O661" i="1"/>
  <c r="M835" i="1"/>
  <c r="N835" i="1"/>
  <c r="M801" i="1"/>
  <c r="I801" i="1"/>
  <c r="H801" i="1"/>
  <c r="N801" i="1"/>
  <c r="H634" i="1"/>
  <c r="I634" i="1"/>
  <c r="N634" i="1"/>
  <c r="M634" i="1"/>
  <c r="I561" i="1"/>
  <c r="H561" i="1"/>
  <c r="N561" i="1"/>
  <c r="M561" i="1"/>
  <c r="O188" i="1"/>
  <c r="O293" i="1"/>
  <c r="J293" i="1"/>
  <c r="O778" i="1"/>
  <c r="O887" i="1"/>
  <c r="J887" i="1"/>
  <c r="J571" i="1"/>
  <c r="O571" i="1"/>
  <c r="J544" i="1"/>
  <c r="O544" i="1"/>
  <c r="J234" i="1"/>
  <c r="O234" i="1"/>
  <c r="J99" i="1"/>
  <c r="O413" i="1"/>
  <c r="J413" i="1"/>
  <c r="J579" i="1"/>
  <c r="J918" i="1"/>
  <c r="J919" i="1" s="1"/>
  <c r="O918" i="1"/>
  <c r="O919" i="1" s="1"/>
  <c r="O396" i="1"/>
  <c r="J396" i="1"/>
  <c r="J834" i="1"/>
  <c r="J824" i="1"/>
  <c r="O287" i="1"/>
  <c r="J287" i="1"/>
  <c r="O593" i="1"/>
  <c r="J390" i="1"/>
  <c r="M278" i="1"/>
  <c r="H278" i="1"/>
  <c r="I278" i="1"/>
  <c r="N278" i="1"/>
  <c r="O532" i="1"/>
  <c r="O834" i="1"/>
  <c r="O370" i="1"/>
  <c r="J257" i="1"/>
  <c r="O257" i="1"/>
  <c r="O168" i="1"/>
  <c r="J168" i="1"/>
  <c r="J205" i="1"/>
  <c r="O205" i="1"/>
  <c r="J370" i="1"/>
  <c r="H52" i="1"/>
  <c r="M919" i="1"/>
  <c r="O463" i="1"/>
  <c r="O51" i="1"/>
  <c r="O52" i="1" s="1"/>
  <c r="O400" i="1"/>
  <c r="O682" i="1"/>
  <c r="J682" i="1"/>
  <c r="N812" i="1"/>
  <c r="M105" i="1"/>
  <c r="N105" i="1"/>
  <c r="O893" i="1"/>
  <c r="O127" i="1"/>
  <c r="O348" i="1"/>
  <c r="O824" i="1"/>
  <c r="H812" i="1"/>
  <c r="M48" i="1"/>
  <c r="O341" i="1"/>
  <c r="O405" i="1"/>
  <c r="O838" i="1"/>
  <c r="O902" i="1"/>
  <c r="N779" i="1"/>
  <c r="H105" i="1"/>
  <c r="O104" i="1"/>
  <c r="O800" i="1"/>
  <c r="O801" i="1" s="1"/>
  <c r="O136" i="1"/>
  <c r="O150" i="1"/>
  <c r="O704" i="1"/>
  <c r="O742" i="1"/>
  <c r="O848" i="1"/>
  <c r="J800" i="1"/>
  <c r="J801" i="1" s="1"/>
  <c r="J893" i="1"/>
  <c r="I812" i="1"/>
  <c r="O447" i="1"/>
  <c r="O296" i="1"/>
  <c r="M473" i="1"/>
  <c r="J296" i="1"/>
  <c r="J376" i="1"/>
  <c r="J66" i="1"/>
  <c r="J593" i="1"/>
  <c r="J896" i="1"/>
  <c r="N473" i="1"/>
  <c r="N853" i="1"/>
  <c r="O141" i="1"/>
  <c r="O514" i="1"/>
  <c r="O548" i="1"/>
  <c r="O809" i="1"/>
  <c r="O812" i="1" s="1"/>
  <c r="O896" i="1"/>
  <c r="N48" i="1"/>
  <c r="M853" i="1"/>
  <c r="H95" i="1"/>
  <c r="I779" i="1"/>
  <c r="J838" i="1"/>
  <c r="N95" i="1"/>
  <c r="M779" i="1"/>
  <c r="M812" i="1"/>
  <c r="O66" i="1"/>
  <c r="J302" i="1"/>
  <c r="J466" i="1"/>
  <c r="J548" i="1"/>
  <c r="J51" i="1"/>
  <c r="J52" i="1" s="1"/>
  <c r="J618" i="1"/>
  <c r="J104" i="1"/>
  <c r="J246" i="1"/>
  <c r="J463" i="1"/>
  <c r="J514" i="1"/>
  <c r="J615" i="1"/>
  <c r="H853" i="1"/>
  <c r="O277" i="1"/>
  <c r="O615" i="1"/>
  <c r="O692" i="1"/>
  <c r="J141" i="1"/>
  <c r="J188" i="1"/>
  <c r="J348" i="1"/>
  <c r="J405" i="1"/>
  <c r="I105" i="1"/>
  <c r="O633" i="1"/>
  <c r="O668" i="1"/>
  <c r="J21" i="1"/>
  <c r="J94" i="1"/>
  <c r="J136" i="1"/>
  <c r="J150" i="1"/>
  <c r="J250" i="1"/>
  <c r="J277" i="1"/>
  <c r="J511" i="1"/>
  <c r="O21" i="1"/>
  <c r="O48" i="1" s="1"/>
  <c r="O386" i="1"/>
  <c r="O638" i="1"/>
  <c r="J386" i="1"/>
  <c r="J459" i="1"/>
  <c r="J638" i="1"/>
  <c r="I95" i="1"/>
  <c r="I853" i="1"/>
  <c r="O246" i="1"/>
  <c r="O376" i="1"/>
  <c r="O750" i="1"/>
  <c r="J341" i="1"/>
  <c r="J447" i="1"/>
  <c r="J400" i="1"/>
  <c r="J532" i="1"/>
  <c r="J642" i="1"/>
  <c r="J757" i="1"/>
  <c r="J652" i="1"/>
  <c r="J668" i="1"/>
  <c r="J692" i="1"/>
  <c r="I473" i="1"/>
  <c r="O504" i="1"/>
  <c r="O511" i="1"/>
  <c r="O642" i="1"/>
  <c r="O875" i="1"/>
  <c r="I48" i="1"/>
  <c r="J57" i="1"/>
  <c r="J127" i="1"/>
  <c r="J504" i="1"/>
  <c r="J633" i="1"/>
  <c r="O771" i="1"/>
  <c r="O913" i="1"/>
  <c r="J120" i="1"/>
  <c r="O757" i="1"/>
  <c r="O652" i="1"/>
  <c r="O459" i="1"/>
  <c r="O302" i="1"/>
  <c r="O250" i="1"/>
  <c r="O120" i="1"/>
  <c r="O57" i="1"/>
  <c r="J875" i="1"/>
  <c r="J750" i="1"/>
  <c r="J778" i="1"/>
  <c r="J913" i="1"/>
  <c r="J902" i="1"/>
  <c r="J848" i="1"/>
  <c r="J809" i="1"/>
  <c r="J812" i="1" s="1"/>
  <c r="J771" i="1"/>
  <c r="J762" i="1"/>
  <c r="J742" i="1"/>
  <c r="J704" i="1"/>
  <c r="M920" i="1" l="1"/>
  <c r="M926" i="1" s="1"/>
  <c r="O914" i="1"/>
  <c r="J914" i="1"/>
  <c r="J452" i="1"/>
  <c r="O452" i="1"/>
  <c r="J835" i="1"/>
  <c r="O835" i="1"/>
  <c r="J634" i="1"/>
  <c r="O634" i="1"/>
  <c r="O561" i="1"/>
  <c r="J561" i="1"/>
  <c r="O278" i="1"/>
  <c r="J278" i="1"/>
  <c r="O473" i="1"/>
  <c r="O853" i="1"/>
  <c r="J853" i="1"/>
  <c r="J105" i="1"/>
  <c r="O105" i="1"/>
  <c r="O95" i="1"/>
  <c r="J95" i="1"/>
  <c r="J473" i="1"/>
  <c r="N920" i="1"/>
  <c r="N926" i="1" s="1"/>
  <c r="O779" i="1"/>
  <c r="I920" i="1"/>
  <c r="I926" i="1" s="1"/>
  <c r="J779" i="1"/>
  <c r="L902" i="1"/>
  <c r="L850" i="1"/>
  <c r="L848" i="1"/>
  <c r="L824" i="1"/>
  <c r="L800" i="1"/>
  <c r="L781" i="1"/>
  <c r="L746" i="1"/>
  <c r="L744" i="1"/>
  <c r="L704" i="1"/>
  <c r="O920" i="1" l="1"/>
  <c r="O926" i="1" s="1"/>
  <c r="L633" i="1"/>
  <c r="L618" i="1"/>
  <c r="L615" i="1"/>
  <c r="L563" i="1"/>
  <c r="L550" i="1"/>
  <c r="L466" i="1"/>
  <c r="L463" i="1"/>
  <c r="L459" i="1"/>
  <c r="L447" i="1"/>
  <c r="L386" i="1"/>
  <c r="L376" i="1"/>
  <c r="L348" i="1"/>
  <c r="G250" i="1"/>
  <c r="L341" i="1"/>
  <c r="L277" i="1"/>
  <c r="L250" i="1"/>
  <c r="L246" i="1"/>
  <c r="L207" i="1"/>
  <c r="L190" i="1"/>
  <c r="L141" i="1"/>
  <c r="L66" i="1"/>
  <c r="L59" i="1"/>
  <c r="L57" i="1"/>
  <c r="L634" i="1" l="1"/>
  <c r="L51" i="1"/>
  <c r="L52" i="1" s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G913" i="1"/>
  <c r="G902" i="1"/>
  <c r="G898" i="1"/>
  <c r="G896" i="1"/>
  <c r="G893" i="1"/>
  <c r="G875" i="1"/>
  <c r="G869" i="1"/>
  <c r="G852" i="1"/>
  <c r="G850" i="1"/>
  <c r="G848" i="1"/>
  <c r="G914" i="1" l="1"/>
  <c r="L48" i="1"/>
  <c r="G840" i="1"/>
  <c r="G838" i="1"/>
  <c r="G809" i="1"/>
  <c r="G800" i="1"/>
  <c r="G795" i="1"/>
  <c r="G793" i="1"/>
  <c r="G791" i="1"/>
  <c r="G787" i="1"/>
  <c r="G785" i="1"/>
  <c r="G783" i="1"/>
  <c r="G781" i="1"/>
  <c r="G771" i="1"/>
  <c r="G757" i="1"/>
  <c r="G752" i="1"/>
  <c r="G750" i="1"/>
  <c r="G746" i="1"/>
  <c r="G744" i="1"/>
  <c r="G704" i="1"/>
  <c r="G692" i="1"/>
  <c r="G668" i="1"/>
  <c r="G652" i="1"/>
  <c r="G642" i="1"/>
  <c r="G638" i="1"/>
  <c r="G633" i="1"/>
  <c r="G618" i="1"/>
  <c r="G615" i="1"/>
  <c r="G563" i="1"/>
  <c r="G514" i="1"/>
  <c r="G511" i="1"/>
  <c r="G504" i="1"/>
  <c r="G472" i="1"/>
  <c r="G470" i="1"/>
  <c r="G468" i="1"/>
  <c r="G466" i="1"/>
  <c r="G463" i="1"/>
  <c r="G459" i="1"/>
  <c r="G451" i="1"/>
  <c r="G449" i="1"/>
  <c r="G447" i="1"/>
  <c r="G400" i="1"/>
  <c r="G386" i="1"/>
  <c r="G376" i="1"/>
  <c r="G372" i="1"/>
  <c r="G358" i="1"/>
  <c r="G356" i="1"/>
  <c r="G354" i="1"/>
  <c r="G352" i="1"/>
  <c r="G350" i="1"/>
  <c r="G348" i="1"/>
  <c r="G341" i="1"/>
  <c r="G334" i="1"/>
  <c r="G332" i="1"/>
  <c r="G330" i="1"/>
  <c r="G302" i="1"/>
  <c r="G298" i="1"/>
  <c r="G296" i="1"/>
  <c r="G280" i="1"/>
  <c r="G246" i="1"/>
  <c r="G207" i="1"/>
  <c r="G452" i="1" l="1"/>
  <c r="G801" i="1"/>
  <c r="G634" i="1"/>
  <c r="G561" i="1"/>
  <c r="G190" i="1"/>
  <c r="G141" i="1"/>
  <c r="G104" i="1"/>
  <c r="G68" i="1"/>
  <c r="G66" i="1"/>
  <c r="G61" i="1"/>
  <c r="G59" i="1"/>
  <c r="G51" i="1"/>
  <c r="G57" i="1"/>
  <c r="H23" i="1"/>
  <c r="H48" i="1" s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J23" i="1" l="1"/>
  <c r="J48" i="1" s="1"/>
  <c r="J920" i="1" s="1"/>
  <c r="J926" i="1" s="1"/>
  <c r="G278" i="1"/>
  <c r="L913" i="1" l="1"/>
  <c r="L898" i="1"/>
  <c r="L896" i="1"/>
  <c r="L893" i="1"/>
  <c r="L875" i="1"/>
  <c r="L869" i="1"/>
  <c r="L852" i="1"/>
  <c r="L840" i="1"/>
  <c r="L838" i="1"/>
  <c r="L815" i="1"/>
  <c r="L835" i="1" s="1"/>
  <c r="L809" i="1"/>
  <c r="L795" i="1"/>
  <c r="L793" i="1"/>
  <c r="L791" i="1"/>
  <c r="L787" i="1"/>
  <c r="L785" i="1"/>
  <c r="L783" i="1"/>
  <c r="L771" i="1"/>
  <c r="L757" i="1"/>
  <c r="L752" i="1"/>
  <c r="L750" i="1"/>
  <c r="L692" i="1"/>
  <c r="L668" i="1"/>
  <c r="L652" i="1"/>
  <c r="L642" i="1"/>
  <c r="L638" i="1"/>
  <c r="L548" i="1"/>
  <c r="L534" i="1"/>
  <c r="L514" i="1"/>
  <c r="L511" i="1"/>
  <c r="L504" i="1"/>
  <c r="L472" i="1"/>
  <c r="L468" i="1"/>
  <c r="L451" i="1"/>
  <c r="L449" i="1"/>
  <c r="L372" i="1"/>
  <c r="L358" i="1"/>
  <c r="L356" i="1"/>
  <c r="L354" i="1"/>
  <c r="L352" i="1"/>
  <c r="L350" i="1"/>
  <c r="L334" i="1"/>
  <c r="L332" i="1"/>
  <c r="L330" i="1"/>
  <c r="L302" i="1"/>
  <c r="L298" i="1"/>
  <c r="L296" i="1"/>
  <c r="L280" i="1"/>
  <c r="L104" i="1"/>
  <c r="L68" i="1"/>
  <c r="L61" i="1"/>
  <c r="L914" i="1" l="1"/>
  <c r="L452" i="1"/>
  <c r="L801" i="1"/>
  <c r="L561" i="1"/>
  <c r="L278" i="1"/>
  <c r="L812" i="1"/>
  <c r="L919" i="1"/>
  <c r="L853" i="1"/>
  <c r="L95" i="1"/>
  <c r="L105" i="1"/>
  <c r="L473" i="1"/>
  <c r="L779" i="1"/>
  <c r="G919" i="1"/>
  <c r="G853" i="1"/>
  <c r="G812" i="1"/>
  <c r="G779" i="1"/>
  <c r="G473" i="1"/>
  <c r="G105" i="1"/>
  <c r="G95" i="1"/>
  <c r="G52" i="1"/>
  <c r="G48" i="1"/>
  <c r="G920" i="1" l="1"/>
  <c r="G926" i="1" s="1"/>
  <c r="L920" i="1" l="1"/>
  <c r="L926" i="1" s="1"/>
  <c r="H779" i="1" l="1"/>
  <c r="H920" i="1" l="1"/>
  <c r="H9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  <author>Škrabal Oldřich</author>
  </authors>
  <commentList>
    <comment ref="N79" authorId="0" shapeId="0" xr:uid="{BF12541D-F1D6-463D-9D03-AEEF323A6B4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2x zásahový oblek a 2x pracovní stejnokroj </t>
        </r>
      </text>
    </comment>
    <comment ref="N231" authorId="0" shapeId="0" xr:uid="{5B815C0F-C5E6-41F9-B48A-6256FF40F4C9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oprava, předělávka současného pódia (nějaká výztuha a výměna podlážek</t>
        </r>
      </text>
    </comment>
    <comment ref="N283" authorId="1" shapeId="0" xr:uid="{4E97D4CD-0EF0-48E9-963C-DCE9390B91EA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rekonstrukce zdi pod komunikací na ul Hraničky - přesun na rok 2026</t>
        </r>
      </text>
    </comment>
    <comment ref="N327" authorId="1" shapeId="0" xr:uid="{03F09A54-1578-4CFC-A7CF-FE25687A45A2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Kompostéry v rámci DSO Sdružení Povodí Sedlnice - realizace převedena do roku 2026</t>
        </r>
      </text>
    </comment>
    <comment ref="N375" authorId="1" shapeId="0" xr:uid="{0C03C482-74FC-4642-A8C8-F82B14A24A53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Dle uzavřené smlouvy o dílo a skutečně realizovaných nákladů.</t>
        </r>
      </text>
    </comment>
    <comment ref="N400" authorId="1" shapeId="0" xr:uid="{B5927E0E-0C6D-453B-B673-4309E8164D63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Úprava dle skutečně realizovaných nákladů </t>
        </r>
      </text>
    </comment>
    <comment ref="N410" authorId="1" shapeId="0" xr:uid="{46ED7555-5FCC-4A3B-983D-42073A884470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PD zahrada - zpracování hydrogeologického posudku</t>
        </r>
      </text>
    </comment>
    <comment ref="I426" authorId="1" shapeId="0" xr:uid="{2A53C8A0-3B41-47B6-974D-1BE3AC45BCD8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Snížení dotace z důvodu snížení celkových způsobilých nákladů</t>
        </r>
      </text>
    </comment>
    <comment ref="N429" authorId="1" shapeId="0" xr:uid="{EEA02326-7367-4319-AF8D-7A2E38F68C83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Dle uzavřené smlouvy o dílo a skutečně realizovaných nákladů.</t>
        </r>
      </text>
    </comment>
    <comment ref="I430" authorId="1" shapeId="0" xr:uid="{A97A94F9-219C-44A1-9609-061E1A3DF990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Převod finančních prostředků na základě žádosti o platbu bude v roce 2026</t>
        </r>
      </text>
    </comment>
    <comment ref="N445" authorId="1" shapeId="0" xr:uid="{F6F8BE04-6CF7-40EB-8AAC-3ACC77FE53BB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Rekonstrukce střechy Trúby - dle skutečně realizovaných nákladů</t>
        </r>
      </text>
    </comment>
    <comment ref="N446" authorId="1" shapeId="0" xr:uid="{88C1B549-387B-4EF1-B766-8DB510E84D41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Příspěvky fyzickým osobám dle skutečně vynaložených nákladů</t>
        </r>
      </text>
    </comment>
    <comment ref="N449" authorId="1" shapeId="0" xr:uid="{486B41FE-283B-42ED-A66D-186751130502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V roce 2025 podány dvě žádosti o dotaci</t>
        </r>
      </text>
    </comment>
    <comment ref="N450" authorId="1" shapeId="0" xr:uid="{C342F68B-AF14-4644-9B8C-9DF3BD4C91BE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Realizace projektu standardizace územního plánu bude v roce 2026</t>
        </r>
      </text>
    </comment>
    <comment ref="N570" authorId="0" shapeId="0" xr:uid="{9682CC9A-E3E0-44E1-B59F-D35D99DA0822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oprava fasády budovy na FH bude realizována po vypracování rozpočtu</t>
        </r>
      </text>
    </comment>
    <comment ref="N575" authorId="0" shapeId="0" xr:uid="{8768624D-504F-4E0B-9D72-10D892B880BF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nákup toaletních potřeb</t>
        </r>
      </text>
    </comment>
    <comment ref="N577" authorId="0" shapeId="0" xr:uid="{805CC16B-7DAD-4209-81A5-D03D2FFAFBB0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pronájem mobilních WC po městě</t>
        </r>
      </text>
    </comment>
    <comment ref="N614" authorId="0" shapeId="0" xr:uid="{1F83E657-9DA2-48CD-8E7E-B370646CC0B7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betonový žláb Hasičárna,WC MŠ Zauličí</t>
        </r>
      </text>
    </comment>
    <comment ref="N682" authorId="1" shapeId="0" xr:uid="{93FF3C8E-C0FA-48E6-8371-A68CB1FE6BF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Zrušení komisí k 31.12.2024</t>
        </r>
      </text>
    </comment>
    <comment ref="N697" authorId="0" shapeId="0" xr:uid="{73351AF0-211D-478F-9FDD-2EC40C4DE71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mobilní telefóny na volby</t>
        </r>
      </text>
    </comment>
    <comment ref="N732" authorId="1" shapeId="0" xr:uid="{00B7A438-686D-43A2-A9D5-AD19E7CDB3E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Stavební IS BUILDpower, DTM konektor pro DTM</t>
        </r>
      </text>
    </comment>
    <comment ref="N804" authorId="0" shapeId="0" xr:uid="{C2989D1B-17D0-4FF8-868C-23FBCC887B95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stan na svatby</t>
        </r>
      </text>
    </comment>
    <comment ref="I828" authorId="0" shapeId="0" xr:uid="{76E9027F-528F-4520-ADB0-003DB19A68D2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rozúčtování dle avíz</t>
        </r>
      </text>
    </comment>
    <comment ref="N830" authorId="0" shapeId="0" xr:uid="{3F2A836D-9CDE-4155-B54B-8F5DB023663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pracovní šešity a sešity pro školní rok 2025/2026</t>
        </r>
      </text>
    </comment>
  </commentList>
</comments>
</file>

<file path=xl/sharedStrings.xml><?xml version="1.0" encoding="utf-8"?>
<sst xmlns="http://schemas.openxmlformats.org/spreadsheetml/2006/main" count="3852" uniqueCount="723">
  <si>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</si>
  <si>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</si>
  <si>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</si>
  <si>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</si>
  <si>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</si>
  <si>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</si>
  <si>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</si>
  <si>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</si>
  <si>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</si>
  <si>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</si>
  <si>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</si>
  <si>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</si>
  <si>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</si>
  <si>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</si>
  <si>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</si>
  <si>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</si>
  <si>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</si>
  <si>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</si>
  <si>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</si>
  <si>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</si>
  <si>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</si>
  <si>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</si>
  <si>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</si>
  <si>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</si>
  <si>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</si>
  <si>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</si>
  <si>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</si>
  <si>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</si>
  <si>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</si>
  <si>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</si>
  <si>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</si>
  <si>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</si>
  <si>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</si>
  <si>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</si>
  <si>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</si>
  <si>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</si>
  <si>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</si>
  <si>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</si>
  <si>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</si>
  <si>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</si>
  <si>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</si>
  <si>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</si>
  <si>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</si>
  <si>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</si>
  <si>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</si>
  <si>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</si>
  <si>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</si>
  <si>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</si>
  <si>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</si>
  <si>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</si>
  <si>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</si>
  <si>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</si>
  <si>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</si>
  <si>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</si>
  <si>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</si>
  <si>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</si>
  <si>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</si>
  <si>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</si>
  <si>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</si>
  <si>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</si>
  <si>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</si>
  <si>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</si>
  <si>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</si>
  <si>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</si>
  <si>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</si>
  <si>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</si>
  <si>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</si>
  <si>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</si>
  <si>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</si>
  <si>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</si>
  <si>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</si>
  <si>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</si>
  <si>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</si>
  <si>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</si>
  <si>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</si>
  <si>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</si>
  <si>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</si>
  <si>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</si>
  <si>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</si>
  <si>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</si>
  <si>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</si>
  <si>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</si>
  <si>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</si>
  <si>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</si>
  <si>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</si>
  <si>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</si>
  <si>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</si>
  <si>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</si>
  <si>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</si>
  <si>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</si>
  <si>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</si>
  <si>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</si>
  <si>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</si>
  <si>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</si>
  <si>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</si>
  <si>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</si>
  <si>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</si>
  <si>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</si>
  <si>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</si>
  <si>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</si>
  <si>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</si>
  <si>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</si>
  <si>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</si>
  <si>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</si>
  <si>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</si>
  <si>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</si>
  <si>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</si>
  <si>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</si>
  <si>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</si>
  <si>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</si>
  <si>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</si>
  <si>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</si>
  <si>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</si>
  <si>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</si>
  <si>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</si>
  <si>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</si>
  <si>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</si>
  <si>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</si>
  <si>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</si>
  <si>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</si>
  <si>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</si>
  <si>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</si>
  <si>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</si>
  <si>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</si>
  <si>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</si>
  <si>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</si>
  <si>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</si>
  <si>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</si>
  <si>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</si>
  <si>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</si>
  <si>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</si>
  <si>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</si>
  <si>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</si>
  <si>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</si>
  <si>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</si>
  <si>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</si>
  <si>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</si>
  <si>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</si>
  <si>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</si>
  <si>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</si>
  <si>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</si>
  <si>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</si>
  <si>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</si>
  <si>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</si>
  <si>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</si>
  <si>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</si>
  <si>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</si>
  <si>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</si>
  <si>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</si>
  <si>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</si>
  <si>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</si>
  <si>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</si>
  <si>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</si>
  <si>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</si>
  <si>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</si>
  <si>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</si>
  <si>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</si>
  <si>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</si>
  <si>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</si>
  <si>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</si>
  <si>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</si>
  <si>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</si>
  <si>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</si>
  <si>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</si>
  <si>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</si>
  <si>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</si>
  <si>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</si>
  <si>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</si>
  <si>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</si>
  <si>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</si>
  <si>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</si>
  <si>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</si>
  <si>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</si>
  <si>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</si>
  <si>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</si>
  <si>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</si>
  <si>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</si>
  <si>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</si>
  <si>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</si>
  <si>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</si>
  <si>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</si>
  <si>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</si>
  <si>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</si>
  <si>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</si>
  <si>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</si>
  <si>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</si>
  <si>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</si>
  <si>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</si>
  <si>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</si>
  <si>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</si>
  <si>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</si>
  <si>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</si>
  <si>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</si>
  <si>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</si>
  <si>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</si>
  <si>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</si>
  <si>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</si>
  <si>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</si>
  <si>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</si>
  <si>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</si>
  <si>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</si>
  <si>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</si>
  <si>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</si>
  <si>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</si>
  <si>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</si>
  <si>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</si>
  <si>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</si>
  <si>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</si>
  <si>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</si>
  <si>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</si>
  <si>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</si>
  <si>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</si>
  <si>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</si>
  <si>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</si>
  <si>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</si>
  <si>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</si>
  <si>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</si>
  <si>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</si>
  <si>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</si>
  <si>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</si>
  <si>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</si>
  <si>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</si>
  <si>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</si>
  <si>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</si>
  <si>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</si>
  <si>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</si>
  <si>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</si>
  <si>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</si>
  <si>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</si>
  <si>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</si>
  <si>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</si>
  <si>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</si>
  <si>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</si>
  <si>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</si>
  <si>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</si>
  <si>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</si>
  <si>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</si>
  <si>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</si>
  <si>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</si>
  <si>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</si>
  <si>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</si>
  <si>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</si>
  <si>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</si>
  <si>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</si>
  <si>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</si>
  <si>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</si>
  <si>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</si>
  <si>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</si>
  <si>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</si>
  <si>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</si>
  <si>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</si>
  <si>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</si>
  <si>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</si>
  <si>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</si>
  <si>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</si>
  <si>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</si>
  <si>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</si>
  <si>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</si>
  <si>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</si>
  <si>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</si>
  <si>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</si>
  <si>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</si>
  <si>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</si>
  <si>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</si>
  <si>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</si>
  <si>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</si>
  <si>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</si>
  <si>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</si>
  <si>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</si>
  <si>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</si>
  <si>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</si>
  <si>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</si>
  <si>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</si>
  <si>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</si>
  <si>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</si>
  <si>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</si>
  <si>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</si>
  <si>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</si>
  <si>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</si>
  <si>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</si>
  <si>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</si>
  <si>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</si>
  <si>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</si>
  <si>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</si>
  <si>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</si>
  <si>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</si>
  <si>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</si>
  <si>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</si>
  <si>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</si>
  <si>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</si>
  <si>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</si>
  <si>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</si>
  <si>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</si>
  <si>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</si>
  <si>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</si>
  <si>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</si>
  <si>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</si>
  <si>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</si>
  <si>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</si>
  <si>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</si>
  <si>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</si>
  <si>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</si>
  <si>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</si>
  <si>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</si>
  <si>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</si>
  <si>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</si>
  <si>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</si>
  <si>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</si>
  <si>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</si>
  <si>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</si>
  <si>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</si>
  <si>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</si>
  <si>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</si>
  <si>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</si>
  <si>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</si>
  <si>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</si>
  <si>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</si>
  <si>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</si>
  <si>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</si>
  <si>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</si>
  <si>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</si>
  <si>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</si>
  <si>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</si>
  <si>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</si>
  <si>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</si>
  <si>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</si>
  <si>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</si>
  <si>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</si>
  <si>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</si>
  <si>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</si>
  <si>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</si>
  <si>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</si>
  <si>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</si>
  <si>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</si>
  <si>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</si>
  <si>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</si>
  <si>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</si>
  <si>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</si>
  <si>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</si>
  <si>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</si>
  <si>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</si>
  <si>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</si>
  <si>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</si>
  <si>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</si>
  <si>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</si>
  <si>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</si>
  <si>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</si>
  <si>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</si>
  <si>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</si>
  <si>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</si>
  <si>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</si>
  <si>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</si>
  <si>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</si>
  <si>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</si>
  <si>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</si>
  <si>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</si>
  <si>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</si>
  <si>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</si>
  <si>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</si>
  <si>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</si>
  <si>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</si>
  <si>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</si>
  <si>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</si>
  <si>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</si>
  <si>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</si>
  <si>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</si>
  <si>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</si>
  <si>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</si>
  <si>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</si>
  <si>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</si>
  <si>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</si>
  <si>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</si>
  <si>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</si>
  <si>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</si>
  <si>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</si>
  <si>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</si>
  <si>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</si>
  <si>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</si>
  <si>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</si>
  <si>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</si>
  <si>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</si>
  <si>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</si>
  <si>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</si>
  <si>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</si>
  <si>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</si>
  <si>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</si>
  <si>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</si>
  <si>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</si>
  <si>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</si>
  <si>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</si>
  <si>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</si>
  <si>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</si>
  <si>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</si>
  <si>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</si>
  <si>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</si>
  <si>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</si>
  <si>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</si>
  <si>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</si>
  <si>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</si>
  <si>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</si>
  <si>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</si>
  <si>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</si>
  <si>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</si>
  <si>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</si>
  <si>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</si>
  <si>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</si>
  <si>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</si>
  <si>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</si>
  <si>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</si>
  <si>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</si>
  <si>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</si>
  <si>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</si>
  <si>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</si>
  <si>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</si>
  <si>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</si>
  <si>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</si>
  <si>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</si>
  <si>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</si>
  <si>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</si>
  <si>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</si>
  <si>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</si>
  <si>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</si>
  <si>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</si>
  <si>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</si>
  <si>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</si>
  <si>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</si>
  <si>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</si>
  <si>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</si>
  <si>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</si>
  <si>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</si>
  <si>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</si>
  <si>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</si>
  <si>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</si>
  <si>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</si>
  <si>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</si>
  <si>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</si>
  <si>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</si>
  <si>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</si>
  <si>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</si>
  <si>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</si>
  <si>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</si>
  <si>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</si>
  <si>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</si>
  <si>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</si>
  <si>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</si>
  <si>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</si>
  <si>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</si>
  <si>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</si>
  <si>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</si>
  <si>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</si>
  <si>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</si>
  <si>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</si>
  <si>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</si>
  <si>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</si>
  <si>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</si>
  <si>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</si>
  <si>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</si>
  <si>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</si>
  <si>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</si>
  <si>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</si>
  <si>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</si>
  <si>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</si>
  <si>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</si>
  <si>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</si>
  <si>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</si>
  <si>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</si>
  <si>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</si>
  <si>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</si>
  <si>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</si>
  <si>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</si>
  <si>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</si>
  <si>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</si>
  <si>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</si>
  <si>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</si>
  <si>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</si>
  <si>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</si>
  <si>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</si>
  <si>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</si>
  <si>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</si>
  <si>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</si>
  <si>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</si>
  <si>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</si>
  <si>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</si>
  <si>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</si>
  <si>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</si>
  <si>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</si>
  <si>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</si>
  <si>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</si>
  <si>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</si>
  <si>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</si>
  <si>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</si>
  <si>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</si>
  <si>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</si>
  <si>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</si>
  <si>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</si>
  <si>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</si>
  <si>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</si>
  <si>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</si>
  <si>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</si>
  <si>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</si>
  <si>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</si>
  <si>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</si>
  <si>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</si>
  <si>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</si>
  <si>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</si>
  <si>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</si>
  <si>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</si>
  <si>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</si>
  <si>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</si>
  <si>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</si>
  <si>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</si>
  <si>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</si>
  <si>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</si>
  <si>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</si>
  <si>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</si>
  <si>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</si>
  <si>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</si>
  <si>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</si>
  <si>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</si>
  <si>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</si>
  <si>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</si>
  <si>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</si>
  <si>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</si>
  <si>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</si>
  <si>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</si>
  <si>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</si>
  <si>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</si>
  <si>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</si>
  <si>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</si>
  <si>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</si>
  <si>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</si>
  <si>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</si>
  <si>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</si>
  <si>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</si>
  <si>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</si>
  <si>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</si>
  <si>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</si>
  <si>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</si>
  <si>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</si>
  <si>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</si>
  <si>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</si>
  <si>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</si>
  <si>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</si>
  <si>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</si>
  <si>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</si>
  <si>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</si>
  <si>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</si>
  <si>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</si>
  <si>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</si>
  <si>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</si>
  <si>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</si>
  <si>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</si>
  <si>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</si>
  <si>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</si>
  <si>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3733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</si>
  <si>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</si>
  <si>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</si>
  <si>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</si>
  <si>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</si>
  <si>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</si>
  <si>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</si>
  <si>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</si>
  <si>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</si>
  <si>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</si>
  <si>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</si>
  <si>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</si>
  <si>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</si>
  <si>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</si>
  <si>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</si>
  <si>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</si>
  <si>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</si>
  <si>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</si>
  <si>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</si>
  <si>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</si>
  <si>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</si>
  <si>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</si>
  <si>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</si>
  <si>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</si>
  <si>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</si>
  <si>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</si>
  <si>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</si>
  <si>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</si>
  <si>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</si>
  <si>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</si>
  <si>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</si>
  <si>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</si>
  <si>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</si>
  <si>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</si>
  <si>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</si>
  <si>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</si>
  <si>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</si>
  <si>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</si>
  <si>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</si>
  <si>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</si>
  <si>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</si>
  <si>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</si>
  <si>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</si>
  <si>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</si>
  <si>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</si>
  <si>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</si>
  <si>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</si>
  <si>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</si>
  <si>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</si>
  <si>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</si>
  <si>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</si>
  <si>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</si>
  <si>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</si>
  <si>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</si>
  <si>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</si>
  <si>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</si>
  <si>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</si>
  <si>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</si>
  <si>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</si>
  <si>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</si>
  <si>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</si>
  <si>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</si>
  <si>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</si>
  <si>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</si>
  <si>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</si>
  <si>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</si>
  <si>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</si>
  <si>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</si>
  <si>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</si>
  <si>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</si>
  <si>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</si>
  <si>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</si>
  <si>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</si>
  <si>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</si>
  <si>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</si>
  <si>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</si>
  <si>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</si>
  <si>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</si>
  <si>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</si>
  <si>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</si>
  <si>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</si>
  <si>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</si>
  <si>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</si>
  <si>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</si>
  <si>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</si>
  <si>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</si>
  <si>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</si>
  <si>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</si>
  <si>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</si>
  <si>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</si>
  <si>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</si>
  <si>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002110</t>
  </si>
  <si>
    <t>003236</t>
  </si>
  <si>
    <t>Přijaté transféry na pořízení dlouhodobého majetku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</si>
  <si>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</si>
  <si>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</si>
  <si>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</si>
  <si>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</si>
  <si>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</si>
  <si>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</si>
  <si>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002600</t>
  </si>
  <si>
    <t>003555</t>
  </si>
  <si>
    <t>003530</t>
  </si>
  <si>
    <t>Prádlo, oděv a obuv s výjimkou ochranných pomůcek</t>
  </si>
  <si>
    <t>002312</t>
  </si>
  <si>
    <t>003523</t>
  </si>
  <si>
    <t>ORG 003240        Projekt - Křižovatka Palárna</t>
  </si>
  <si>
    <t xml:space="preserve">003240   </t>
  </si>
  <si>
    <t>ORG 003241        Projekt - Rekonstrukce veřejných WC v Národním sadu</t>
  </si>
  <si>
    <t xml:space="preserve">003241  </t>
  </si>
  <si>
    <t>6356</t>
  </si>
  <si>
    <t>Jiné investiční transfery zřízeným příspěvkovým organizacím</t>
  </si>
  <si>
    <t>002450</t>
  </si>
  <si>
    <t>003112</t>
  </si>
  <si>
    <t>002470</t>
  </si>
  <si>
    <t>003240</t>
  </si>
  <si>
    <t>003241</t>
  </si>
  <si>
    <t>ORG 003242        Pořízení komunální techniky pro město Štramberk</t>
  </si>
  <si>
    <t>003242</t>
  </si>
  <si>
    <t>ORG 003243        Nákup - osobní automobil</t>
  </si>
  <si>
    <t>003243</t>
  </si>
  <si>
    <t>6123</t>
  </si>
  <si>
    <t>Dopravní prostředky</t>
  </si>
  <si>
    <t>6114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</si>
  <si>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</si>
  <si>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</si>
  <si>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</si>
  <si>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</si>
  <si>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003730</t>
  </si>
  <si>
    <t>006003</t>
  </si>
  <si>
    <t>003110</t>
  </si>
  <si>
    <t>Platby daní krajům, obcím a státním fondům</t>
  </si>
  <si>
    <t>003244</t>
  </si>
  <si>
    <t>ORG 003244        Obnova Národního sadu ve Štramberku - Dětské hřiště</t>
  </si>
  <si>
    <t>ORG  003123      Nákup pozemku p.č. 537</t>
  </si>
  <si>
    <t>003123</t>
  </si>
  <si>
    <t>ORG  003124      Propustek Libotín (točna BUS)</t>
  </si>
  <si>
    <t>003124</t>
  </si>
  <si>
    <t>ORG  003125     Osvětlení hradu Trúba</t>
  </si>
  <si>
    <t>003125</t>
  </si>
  <si>
    <t>002320</t>
  </si>
  <si>
    <t>002480</t>
  </si>
  <si>
    <t>006310</t>
  </si>
  <si>
    <t>006405</t>
  </si>
  <si>
    <t>Příjem z pronájmu nebo pachtu movitých věcí</t>
  </si>
  <si>
    <t>003207</t>
  </si>
  <si>
    <t>3726</t>
  </si>
  <si>
    <t>ORG  003207    Projekt - Nakládání s odpady</t>
  </si>
  <si>
    <t>003551</t>
  </si>
  <si>
    <t>Ostatní neinvestiční transfery rozpočtům územní úrovně</t>
  </si>
  <si>
    <t>006660</t>
  </si>
  <si>
    <t>ORG 006660       Vodohospodařství</t>
  </si>
  <si>
    <t>2334</t>
  </si>
  <si>
    <t>ORG 006670        Měření seismika, ovzduší, voda</t>
  </si>
  <si>
    <t>006670</t>
  </si>
  <si>
    <t>3753</t>
  </si>
  <si>
    <t>006600</t>
  </si>
  <si>
    <t>6129</t>
  </si>
  <si>
    <t>Nákup ostatního dlouhodobého hmotného majetku</t>
  </si>
  <si>
    <t>006650</t>
  </si>
  <si>
    <t>002040</t>
  </si>
  <si>
    <t>002460</t>
  </si>
  <si>
    <t>006301</t>
  </si>
  <si>
    <t>006611</t>
  </si>
  <si>
    <t>5336</t>
  </si>
  <si>
    <t>Neinvestiční transfery zřízenám příspěvkovým oraganizacím</t>
  </si>
  <si>
    <t>PLNĚNÍ ROZPOČTU K 31.10.2025 V KČ - Rozpočtové opatření č. 6/2025</t>
  </si>
  <si>
    <t>Ostatní neivestiční přijaté transféry ze státního rozpočtu</t>
  </si>
  <si>
    <t>006030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</si>
</sst>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1" xfId="0" applyBorder="1"/>
    <xf numFmtId="0" fontId="8" fillId="0" borderId="0" xfId="0" applyFont="1"/>
    <xf numFmtId="4" fontId="5" fillId="2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top"/>
    </xf>
    <xf numFmtId="0" fontId="6" fillId="5" borderId="1" xfId="0" applyFont="1" applyFill="1" applyBorder="1"/>
    <xf numFmtId="0" fontId="6" fillId="5" borderId="0" xfId="0" applyFont="1" applyFill="1"/>
    <xf numFmtId="49" fontId="6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6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4" fontId="11" fillId="4" borderId="1" xfId="0" applyNumberFormat="1" applyFont="1" applyFill="1" applyBorder="1" applyAlignment="1">
      <alignment horizontal="right" vertical="top"/>
    </xf>
    <xf numFmtId="4" fontId="11" fillId="4" borderId="6" xfId="0" applyNumberFormat="1" applyFont="1" applyFill="1" applyBorder="1" applyAlignment="1">
      <alignment horizontal="right" vertical="top"/>
    </xf>
    <xf numFmtId="4" fontId="11" fillId="4" borderId="5" xfId="0" applyNumberFormat="1" applyFont="1" applyFill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center"/>
    </xf>
    <xf numFmtId="4" fontId="6" fillId="9" borderId="1" xfId="0" applyNumberFormat="1" applyFont="1" applyFill="1" applyBorder="1" applyAlignment="1">
      <alignment horizontal="right" vertical="top"/>
    </xf>
    <xf numFmtId="4" fontId="6" fillId="4" borderId="7" xfId="0" applyNumberFormat="1" applyFont="1" applyFill="1" applyBorder="1" applyAlignment="1">
      <alignment horizontal="right" vertical="top"/>
    </xf>
    <xf numFmtId="4" fontId="6" fillId="4" borderId="6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4" fontId="6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2" fillId="0" borderId="0" xfId="1" applyNumberFormat="1" applyFont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5" borderId="0" xfId="0" applyFill="1"/>
    <xf numFmtId="4" fontId="12" fillId="0" borderId="1" xfId="1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top"/>
    </xf>
    <xf numFmtId="4" fontId="12" fillId="3" borderId="1" xfId="0" applyNumberFormat="1" applyFont="1" applyFill="1" applyBorder="1" applyAlignment="1">
      <alignment horizontal="right" vertical="top"/>
    </xf>
    <xf numFmtId="49" fontId="15" fillId="5" borderId="1" xfId="0" applyNumberFormat="1" applyFont="1" applyFill="1" applyBorder="1" applyAlignment="1">
      <alignment horizontal="left" vertical="top" wrapText="1"/>
    </xf>
    <xf numFmtId="49" fontId="6" fillId="5" borderId="4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vertical="top" wrapText="1"/>
    </xf>
    <xf numFmtId="4" fontId="6" fillId="5" borderId="1" xfId="0" applyNumberFormat="1" applyFont="1" applyFill="1" applyBorder="1" applyAlignment="1">
      <alignment vertical="top" wrapText="1"/>
    </xf>
    <xf numFmtId="4" fontId="6" fillId="10" borderId="1" xfId="0" applyNumberFormat="1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vertical="top" wrapText="1"/>
    </xf>
    <xf numFmtId="49" fontId="15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" fontId="6" fillId="11" borderId="5" xfId="0" applyNumberFormat="1" applyFont="1" applyFill="1" applyBorder="1" applyAlignment="1">
      <alignment horizontal="right" vertical="top"/>
    </xf>
    <xf numFmtId="49" fontId="6" fillId="0" borderId="6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3" borderId="6" xfId="0" applyNumberFormat="1" applyFont="1" applyFill="1" applyBorder="1" applyAlignment="1">
      <alignment horizontal="right" vertical="top"/>
    </xf>
    <xf numFmtId="4" fontId="6" fillId="6" borderId="6" xfId="0" applyNumberFormat="1" applyFont="1" applyFill="1" applyBorder="1" applyAlignment="1">
      <alignment horizontal="right" vertical="top"/>
    </xf>
    <xf numFmtId="49" fontId="12" fillId="0" borderId="0" xfId="0" applyNumberFormat="1" applyFont="1"/>
    <xf numFmtId="0" fontId="12" fillId="0" borderId="1" xfId="0" applyFont="1" applyBorder="1"/>
    <xf numFmtId="4" fontId="12" fillId="0" borderId="5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9" fontId="6" fillId="5" borderId="9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Border="1"/>
    <xf numFmtId="49" fontId="6" fillId="0" borderId="11" xfId="0" applyNumberFormat="1" applyFont="1" applyBorder="1" applyAlignment="1">
      <alignment horizontal="left" vertical="top"/>
    </xf>
    <xf numFmtId="2" fontId="6" fillId="5" borderId="5" xfId="0" applyNumberFormat="1" applyFont="1" applyFill="1" applyBorder="1" applyAlignment="1">
      <alignment horizontal="right" vertical="top"/>
    </xf>
    <xf numFmtId="2" fontId="6" fillId="5" borderId="0" xfId="0" applyNumberFormat="1" applyFont="1" applyFill="1" applyAlignment="1">
      <alignment horizontal="right" vertical="top"/>
    </xf>
    <xf numFmtId="4" fontId="6" fillId="5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8" borderId="5" xfId="0" applyNumberFormat="1" applyFont="1" applyFill="1" applyBorder="1" applyAlignment="1">
      <alignment horizontal="right" vertical="top"/>
    </xf>
    <xf numFmtId="4" fontId="6" fillId="5" borderId="0" xfId="0" applyNumberFormat="1" applyFont="1" applyFill="1" applyAlignment="1">
      <alignment horizontal="right" vertical="top"/>
    </xf>
    <xf numFmtId="49" fontId="6" fillId="5" borderId="0" xfId="0" applyNumberFormat="1" applyFont="1" applyFill="1"/>
    <xf numFmtId="4" fontId="6" fillId="2" borderId="5" xfId="0" applyNumberFormat="1" applyFont="1" applyFill="1" applyBorder="1" applyAlignment="1">
      <alignment horizontal="right" vertical="top"/>
    </xf>
    <xf numFmtId="49" fontId="12" fillId="5" borderId="6" xfId="0" applyNumberFormat="1" applyFont="1" applyFill="1" applyBorder="1" applyAlignment="1">
      <alignment horizontal="left" vertical="top" wrapText="1"/>
    </xf>
    <xf numFmtId="49" fontId="12" fillId="5" borderId="6" xfId="0" applyNumberFormat="1" applyFont="1" applyFill="1" applyBorder="1"/>
    <xf numFmtId="4" fontId="6" fillId="5" borderId="6" xfId="0" applyNumberFormat="1" applyFont="1" applyFill="1" applyBorder="1" applyAlignment="1">
      <alignment horizontal="right" vertical="top"/>
    </xf>
    <xf numFmtId="4" fontId="6" fillId="9" borderId="6" xfId="0" applyNumberFormat="1" applyFont="1" applyFill="1" applyBorder="1" applyAlignment="1">
      <alignment horizontal="right" vertical="top"/>
    </xf>
    <xf numFmtId="2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/>
    </xf>
    <xf numFmtId="4" fontId="12" fillId="11" borderId="0" xfId="0" applyNumberFormat="1" applyFont="1" applyFill="1" applyAlignment="1">
      <alignment horizontal="right" vertical="center"/>
    </xf>
    <xf numFmtId="4" fontId="6" fillId="11" borderId="2" xfId="0" applyNumberFormat="1" applyFont="1" applyFill="1" applyBorder="1" applyAlignment="1">
      <alignment horizontal="right" vertical="top" wrapText="1"/>
    </xf>
    <xf numFmtId="49" fontId="6" fillId="5" borderId="0" xfId="0" applyNumberFormat="1" applyFont="1" applyFill="1" applyAlignment="1">
      <alignment horizontal="left" vertical="top" wrapText="1"/>
    </xf>
    <xf numFmtId="49" fontId="6" fillId="5" borderId="3" xfId="0" applyNumberFormat="1" applyFont="1" applyFill="1" applyBorder="1"/>
    <xf numFmtId="49" fontId="6" fillId="11" borderId="3" xfId="0" applyNumberFormat="1" applyFont="1" applyFill="1" applyBorder="1"/>
    <xf numFmtId="49" fontId="6" fillId="11" borderId="4" xfId="0" applyNumberFormat="1" applyFont="1" applyFill="1" applyBorder="1"/>
    <xf numFmtId="2" fontId="6" fillId="2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/>
    </xf>
    <xf numFmtId="4" fontId="6" fillId="10" borderId="5" xfId="0" applyNumberFormat="1" applyFont="1" applyFill="1" applyBorder="1" applyAlignment="1">
      <alignment horizontal="right" vertical="top"/>
    </xf>
    <xf numFmtId="0" fontId="0" fillId="0" borderId="8" xfId="0" applyBorder="1"/>
    <xf numFmtId="0" fontId="6" fillId="5" borderId="8" xfId="0" applyFont="1" applyFill="1" applyBorder="1"/>
    <xf numFmtId="0" fontId="0" fillId="0" borderId="12" xfId="0" applyBorder="1"/>
    <xf numFmtId="0" fontId="0" fillId="0" borderId="13" xfId="0" applyBorder="1"/>
    <xf numFmtId="49" fontId="6" fillId="5" borderId="5" xfId="0" applyNumberFormat="1" applyFont="1" applyFill="1" applyBorder="1" applyAlignment="1">
      <alignment horizontal="left" vertical="top" wrapText="1"/>
    </xf>
    <xf numFmtId="49" fontId="6" fillId="0" borderId="5" xfId="0" applyNumberFormat="1" applyFont="1" applyBorder="1"/>
    <xf numFmtId="4" fontId="12" fillId="0" borderId="1" xfId="2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top"/>
    </xf>
    <xf numFmtId="2" fontId="6" fillId="11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4" fontId="6" fillId="8" borderId="6" xfId="0" applyNumberFormat="1" applyFont="1" applyFill="1" applyBorder="1" applyAlignment="1">
      <alignment horizontal="right" vertical="top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49" fontId="6" fillId="12" borderId="0" xfId="0" applyNumberFormat="1" applyFont="1" applyFill="1"/>
    <xf numFmtId="49" fontId="6" fillId="12" borderId="1" xfId="0" applyNumberFormat="1" applyFont="1" applyFill="1" applyBorder="1" applyAlignment="1">
      <alignment horizontal="left"/>
    </xf>
    <xf numFmtId="4" fontId="6" fillId="12" borderId="0" xfId="0" applyNumberFormat="1" applyFont="1" applyFill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11" borderId="9" xfId="0" applyNumberFormat="1" applyFont="1" applyFill="1" applyBorder="1" applyAlignment="1">
      <alignment horizontal="left" vertical="top" wrapText="1"/>
    </xf>
    <xf numFmtId="49" fontId="6" fillId="11" borderId="10" xfId="0" applyNumberFormat="1" applyFont="1" applyFill="1" applyBorder="1" applyAlignment="1">
      <alignment horizontal="left" vertical="top" wrapText="1"/>
    </xf>
    <xf numFmtId="49" fontId="6" fillId="11" borderId="11" xfId="0" applyNumberFormat="1" applyFont="1" applyFill="1" applyBorder="1" applyAlignment="1">
      <alignment horizontal="left" vertical="top" wrapText="1"/>
    </xf>
    <xf numFmtId="49" fontId="6" fillId="11" borderId="2" xfId="0" applyNumberFormat="1" applyFont="1" applyFill="1" applyBorder="1" applyAlignment="1">
      <alignment horizontal="left" vertical="top" wrapText="1"/>
    </xf>
    <xf numFmtId="49" fontId="6" fillId="11" borderId="3" xfId="0" applyNumberFormat="1" applyFont="1" applyFill="1" applyBorder="1" applyAlignment="1">
      <alignment horizontal="left" vertical="top" wrapText="1"/>
    </xf>
    <xf numFmtId="49" fontId="6" fillId="11" borderId="4" xfId="0" applyNumberFormat="1" applyFont="1" applyFill="1" applyBorder="1" applyAlignment="1">
      <alignment horizontal="left" vertical="top" wrapText="1"/>
    </xf>
    <xf numFmtId="0" fontId="6" fillId="11" borderId="3" xfId="0" applyFont="1" applyFill="1" applyBorder="1"/>
    <xf numFmtId="0" fontId="6" fillId="11" borderId="4" xfId="0" applyFont="1" applyFill="1" applyBorder="1"/>
    <xf numFmtId="49" fontId="6" fillId="11" borderId="3" xfId="0" applyNumberFormat="1" applyFont="1" applyFill="1" applyBorder="1" applyAlignment="1">
      <alignment horizontal="left"/>
    </xf>
    <xf numFmtId="49" fontId="6" fillId="11" borderId="4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13" fillId="0" borderId="8" xfId="0" applyFont="1" applyBorder="1" applyAlignment="1">
      <alignment wrapText="1"/>
    </xf>
    <xf numFmtId="0" fontId="13" fillId="0" borderId="0" xfId="0" applyFont="1" applyAlignment="1">
      <alignment wrapText="1"/>
    </xf>
  </cellXfs>
  <cellStyles count="3">
    <cellStyle name="Normální" xfId="0" builtinId="0"/>
    <cellStyle name="Normální 2" xfId="1" xr:uid="{680D0F47-59BF-403A-AFC8-34F89FD52336}"/>
    <cellStyle name="Normální 3" xfId="2" xr:uid="{65318DDE-B5C2-4F3C-B642-B6045012B07C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929"/>
  <sheetViews>
    <sheetView tabSelected="1" topLeftCell="B1" zoomScale="110" zoomScaleNormal="110" workbookViewId="0">
      <pane ySplit="4" topLeftCell="A223" activePane="bottomLeft" state="frozen"/>
      <selection pane="bottomLeft" activeCell="N256" sqref="N256"/>
    </sheetView>
  </sheetViews>
  <sheetFormatPr defaultRowHeight="15" outlineLevelRow="1" x14ac:dyDescent="0.25"/>
  <cols>
    <col min="1" max="1" width="4" customWidth="1"/>
    <col min="2" max="2" width="6.5703125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7.25" customHeight="1" x14ac:dyDescent="0.25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8.75" customHeight="1" x14ac:dyDescent="0.25">
      <c r="A3" s="122" t="s">
        <v>720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602</v>
      </c>
      <c r="G4" s="2" t="s">
        <v>7</v>
      </c>
      <c r="H4" s="2" t="s">
        <v>8</v>
      </c>
      <c r="I4" s="2" t="s">
        <v>590</v>
      </c>
      <c r="J4" s="2" t="s">
        <v>591</v>
      </c>
      <c r="K4" s="2" t="s">
        <v>603</v>
      </c>
      <c r="L4" s="2" t="s">
        <v>9</v>
      </c>
      <c r="M4" s="2" t="s">
        <v>10</v>
      </c>
      <c r="N4" s="2" t="s">
        <v>590</v>
      </c>
      <c r="O4" s="2" t="s">
        <v>591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25">
        <v>12300000</v>
      </c>
      <c r="G5" s="25">
        <v>12300000</v>
      </c>
      <c r="H5" s="33">
        <v>10048223.960000001</v>
      </c>
      <c r="I5" s="25">
        <v>0</v>
      </c>
      <c r="J5" s="27">
        <f t="shared" ref="J5:J20" si="0">SUM(G5+I5)</f>
        <v>12300000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25">
        <v>1000000</v>
      </c>
      <c r="G6" s="25">
        <v>1000000</v>
      </c>
      <c r="H6" s="33">
        <v>890682.79</v>
      </c>
      <c r="I6" s="25">
        <v>0</v>
      </c>
      <c r="J6" s="27">
        <f t="shared" si="0"/>
        <v>1000000</v>
      </c>
      <c r="K6" s="5">
        <v>0</v>
      </c>
      <c r="L6" s="5">
        <v>0</v>
      </c>
      <c r="M6" s="5">
        <v>0</v>
      </c>
      <c r="N6" s="5">
        <v>0</v>
      </c>
      <c r="O6" s="5">
        <f t="shared" ref="O6:O20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25">
        <v>2200000</v>
      </c>
      <c r="G7" s="25">
        <v>2200000</v>
      </c>
      <c r="H7" s="33">
        <v>2013440.49</v>
      </c>
      <c r="I7" s="25">
        <v>0</v>
      </c>
      <c r="J7" s="27">
        <f t="shared" si="0"/>
        <v>2200000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25">
        <v>17500000</v>
      </c>
      <c r="G8" s="25">
        <v>17500000</v>
      </c>
      <c r="H8" s="33">
        <v>14333668.85</v>
      </c>
      <c r="I8" s="25">
        <v>0</v>
      </c>
      <c r="J8" s="27">
        <f t="shared" si="0"/>
        <v>17500000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25">
        <v>1400000</v>
      </c>
      <c r="G9" s="25">
        <v>1249290</v>
      </c>
      <c r="H9" s="33">
        <v>1249290</v>
      </c>
      <c r="I9" s="25">
        <v>0</v>
      </c>
      <c r="J9" s="27">
        <f t="shared" si="0"/>
        <v>1249290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119"/>
      <c r="D10" s="3" t="s">
        <v>24</v>
      </c>
      <c r="E10" s="4" t="s">
        <v>25</v>
      </c>
      <c r="F10" s="25">
        <v>34400000</v>
      </c>
      <c r="G10" s="25">
        <v>34400000</v>
      </c>
      <c r="H10" s="33">
        <v>26839228.969999999</v>
      </c>
      <c r="I10" s="25">
        <v>0</v>
      </c>
      <c r="J10" s="27">
        <f t="shared" si="0"/>
        <v>34400000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119"/>
      <c r="D11" s="3" t="s">
        <v>26</v>
      </c>
      <c r="E11" s="4" t="s">
        <v>27</v>
      </c>
      <c r="F11" s="25">
        <v>16000</v>
      </c>
      <c r="G11" s="25">
        <v>16000</v>
      </c>
      <c r="H11" s="33">
        <v>3110.1</v>
      </c>
      <c r="I11" s="25">
        <v>-10000</v>
      </c>
      <c r="J11" s="27">
        <f t="shared" si="0"/>
        <v>6000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25">
        <v>1000</v>
      </c>
      <c r="G12" s="25">
        <v>1000</v>
      </c>
      <c r="H12" s="33">
        <v>12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25">
        <v>74000</v>
      </c>
      <c r="G13" s="25">
        <v>74000</v>
      </c>
      <c r="H13" s="33">
        <v>69286</v>
      </c>
      <c r="I13" s="25">
        <v>0</v>
      </c>
      <c r="J13" s="27">
        <f t="shared" si="0"/>
        <v>74000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119"/>
      <c r="D14" s="3" t="s">
        <v>32</v>
      </c>
      <c r="E14" s="4" t="s">
        <v>33</v>
      </c>
      <c r="F14" s="25">
        <v>420000</v>
      </c>
      <c r="G14" s="25">
        <v>420000</v>
      </c>
      <c r="H14" s="33">
        <v>417400</v>
      </c>
      <c r="I14" s="25">
        <v>64900</v>
      </c>
      <c r="J14" s="27">
        <f t="shared" si="0"/>
        <v>484900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119"/>
      <c r="D15" s="3" t="s">
        <v>34</v>
      </c>
      <c r="E15" s="4" t="s">
        <v>35</v>
      </c>
      <c r="F15" s="25">
        <v>341000</v>
      </c>
      <c r="G15" s="25">
        <v>366000</v>
      </c>
      <c r="H15" s="33">
        <v>476544</v>
      </c>
      <c r="I15" s="25">
        <v>200172</v>
      </c>
      <c r="J15" s="27">
        <f t="shared" si="0"/>
        <v>566172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25">
        <v>2500000</v>
      </c>
      <c r="G16" s="25">
        <v>2500000</v>
      </c>
      <c r="H16" s="33">
        <v>2346210.6800000002</v>
      </c>
      <c r="I16" s="25">
        <v>0</v>
      </c>
      <c r="J16" s="27">
        <f t="shared" si="0"/>
        <v>2500000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25">
        <v>140000</v>
      </c>
      <c r="G17" s="25">
        <v>140000</v>
      </c>
      <c r="H17" s="33">
        <v>0</v>
      </c>
      <c r="I17" s="25">
        <v>-140000</v>
      </c>
      <c r="J17" s="27">
        <f t="shared" si="0"/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/>
      <c r="C18" s="8"/>
      <c r="D18" s="3" t="s">
        <v>648</v>
      </c>
      <c r="E18" s="41" t="s">
        <v>650</v>
      </c>
      <c r="F18" s="25">
        <v>280000</v>
      </c>
      <c r="G18" s="25">
        <v>355000</v>
      </c>
      <c r="H18" s="33">
        <v>503266.92</v>
      </c>
      <c r="I18" s="25">
        <v>290000</v>
      </c>
      <c r="J18" s="27">
        <f t="shared" si="0"/>
        <v>645000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3" t="s">
        <v>11</v>
      </c>
      <c r="B19" s="3"/>
      <c r="C19" s="8"/>
      <c r="D19" s="3" t="s">
        <v>649</v>
      </c>
      <c r="E19" s="67" t="s">
        <v>651</v>
      </c>
      <c r="F19" s="25">
        <v>135000</v>
      </c>
      <c r="G19" s="25">
        <v>135000</v>
      </c>
      <c r="H19" s="33">
        <v>199634.12</v>
      </c>
      <c r="I19" s="25">
        <v>114475</v>
      </c>
      <c r="J19" s="27">
        <f t="shared" si="0"/>
        <v>249475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3" t="s">
        <v>11</v>
      </c>
      <c r="B20" s="3" t="s">
        <v>12</v>
      </c>
      <c r="C20" s="8"/>
      <c r="D20" s="3" t="s">
        <v>40</v>
      </c>
      <c r="E20" s="4" t="s">
        <v>41</v>
      </c>
      <c r="F20" s="25">
        <v>6000000</v>
      </c>
      <c r="G20" s="25">
        <v>6000000</v>
      </c>
      <c r="H20" s="33">
        <v>4415470.37</v>
      </c>
      <c r="I20" s="25">
        <v>0</v>
      </c>
      <c r="J20" s="27">
        <f t="shared" si="0"/>
        <v>6000000</v>
      </c>
      <c r="K20" s="5">
        <v>0</v>
      </c>
      <c r="L20" s="5">
        <v>0</v>
      </c>
      <c r="M20" s="5">
        <v>0</v>
      </c>
      <c r="N20" s="5">
        <v>0</v>
      </c>
      <c r="O20" s="5">
        <f t="shared" si="1"/>
        <v>0</v>
      </c>
    </row>
    <row r="21" spans="1:15" ht="12" customHeight="1" x14ac:dyDescent="0.25">
      <c r="A21" s="118" t="s">
        <v>3</v>
      </c>
      <c r="B21" s="119"/>
      <c r="C21" s="119"/>
      <c r="D21" s="119"/>
      <c r="E21" s="119"/>
      <c r="F21" s="6">
        <f t="shared" ref="F21" si="2">SUM(F5:F20)</f>
        <v>78707000</v>
      </c>
      <c r="G21" s="6">
        <f t="shared" ref="G21:O21" si="3">SUM(G5:G20)</f>
        <v>78656290</v>
      </c>
      <c r="H21" s="6">
        <f t="shared" si="3"/>
        <v>63805469.25</v>
      </c>
      <c r="I21" s="6">
        <f t="shared" si="3"/>
        <v>519547</v>
      </c>
      <c r="J21" s="6">
        <f t="shared" si="3"/>
        <v>79175837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</row>
    <row r="22" spans="1:15" ht="12" customHeight="1" outlineLevel="1" x14ac:dyDescent="0.25">
      <c r="A22" s="3" t="s">
        <v>11</v>
      </c>
      <c r="B22" s="3" t="s">
        <v>42</v>
      </c>
      <c r="C22" s="3" t="s">
        <v>13</v>
      </c>
      <c r="D22" s="3" t="s">
        <v>43</v>
      </c>
      <c r="E22" s="4" t="s">
        <v>44</v>
      </c>
      <c r="F22" s="5">
        <v>20000</v>
      </c>
      <c r="G22" s="5">
        <v>28000</v>
      </c>
      <c r="H22" s="38">
        <v>43500</v>
      </c>
      <c r="I22" s="25">
        <v>15500</v>
      </c>
      <c r="J22" s="27">
        <f>SUM(G22+I22)</f>
        <v>43500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118" t="s">
        <v>45</v>
      </c>
      <c r="B23" s="119"/>
      <c r="C23" s="119"/>
      <c r="D23" s="119"/>
      <c r="E23" s="119"/>
      <c r="F23" s="6">
        <f t="shared" ref="F23:L23" si="4">SUM(F22)</f>
        <v>20000</v>
      </c>
      <c r="G23" s="6">
        <f t="shared" si="4"/>
        <v>28000</v>
      </c>
      <c r="H23" s="6">
        <f t="shared" si="4"/>
        <v>43500</v>
      </c>
      <c r="I23" s="6">
        <f>SUM(I22)</f>
        <v>15500</v>
      </c>
      <c r="J23" s="6">
        <f>SUM(G23+I23)</f>
        <v>43500</v>
      </c>
      <c r="K23" s="6">
        <f t="shared" si="4"/>
        <v>0</v>
      </c>
      <c r="L23" s="6">
        <f t="shared" si="4"/>
        <v>0</v>
      </c>
      <c r="M23" s="6">
        <f t="shared" ref="M23:O23" si="5">SUM(M22)</f>
        <v>0</v>
      </c>
      <c r="N23" s="6">
        <f t="shared" si="5"/>
        <v>0</v>
      </c>
      <c r="O23" s="6">
        <f t="shared" si="5"/>
        <v>0</v>
      </c>
    </row>
    <row r="24" spans="1:15" ht="12" customHeight="1" outlineLevel="1" x14ac:dyDescent="0.25">
      <c r="A24" s="3" t="s">
        <v>11</v>
      </c>
      <c r="B24" s="3" t="s">
        <v>46</v>
      </c>
      <c r="C24" s="3" t="s">
        <v>13</v>
      </c>
      <c r="D24" s="3" t="s">
        <v>43</v>
      </c>
      <c r="E24" s="4" t="s">
        <v>44</v>
      </c>
      <c r="F24" s="5">
        <v>3000</v>
      </c>
      <c r="G24" s="5">
        <v>3000</v>
      </c>
      <c r="H24" s="38">
        <v>4350</v>
      </c>
      <c r="I24" s="25">
        <v>1450</v>
      </c>
      <c r="J24" s="27">
        <f>SUM(G24+I24)</f>
        <v>4450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118" t="s">
        <v>47</v>
      </c>
      <c r="B25" s="119"/>
      <c r="C25" s="119"/>
      <c r="D25" s="119"/>
      <c r="E25" s="119"/>
      <c r="F25" s="6">
        <f>SUM(F24)</f>
        <v>3000</v>
      </c>
      <c r="G25" s="6">
        <f>SUM(G24)</f>
        <v>3000</v>
      </c>
      <c r="H25" s="6">
        <f t="shared" ref="H25:J25" si="6">SUM(H24)</f>
        <v>4350</v>
      </c>
      <c r="I25" s="6">
        <f t="shared" si="6"/>
        <v>1450</v>
      </c>
      <c r="J25" s="6">
        <f t="shared" si="6"/>
        <v>4450</v>
      </c>
      <c r="K25" s="6">
        <f>SUM(K24)</f>
        <v>0</v>
      </c>
      <c r="L25" s="6">
        <f>SUM(L24)</f>
        <v>0</v>
      </c>
      <c r="M25" s="6">
        <f t="shared" ref="M25:O25" si="7">SUM(M24)</f>
        <v>0</v>
      </c>
      <c r="N25" s="6">
        <f t="shared" si="7"/>
        <v>0</v>
      </c>
      <c r="O25" s="6">
        <f t="shared" si="7"/>
        <v>0</v>
      </c>
    </row>
    <row r="26" spans="1:15" ht="12" customHeight="1" outlineLevel="1" x14ac:dyDescent="0.25">
      <c r="A26" s="3" t="s">
        <v>11</v>
      </c>
      <c r="B26" s="3" t="s">
        <v>48</v>
      </c>
      <c r="C26" s="3" t="s">
        <v>13</v>
      </c>
      <c r="D26" s="3" t="s">
        <v>43</v>
      </c>
      <c r="E26" s="4" t="s">
        <v>44</v>
      </c>
      <c r="F26" s="5">
        <v>10000</v>
      </c>
      <c r="G26" s="5">
        <v>10000</v>
      </c>
      <c r="H26" s="38">
        <v>7990</v>
      </c>
      <c r="I26" s="25">
        <v>0</v>
      </c>
      <c r="J26" s="27">
        <f>SUM(G26+I26)</f>
        <v>10000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118" t="s">
        <v>49</v>
      </c>
      <c r="B27" s="119"/>
      <c r="C27" s="119"/>
      <c r="D27" s="119"/>
      <c r="E27" s="119"/>
      <c r="F27" s="6">
        <f t="shared" ref="F27:L27" si="8">SUM(F26)</f>
        <v>10000</v>
      </c>
      <c r="G27" s="6">
        <f t="shared" si="8"/>
        <v>10000</v>
      </c>
      <c r="H27" s="6">
        <f>SUM(H26)</f>
        <v>7990</v>
      </c>
      <c r="I27" s="6">
        <f t="shared" si="8"/>
        <v>0</v>
      </c>
      <c r="J27" s="6">
        <f t="shared" si="8"/>
        <v>10000</v>
      </c>
      <c r="K27" s="6">
        <f t="shared" si="8"/>
        <v>0</v>
      </c>
      <c r="L27" s="6">
        <f t="shared" si="8"/>
        <v>0</v>
      </c>
      <c r="M27" s="6">
        <f t="shared" ref="M27:O27" si="9">SUM(M26)</f>
        <v>0</v>
      </c>
      <c r="N27" s="6">
        <f t="shared" si="9"/>
        <v>0</v>
      </c>
      <c r="O27" s="6">
        <f t="shared" si="9"/>
        <v>0</v>
      </c>
    </row>
    <row r="28" spans="1:15" ht="12" customHeight="1" outlineLevel="1" x14ac:dyDescent="0.25">
      <c r="A28" s="3" t="s">
        <v>11</v>
      </c>
      <c r="B28" s="3" t="s">
        <v>50</v>
      </c>
      <c r="C28" s="3" t="s">
        <v>13</v>
      </c>
      <c r="D28" s="3" t="s">
        <v>43</v>
      </c>
      <c r="E28" s="4" t="s">
        <v>44</v>
      </c>
      <c r="F28" s="5">
        <v>6000</v>
      </c>
      <c r="G28" s="5">
        <v>6000</v>
      </c>
      <c r="H28" s="38">
        <v>3420</v>
      </c>
      <c r="I28" s="25">
        <v>0</v>
      </c>
      <c r="J28" s="27">
        <f>SUM(G28+I28)</f>
        <v>6000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118" t="s">
        <v>51</v>
      </c>
      <c r="B29" s="119"/>
      <c r="C29" s="119"/>
      <c r="D29" s="119"/>
      <c r="E29" s="119"/>
      <c r="F29" s="6">
        <f>SUM(F28)</f>
        <v>6000</v>
      </c>
      <c r="G29" s="6">
        <f>SUM(G28)</f>
        <v>6000</v>
      </c>
      <c r="H29" s="6">
        <f t="shared" ref="H29:J29" si="10">SUM(H28)</f>
        <v>3420</v>
      </c>
      <c r="I29" s="6">
        <f t="shared" si="10"/>
        <v>0</v>
      </c>
      <c r="J29" s="6">
        <f t="shared" si="10"/>
        <v>6000</v>
      </c>
      <c r="K29" s="6">
        <f>SUM(K28)</f>
        <v>0</v>
      </c>
      <c r="L29" s="6">
        <f>SUM(L28)</f>
        <v>0</v>
      </c>
      <c r="M29" s="6">
        <f t="shared" ref="M29:O29" si="11">SUM(M28)</f>
        <v>0</v>
      </c>
      <c r="N29" s="6">
        <f t="shared" si="11"/>
        <v>0</v>
      </c>
      <c r="O29" s="6">
        <f t="shared" si="11"/>
        <v>0</v>
      </c>
    </row>
    <row r="30" spans="1:15" ht="12" customHeight="1" outlineLevel="1" x14ac:dyDescent="0.25">
      <c r="A30" s="3" t="s">
        <v>11</v>
      </c>
      <c r="B30" s="3" t="s">
        <v>52</v>
      </c>
      <c r="C30" s="3" t="s">
        <v>13</v>
      </c>
      <c r="D30" s="3" t="s">
        <v>43</v>
      </c>
      <c r="E30" s="4" t="s">
        <v>44</v>
      </c>
      <c r="F30" s="5">
        <v>150000</v>
      </c>
      <c r="G30" s="5">
        <v>181500</v>
      </c>
      <c r="H30" s="38">
        <v>241700</v>
      </c>
      <c r="I30" s="25">
        <v>70400</v>
      </c>
      <c r="J30" s="27">
        <f>SUM(G30+I30)</f>
        <v>251900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118" t="s">
        <v>53</v>
      </c>
      <c r="B31" s="119"/>
      <c r="C31" s="119"/>
      <c r="D31" s="119"/>
      <c r="E31" s="119"/>
      <c r="F31" s="6">
        <f>SUM(F30)</f>
        <v>150000</v>
      </c>
      <c r="G31" s="6">
        <f>SUM(G30)</f>
        <v>181500</v>
      </c>
      <c r="H31" s="6">
        <f t="shared" ref="H31:J31" si="12">SUM(H30)</f>
        <v>241700</v>
      </c>
      <c r="I31" s="6">
        <f t="shared" si="12"/>
        <v>70400</v>
      </c>
      <c r="J31" s="6">
        <f t="shared" si="12"/>
        <v>251900</v>
      </c>
      <c r="K31" s="6">
        <f>SUM(K30)</f>
        <v>0</v>
      </c>
      <c r="L31" s="6">
        <f>SUM(L30)</f>
        <v>0</v>
      </c>
      <c r="M31" s="6">
        <f t="shared" ref="M31:O31" si="13">SUM(M30)</f>
        <v>0</v>
      </c>
      <c r="N31" s="6">
        <f t="shared" si="13"/>
        <v>0</v>
      </c>
      <c r="O31" s="6">
        <f t="shared" si="13"/>
        <v>0</v>
      </c>
    </row>
    <row r="32" spans="1:15" ht="12" customHeight="1" outlineLevel="1" x14ac:dyDescent="0.25">
      <c r="A32" s="3" t="s">
        <v>11</v>
      </c>
      <c r="B32" s="3" t="s">
        <v>54</v>
      </c>
      <c r="C32" s="3" t="s">
        <v>13</v>
      </c>
      <c r="D32" s="3" t="s">
        <v>43</v>
      </c>
      <c r="E32" s="4" t="s">
        <v>44</v>
      </c>
      <c r="F32" s="5">
        <v>3000</v>
      </c>
      <c r="G32" s="5">
        <v>3000</v>
      </c>
      <c r="H32" s="38">
        <v>3000</v>
      </c>
      <c r="I32" s="25">
        <v>0</v>
      </c>
      <c r="J32" s="27">
        <f>SUM(G32+I32)</f>
        <v>3000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118" t="s">
        <v>55</v>
      </c>
      <c r="B33" s="119"/>
      <c r="C33" s="119"/>
      <c r="D33" s="119"/>
      <c r="E33" s="119"/>
      <c r="F33" s="6">
        <f>SUM(F32)</f>
        <v>3000</v>
      </c>
      <c r="G33" s="6">
        <f>SUM(G32)</f>
        <v>3000</v>
      </c>
      <c r="H33" s="6">
        <f t="shared" ref="H33:J33" si="14">SUM(H32)</f>
        <v>3000</v>
      </c>
      <c r="I33" s="6">
        <f t="shared" si="14"/>
        <v>0</v>
      </c>
      <c r="J33" s="6">
        <f t="shared" si="14"/>
        <v>3000</v>
      </c>
      <c r="K33" s="6">
        <f>SUM(K32)</f>
        <v>0</v>
      </c>
      <c r="L33" s="6">
        <f>SUM(L32)</f>
        <v>0</v>
      </c>
      <c r="M33" s="6">
        <f t="shared" ref="M33:O33" si="15">SUM(M32)</f>
        <v>0</v>
      </c>
      <c r="N33" s="6">
        <f t="shared" si="15"/>
        <v>0</v>
      </c>
      <c r="O33" s="6">
        <f t="shared" si="15"/>
        <v>0</v>
      </c>
    </row>
    <row r="34" spans="1:15" ht="12" customHeight="1" outlineLevel="1" x14ac:dyDescent="0.25">
      <c r="A34" s="3" t="s">
        <v>11</v>
      </c>
      <c r="B34" s="3" t="s">
        <v>56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8">
        <v>2880</v>
      </c>
      <c r="I34" s="25">
        <v>1880</v>
      </c>
      <c r="J34" s="27">
        <f>SUM(G34+I34)</f>
        <v>2880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118" t="s">
        <v>57</v>
      </c>
      <c r="B35" s="119"/>
      <c r="C35" s="119"/>
      <c r="D35" s="119"/>
      <c r="E35" s="119"/>
      <c r="F35" s="6">
        <f>SUM(F34)</f>
        <v>1000</v>
      </c>
      <c r="G35" s="6">
        <f>SUM(G34)</f>
        <v>1000</v>
      </c>
      <c r="H35" s="6">
        <f t="shared" ref="H35:J35" si="16">SUM(H34)</f>
        <v>2880</v>
      </c>
      <c r="I35" s="6">
        <f t="shared" si="16"/>
        <v>1880</v>
      </c>
      <c r="J35" s="6">
        <f t="shared" si="16"/>
        <v>2880</v>
      </c>
      <c r="K35" s="6">
        <f>SUM(K34)</f>
        <v>0</v>
      </c>
      <c r="L35" s="6">
        <f>SUM(L34)</f>
        <v>0</v>
      </c>
      <c r="M35" s="6">
        <f t="shared" ref="M35:O35" si="17">SUM(M34)</f>
        <v>0</v>
      </c>
      <c r="N35" s="6">
        <f t="shared" si="17"/>
        <v>0</v>
      </c>
      <c r="O35" s="6">
        <f t="shared" si="17"/>
        <v>0</v>
      </c>
    </row>
    <row r="36" spans="1:15" ht="12" customHeight="1" outlineLevel="1" x14ac:dyDescent="0.25">
      <c r="A36" s="3" t="s">
        <v>11</v>
      </c>
      <c r="B36" s="3" t="s">
        <v>58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38">
        <v>400</v>
      </c>
      <c r="I36" s="25">
        <v>0</v>
      </c>
      <c r="J36" s="27">
        <f>SUM(G36+I36)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118" t="s">
        <v>59</v>
      </c>
      <c r="B37" s="119"/>
      <c r="C37" s="119"/>
      <c r="D37" s="119"/>
      <c r="E37" s="119"/>
      <c r="F37" s="6">
        <f>SUM(F36)</f>
        <v>1000</v>
      </c>
      <c r="G37" s="6">
        <f>SUM(G36)</f>
        <v>1000</v>
      </c>
      <c r="H37" s="6">
        <f t="shared" ref="H37:J37" si="18">SUM(H36)</f>
        <v>400</v>
      </c>
      <c r="I37" s="6">
        <f t="shared" si="18"/>
        <v>0</v>
      </c>
      <c r="J37" s="6">
        <f t="shared" si="18"/>
        <v>1000</v>
      </c>
      <c r="K37" s="6">
        <f>SUM(K36)</f>
        <v>0</v>
      </c>
      <c r="L37" s="6">
        <f>SUM(L36)</f>
        <v>0</v>
      </c>
      <c r="M37" s="6">
        <f t="shared" ref="M37:O37" si="19">SUM(M36)</f>
        <v>0</v>
      </c>
      <c r="N37" s="6">
        <f t="shared" si="19"/>
        <v>0</v>
      </c>
      <c r="O37" s="6">
        <f t="shared" si="19"/>
        <v>0</v>
      </c>
    </row>
    <row r="38" spans="1:15" ht="12" customHeight="1" outlineLevel="1" x14ac:dyDescent="0.25">
      <c r="A38" s="3" t="s">
        <v>11</v>
      </c>
      <c r="B38" s="3" t="s">
        <v>60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0</v>
      </c>
      <c r="I38" s="25">
        <v>-500</v>
      </c>
      <c r="J38" s="27">
        <f>SUM(G38+I38)</f>
        <v>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118" t="s">
        <v>61</v>
      </c>
      <c r="B39" s="119"/>
      <c r="C39" s="119"/>
      <c r="D39" s="119"/>
      <c r="E39" s="119"/>
      <c r="F39" s="6">
        <f>SUM(F38)</f>
        <v>500</v>
      </c>
      <c r="G39" s="6">
        <f>SUM(G38)</f>
        <v>500</v>
      </c>
      <c r="H39" s="6">
        <f t="shared" ref="H39:J39" si="20">SUM(H38)</f>
        <v>0</v>
      </c>
      <c r="I39" s="6">
        <f t="shared" si="20"/>
        <v>-500</v>
      </c>
      <c r="J39" s="6">
        <f t="shared" si="20"/>
        <v>0</v>
      </c>
      <c r="K39" s="6">
        <f>SUM(K38)</f>
        <v>0</v>
      </c>
      <c r="L39" s="6">
        <f>SUM(L38)</f>
        <v>0</v>
      </c>
      <c r="M39" s="6">
        <f t="shared" ref="M39:O39" si="21">SUM(M38)</f>
        <v>0</v>
      </c>
      <c r="N39" s="6">
        <f t="shared" si="21"/>
        <v>0</v>
      </c>
      <c r="O39" s="6">
        <f t="shared" si="21"/>
        <v>0</v>
      </c>
    </row>
    <row r="40" spans="1:15" ht="12" customHeight="1" outlineLevel="1" x14ac:dyDescent="0.25">
      <c r="A40" s="3" t="s">
        <v>11</v>
      </c>
      <c r="B40" s="3" t="s">
        <v>62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50</v>
      </c>
      <c r="I40" s="25">
        <v>0</v>
      </c>
      <c r="J40" s="27">
        <f>SUM(G40+I40)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118" t="s">
        <v>63</v>
      </c>
      <c r="B41" s="119"/>
      <c r="C41" s="119"/>
      <c r="D41" s="119"/>
      <c r="E41" s="119"/>
      <c r="F41" s="6">
        <f>SUM(F40)</f>
        <v>500</v>
      </c>
      <c r="G41" s="6">
        <f>SUM(G40)</f>
        <v>500</v>
      </c>
      <c r="H41" s="6">
        <f t="shared" ref="H41:J41" si="22">SUM(H40)</f>
        <v>50</v>
      </c>
      <c r="I41" s="6">
        <f t="shared" si="22"/>
        <v>0</v>
      </c>
      <c r="J41" s="6">
        <f t="shared" si="22"/>
        <v>500</v>
      </c>
      <c r="K41" s="6">
        <f>SUM(K40)</f>
        <v>0</v>
      </c>
      <c r="L41" s="6">
        <f>SUM(L40)</f>
        <v>0</v>
      </c>
      <c r="M41" s="6">
        <f t="shared" ref="M41:O41" si="23">SUM(M40)</f>
        <v>0</v>
      </c>
      <c r="N41" s="6">
        <f t="shared" si="23"/>
        <v>0</v>
      </c>
      <c r="O41" s="6">
        <f t="shared" si="23"/>
        <v>0</v>
      </c>
    </row>
    <row r="42" spans="1:15" ht="12" customHeight="1" outlineLevel="1" x14ac:dyDescent="0.25">
      <c r="A42" s="3" t="s">
        <v>11</v>
      </c>
      <c r="B42" s="3" t="s">
        <v>64</v>
      </c>
      <c r="C42" s="3" t="s">
        <v>13</v>
      </c>
      <c r="D42" s="3" t="s">
        <v>43</v>
      </c>
      <c r="E42" s="4" t="s">
        <v>44</v>
      </c>
      <c r="F42" s="5">
        <v>500</v>
      </c>
      <c r="G42" s="5">
        <v>500</v>
      </c>
      <c r="H42" s="5">
        <v>0</v>
      </c>
      <c r="I42" s="25">
        <v>0</v>
      </c>
      <c r="J42" s="27">
        <f>SUM(G42+I42)</f>
        <v>500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118" t="s">
        <v>65</v>
      </c>
      <c r="B43" s="119"/>
      <c r="C43" s="119"/>
      <c r="D43" s="119"/>
      <c r="E43" s="119"/>
      <c r="F43" s="6">
        <f>SUM(F42)</f>
        <v>500</v>
      </c>
      <c r="G43" s="6">
        <f>SUM(G42)</f>
        <v>500</v>
      </c>
      <c r="H43" s="6">
        <f t="shared" ref="H43:J43" si="24">SUM(H42)</f>
        <v>0</v>
      </c>
      <c r="I43" s="6">
        <f t="shared" si="24"/>
        <v>0</v>
      </c>
      <c r="J43" s="6">
        <f t="shared" si="24"/>
        <v>500</v>
      </c>
      <c r="K43" s="6">
        <f>SUM(K42)</f>
        <v>0</v>
      </c>
      <c r="L43" s="6">
        <f>SUM(L42)</f>
        <v>0</v>
      </c>
      <c r="M43" s="6">
        <f t="shared" ref="M43:O43" si="25">SUM(M42)</f>
        <v>0</v>
      </c>
      <c r="N43" s="6">
        <f t="shared" si="25"/>
        <v>0</v>
      </c>
      <c r="O43" s="6">
        <f t="shared" si="25"/>
        <v>0</v>
      </c>
    </row>
    <row r="44" spans="1:15" ht="12" customHeight="1" outlineLevel="1" x14ac:dyDescent="0.25">
      <c r="A44" s="3" t="s">
        <v>11</v>
      </c>
      <c r="B44" s="3" t="s">
        <v>66</v>
      </c>
      <c r="C44" s="3" t="s">
        <v>13</v>
      </c>
      <c r="D44" s="3" t="s">
        <v>43</v>
      </c>
      <c r="E44" s="4" t="s">
        <v>44</v>
      </c>
      <c r="F44" s="5">
        <v>100</v>
      </c>
      <c r="G44" s="5">
        <v>100</v>
      </c>
      <c r="H44" s="5">
        <v>0</v>
      </c>
      <c r="I44" s="25">
        <v>0</v>
      </c>
      <c r="J44" s="27">
        <f>SUM(G44+I44)</f>
        <v>100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118" t="s">
        <v>67</v>
      </c>
      <c r="B45" s="119"/>
      <c r="C45" s="119"/>
      <c r="D45" s="119"/>
      <c r="E45" s="119"/>
      <c r="F45" s="6">
        <f>SUM(F44)</f>
        <v>100</v>
      </c>
      <c r="G45" s="6">
        <f>SUM(G44)</f>
        <v>100</v>
      </c>
      <c r="H45" s="6">
        <f t="shared" ref="H45:J45" si="26">SUM(H44)</f>
        <v>0</v>
      </c>
      <c r="I45" s="6">
        <f t="shared" si="26"/>
        <v>0</v>
      </c>
      <c r="J45" s="6">
        <f t="shared" si="26"/>
        <v>100</v>
      </c>
      <c r="K45" s="6">
        <f>SUM(K44)</f>
        <v>0</v>
      </c>
      <c r="L45" s="6">
        <f>SUM(L44)</f>
        <v>0</v>
      </c>
      <c r="M45" s="6">
        <f t="shared" ref="M45:O45" si="27">SUM(M44)</f>
        <v>0</v>
      </c>
      <c r="N45" s="6">
        <f t="shared" si="27"/>
        <v>0</v>
      </c>
      <c r="O45" s="6">
        <f t="shared" si="27"/>
        <v>0</v>
      </c>
    </row>
    <row r="46" spans="1:15" ht="12" customHeight="1" outlineLevel="1" x14ac:dyDescent="0.25">
      <c r="A46" s="3" t="s">
        <v>11</v>
      </c>
      <c r="B46" s="3" t="s">
        <v>68</v>
      </c>
      <c r="C46" s="3" t="s">
        <v>13</v>
      </c>
      <c r="D46" s="3" t="s">
        <v>43</v>
      </c>
      <c r="E46" s="4" t="s">
        <v>44</v>
      </c>
      <c r="F46" s="5">
        <v>1000</v>
      </c>
      <c r="G46" s="5">
        <v>1000</v>
      </c>
      <c r="H46" s="38">
        <v>1100</v>
      </c>
      <c r="I46" s="25">
        <v>200</v>
      </c>
      <c r="J46" s="27">
        <f>SUM(G46+I46)</f>
        <v>1200</v>
      </c>
      <c r="K46" s="5">
        <v>0</v>
      </c>
      <c r="L46" s="5">
        <v>0</v>
      </c>
      <c r="M46" s="5">
        <v>0</v>
      </c>
      <c r="N46" s="5">
        <v>0</v>
      </c>
      <c r="O46" s="5">
        <f>L46+N46</f>
        <v>0</v>
      </c>
    </row>
    <row r="47" spans="1:15" ht="12" customHeight="1" x14ac:dyDescent="0.25">
      <c r="A47" s="118" t="s">
        <v>69</v>
      </c>
      <c r="B47" s="119"/>
      <c r="C47" s="119"/>
      <c r="D47" s="119"/>
      <c r="E47" s="119"/>
      <c r="F47" s="6">
        <f>SUM(F46)</f>
        <v>1000</v>
      </c>
      <c r="G47" s="6">
        <f>SUM(G46)</f>
        <v>1000</v>
      </c>
      <c r="H47" s="6">
        <f t="shared" ref="H47:J47" si="28">SUM(H46)</f>
        <v>1100</v>
      </c>
      <c r="I47" s="6">
        <f t="shared" si="28"/>
        <v>200</v>
      </c>
      <c r="J47" s="6">
        <f t="shared" si="28"/>
        <v>1200</v>
      </c>
      <c r="K47" s="6">
        <f>SUM(K46)</f>
        <v>0</v>
      </c>
      <c r="L47" s="6">
        <f>SUM(L46)</f>
        <v>0</v>
      </c>
      <c r="M47" s="6">
        <f t="shared" ref="M47:O47" si="29">SUM(M46)</f>
        <v>0</v>
      </c>
      <c r="N47" s="6">
        <f t="shared" si="29"/>
        <v>0</v>
      </c>
      <c r="O47" s="6">
        <f t="shared" si="29"/>
        <v>0</v>
      </c>
    </row>
    <row r="48" spans="1:15" s="7" customFormat="1" ht="12" customHeight="1" x14ac:dyDescent="0.25">
      <c r="A48" s="123" t="s">
        <v>70</v>
      </c>
      <c r="B48" s="124"/>
      <c r="C48" s="124"/>
      <c r="D48" s="124"/>
      <c r="E48" s="124"/>
      <c r="F48" s="10">
        <f>SUM(F21,F23,F25,F27,F29,F31,F33,F35,F37,F39,F41,F43,F45,F47)</f>
        <v>78903600</v>
      </c>
      <c r="G48" s="10">
        <f>SUM(G21,G23,G25,G27,G29,G31,G33,G35,G37,G39,G41,G43,G45,G47)</f>
        <v>78892390</v>
      </c>
      <c r="H48" s="10">
        <f>SUM(H21,H23,H25,H27,H29,H31,H33,H35,H37,H39,H41,H43,H45,H47)</f>
        <v>64113859.25</v>
      </c>
      <c r="I48" s="10">
        <f t="shared" ref="I48:J48" si="30">SUM(I21,I23,I25,I27,I29,I31,I33,I35,I37,I39,I41,I43,I45,I47)</f>
        <v>608477</v>
      </c>
      <c r="J48" s="10">
        <f t="shared" si="30"/>
        <v>79500867</v>
      </c>
      <c r="K48" s="10">
        <f>SUM(K21,K23,K25,K27,K29,K31,K33,K35,K37,K39,K41,K43,K45,K47)</f>
        <v>0</v>
      </c>
      <c r="L48" s="10">
        <f>SUM(L21,L23,L25,L27,L29,L31,L33,L35,L37,L39,L41,L43,L45,L47)</f>
        <v>0</v>
      </c>
      <c r="M48" s="10">
        <f t="shared" ref="M48:O48" si="31">SUM(M21,M23,M25,M27,M29,M31,M33,M35,M37,M39,M41,M43,M45,M47)</f>
        <v>0</v>
      </c>
      <c r="N48" s="10">
        <f t="shared" si="31"/>
        <v>0</v>
      </c>
      <c r="O48" s="10">
        <f t="shared" si="31"/>
        <v>0</v>
      </c>
    </row>
    <row r="49" spans="1:15" ht="12" customHeight="1" x14ac:dyDescent="0.25">
      <c r="A49" s="3" t="s">
        <v>71</v>
      </c>
      <c r="B49" s="3" t="s">
        <v>12</v>
      </c>
      <c r="C49" s="3" t="s">
        <v>13</v>
      </c>
      <c r="D49" s="3" t="s">
        <v>72</v>
      </c>
      <c r="E49" s="4" t="s">
        <v>73</v>
      </c>
      <c r="F49" s="5">
        <v>0</v>
      </c>
      <c r="G49" s="5">
        <v>0</v>
      </c>
      <c r="H49" s="33">
        <v>0</v>
      </c>
      <c r="I49" s="25">
        <v>0</v>
      </c>
      <c r="J49" s="27">
        <f>G49+I49</f>
        <v>0</v>
      </c>
      <c r="K49" s="5">
        <v>0</v>
      </c>
      <c r="L49" s="5">
        <v>0</v>
      </c>
      <c r="M49" s="5">
        <v>0</v>
      </c>
      <c r="N49" s="5">
        <v>0</v>
      </c>
      <c r="O49" s="5">
        <f>L49+N49</f>
        <v>0</v>
      </c>
    </row>
    <row r="50" spans="1:15" ht="12" customHeight="1" x14ac:dyDescent="0.25">
      <c r="A50" s="3" t="s">
        <v>71</v>
      </c>
      <c r="B50" s="3" t="s">
        <v>12</v>
      </c>
      <c r="C50" s="3" t="s">
        <v>13</v>
      </c>
      <c r="D50" s="3" t="s">
        <v>74</v>
      </c>
      <c r="E50" s="4" t="s">
        <v>75</v>
      </c>
      <c r="F50" s="44">
        <v>2300000</v>
      </c>
      <c r="G50" s="49">
        <v>1837700</v>
      </c>
      <c r="H50" s="38">
        <v>1531420</v>
      </c>
      <c r="I50" s="25">
        <v>0</v>
      </c>
      <c r="J50" s="27">
        <f>SUM(G50,I50)</f>
        <v>1837700</v>
      </c>
      <c r="K50" s="5">
        <v>0</v>
      </c>
      <c r="L50" s="5">
        <v>0</v>
      </c>
      <c r="M50" s="5">
        <v>0</v>
      </c>
      <c r="N50" s="5">
        <v>0</v>
      </c>
      <c r="O50" s="5">
        <f>L50+N50</f>
        <v>0</v>
      </c>
    </row>
    <row r="51" spans="1:15" ht="12" customHeight="1" x14ac:dyDescent="0.25">
      <c r="A51" s="118" t="s">
        <v>3</v>
      </c>
      <c r="B51" s="119"/>
      <c r="C51" s="119"/>
      <c r="D51" s="119"/>
      <c r="E51" s="119"/>
      <c r="F51" s="6">
        <f>SUM(F49:F50)</f>
        <v>2300000</v>
      </c>
      <c r="G51" s="6">
        <f>SUM(G49:G50)</f>
        <v>1837700</v>
      </c>
      <c r="H51" s="6">
        <f t="shared" ref="H51:J51" si="32">SUM(H49:H50)</f>
        <v>1531420</v>
      </c>
      <c r="I51" s="6">
        <f t="shared" si="32"/>
        <v>0</v>
      </c>
      <c r="J51" s="6">
        <f t="shared" si="32"/>
        <v>1837700</v>
      </c>
      <c r="K51" s="6">
        <f>SUM(K49:K50)</f>
        <v>0</v>
      </c>
      <c r="L51" s="6">
        <f>SUM(L49:L50)</f>
        <v>0</v>
      </c>
      <c r="M51" s="6">
        <f t="shared" ref="M51:O51" si="33">SUM(M49:M50)</f>
        <v>0</v>
      </c>
      <c r="N51" s="6">
        <f t="shared" si="33"/>
        <v>0</v>
      </c>
      <c r="O51" s="6">
        <f t="shared" si="33"/>
        <v>0</v>
      </c>
    </row>
    <row r="52" spans="1:15" s="7" customFormat="1" ht="12" customHeight="1" x14ac:dyDescent="0.25">
      <c r="A52" s="123" t="s">
        <v>76</v>
      </c>
      <c r="B52" s="124"/>
      <c r="C52" s="124"/>
      <c r="D52" s="124"/>
      <c r="E52" s="124"/>
      <c r="F52" s="10">
        <f>SUM(F51)</f>
        <v>2300000</v>
      </c>
      <c r="G52" s="10">
        <f>SUM(G51)</f>
        <v>1837700</v>
      </c>
      <c r="H52" s="10">
        <f t="shared" ref="H52:J52" si="34">SUM(H51)</f>
        <v>1531420</v>
      </c>
      <c r="I52" s="10">
        <f t="shared" si="34"/>
        <v>0</v>
      </c>
      <c r="J52" s="10">
        <f t="shared" si="34"/>
        <v>1837700</v>
      </c>
      <c r="K52" s="10">
        <f>SUM(K51)</f>
        <v>0</v>
      </c>
      <c r="L52" s="10">
        <f>SUM(L51)</f>
        <v>0</v>
      </c>
      <c r="M52" s="10">
        <f t="shared" ref="M52:O52" si="35">SUM(M51)</f>
        <v>0</v>
      </c>
      <c r="N52" s="10">
        <f t="shared" si="35"/>
        <v>0</v>
      </c>
      <c r="O52" s="10">
        <f t="shared" si="35"/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80</v>
      </c>
      <c r="E53" s="4" t="s">
        <v>81</v>
      </c>
      <c r="F53" s="44">
        <v>80000</v>
      </c>
      <c r="G53" s="5">
        <v>200000</v>
      </c>
      <c r="H53" s="38">
        <v>240000</v>
      </c>
      <c r="I53" s="25">
        <v>40000</v>
      </c>
      <c r="J53" s="27">
        <f>SUM(G53,I53)</f>
        <v>240000</v>
      </c>
      <c r="K53" s="5">
        <v>0</v>
      </c>
      <c r="L53" s="5">
        <v>0</v>
      </c>
      <c r="M53" s="5">
        <v>0</v>
      </c>
      <c r="N53" s="5">
        <v>0</v>
      </c>
      <c r="O53" s="5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82</v>
      </c>
      <c r="E54" s="4" t="s">
        <v>83</v>
      </c>
      <c r="F54" s="49">
        <v>2500000</v>
      </c>
      <c r="G54" s="5">
        <v>2531000</v>
      </c>
      <c r="H54" s="33">
        <v>3177781.26</v>
      </c>
      <c r="I54" s="25">
        <v>646781</v>
      </c>
      <c r="J54" s="27">
        <f>SUM(G54,I54)</f>
        <v>3177781</v>
      </c>
      <c r="K54" s="5">
        <v>0</v>
      </c>
      <c r="L54" s="5">
        <v>0</v>
      </c>
      <c r="M54" s="5">
        <v>0</v>
      </c>
      <c r="N54" s="5">
        <v>0</v>
      </c>
      <c r="O54" s="5">
        <f>L54+N54</f>
        <v>0</v>
      </c>
    </row>
    <row r="55" spans="1:15" ht="12" customHeight="1" outlineLevel="1" x14ac:dyDescent="0.25">
      <c r="A55" s="3" t="s">
        <v>77</v>
      </c>
      <c r="B55" s="3" t="s">
        <v>78</v>
      </c>
      <c r="C55" s="3" t="s">
        <v>79</v>
      </c>
      <c r="D55" s="3" t="s">
        <v>84</v>
      </c>
      <c r="E55" s="4" t="s">
        <v>85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6">
        <v>0</v>
      </c>
      <c r="O55" s="29">
        <f>L55+N55</f>
        <v>0</v>
      </c>
    </row>
    <row r="56" spans="1:15" ht="12" customHeight="1" outlineLevel="1" x14ac:dyDescent="0.25">
      <c r="A56" s="3" t="s">
        <v>77</v>
      </c>
      <c r="B56" s="3" t="s">
        <v>78</v>
      </c>
      <c r="C56" s="3" t="s">
        <v>79</v>
      </c>
      <c r="D56" s="3" t="s">
        <v>86</v>
      </c>
      <c r="E56" s="4" t="s">
        <v>87</v>
      </c>
      <c r="F56" s="5">
        <v>0</v>
      </c>
      <c r="G56" s="5">
        <v>0</v>
      </c>
      <c r="H56" s="5">
        <v>0</v>
      </c>
      <c r="I56" s="5">
        <v>0</v>
      </c>
      <c r="J56" s="5">
        <f t="shared" ref="J56" si="36">G56+I56</f>
        <v>0</v>
      </c>
      <c r="K56" s="5">
        <v>0</v>
      </c>
      <c r="L56" s="5">
        <v>0</v>
      </c>
      <c r="M56" s="5">
        <v>0</v>
      </c>
      <c r="N56" s="26">
        <v>0</v>
      </c>
      <c r="O56" s="29">
        <f>L56+N56</f>
        <v>0</v>
      </c>
    </row>
    <row r="57" spans="1:15" ht="12" customHeight="1" x14ac:dyDescent="0.25">
      <c r="A57" s="118" t="s">
        <v>88</v>
      </c>
      <c r="B57" s="119"/>
      <c r="C57" s="119"/>
      <c r="D57" s="119"/>
      <c r="E57" s="119"/>
      <c r="F57" s="6">
        <f>SUM(F53:F56)</f>
        <v>2580000</v>
      </c>
      <c r="G57" s="6">
        <f>SUM(G53:G56)</f>
        <v>2731000</v>
      </c>
      <c r="H57" s="6">
        <f t="shared" ref="H57:J57" si="37">SUM(H53:H56)</f>
        <v>3417781.26</v>
      </c>
      <c r="I57" s="6">
        <f t="shared" si="37"/>
        <v>686781</v>
      </c>
      <c r="J57" s="6">
        <f t="shared" si="37"/>
        <v>3417781</v>
      </c>
      <c r="K57" s="6">
        <f>SUM(K53:K56)</f>
        <v>0</v>
      </c>
      <c r="L57" s="6">
        <f>SUM(L53:L56)</f>
        <v>0</v>
      </c>
      <c r="M57" s="6">
        <f t="shared" ref="M57:O57" si="38">SUM(M53:M56)</f>
        <v>0</v>
      </c>
      <c r="N57" s="6">
        <f t="shared" si="38"/>
        <v>0</v>
      </c>
      <c r="O57" s="6">
        <f t="shared" si="38"/>
        <v>0</v>
      </c>
    </row>
    <row r="58" spans="1:15" ht="12" customHeight="1" outlineLevel="1" x14ac:dyDescent="0.25">
      <c r="A58" s="3" t="s">
        <v>77</v>
      </c>
      <c r="B58" s="3" t="s">
        <v>89</v>
      </c>
      <c r="C58" s="3" t="s">
        <v>90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ref="J58:J70" si="39">G58+I58</f>
        <v>0</v>
      </c>
      <c r="K58" s="5">
        <v>235000</v>
      </c>
      <c r="L58" s="5">
        <v>235000</v>
      </c>
      <c r="M58" s="38">
        <v>224000</v>
      </c>
      <c r="N58" s="26">
        <v>0</v>
      </c>
      <c r="O58" s="29">
        <f>L58+N58</f>
        <v>235000</v>
      </c>
    </row>
    <row r="59" spans="1:15" ht="12" customHeight="1" x14ac:dyDescent="0.25">
      <c r="A59" s="118" t="s">
        <v>93</v>
      </c>
      <c r="B59" s="119"/>
      <c r="C59" s="119"/>
      <c r="D59" s="119"/>
      <c r="E59" s="119"/>
      <c r="F59" s="6">
        <f>SUM(F58)</f>
        <v>0</v>
      </c>
      <c r="G59" s="6">
        <f>SUM(G58)</f>
        <v>0</v>
      </c>
      <c r="H59" s="6">
        <f t="shared" ref="H59:J59" si="40">SUM(H58)</f>
        <v>0</v>
      </c>
      <c r="I59" s="6">
        <f t="shared" si="40"/>
        <v>0</v>
      </c>
      <c r="J59" s="6">
        <f t="shared" si="40"/>
        <v>0</v>
      </c>
      <c r="K59" s="6">
        <f>SUM(K58)</f>
        <v>235000</v>
      </c>
      <c r="L59" s="6">
        <f>SUM(L58)</f>
        <v>235000</v>
      </c>
      <c r="M59" s="6">
        <f t="shared" ref="M59:O59" si="41">SUM(M58)</f>
        <v>224000</v>
      </c>
      <c r="N59" s="6">
        <f t="shared" si="41"/>
        <v>0</v>
      </c>
      <c r="O59" s="6">
        <f t="shared" si="41"/>
        <v>235000</v>
      </c>
    </row>
    <row r="60" spans="1:15" ht="12" customHeight="1" outlineLevel="1" x14ac:dyDescent="0.25">
      <c r="A60" s="3" t="s">
        <v>77</v>
      </c>
      <c r="B60" s="3" t="s">
        <v>94</v>
      </c>
      <c r="C60" s="3" t="s">
        <v>95</v>
      </c>
      <c r="D60" s="3" t="s">
        <v>91</v>
      </c>
      <c r="E60" s="4" t="s">
        <v>92</v>
      </c>
      <c r="F60" s="5">
        <v>0</v>
      </c>
      <c r="G60" s="5">
        <v>0</v>
      </c>
      <c r="H60" s="5">
        <v>0</v>
      </c>
      <c r="I60" s="5">
        <v>0</v>
      </c>
      <c r="J60" s="5">
        <f t="shared" si="39"/>
        <v>0</v>
      </c>
      <c r="K60" s="5">
        <v>235000</v>
      </c>
      <c r="L60" s="5">
        <v>235000</v>
      </c>
      <c r="M60" s="38">
        <v>222000</v>
      </c>
      <c r="N60" s="26">
        <v>0</v>
      </c>
      <c r="O60" s="29">
        <f>L60+N60</f>
        <v>235000</v>
      </c>
    </row>
    <row r="61" spans="1:15" ht="12" customHeight="1" x14ac:dyDescent="0.25">
      <c r="A61" s="118" t="s">
        <v>96</v>
      </c>
      <c r="B61" s="119"/>
      <c r="C61" s="119"/>
      <c r="D61" s="119"/>
      <c r="E61" s="119"/>
      <c r="F61" s="6">
        <f>SUM(F60)</f>
        <v>0</v>
      </c>
      <c r="G61" s="6">
        <f>SUM(G60)</f>
        <v>0</v>
      </c>
      <c r="H61" s="6">
        <f t="shared" ref="H61:J61" si="42">SUM(H60)</f>
        <v>0</v>
      </c>
      <c r="I61" s="6">
        <f t="shared" si="42"/>
        <v>0</v>
      </c>
      <c r="J61" s="6">
        <f t="shared" si="42"/>
        <v>0</v>
      </c>
      <c r="K61" s="6">
        <f t="shared" ref="K61" si="43">SUM(K60)</f>
        <v>235000</v>
      </c>
      <c r="L61" s="6">
        <f t="shared" ref="L61:O61" si="44">SUM(L60)</f>
        <v>235000</v>
      </c>
      <c r="M61" s="6">
        <f t="shared" si="44"/>
        <v>222000</v>
      </c>
      <c r="N61" s="6">
        <f t="shared" si="44"/>
        <v>0</v>
      </c>
      <c r="O61" s="6">
        <f t="shared" si="44"/>
        <v>235000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99</v>
      </c>
      <c r="E62" s="4" t="s">
        <v>100</v>
      </c>
      <c r="F62" s="5">
        <v>0</v>
      </c>
      <c r="G62" s="5">
        <v>15000</v>
      </c>
      <c r="H62" s="38">
        <v>5000</v>
      </c>
      <c r="I62" s="25">
        <v>0</v>
      </c>
      <c r="J62" s="27">
        <f>SUM(G62,I62)</f>
        <v>15000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101</v>
      </c>
      <c r="E63" s="4" t="s">
        <v>102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80000</v>
      </c>
      <c r="L63" s="5">
        <v>95000</v>
      </c>
      <c r="M63" s="33">
        <v>88544</v>
      </c>
      <c r="N63" s="26">
        <v>0</v>
      </c>
      <c r="O63" s="29">
        <f>L63+N63</f>
        <v>95000</v>
      </c>
    </row>
    <row r="64" spans="1:15" ht="12" customHeight="1" outlineLevel="1" x14ac:dyDescent="0.25">
      <c r="A64" s="3" t="s">
        <v>77</v>
      </c>
      <c r="B64" s="3" t="s">
        <v>97</v>
      </c>
      <c r="C64" s="3" t="s">
        <v>98</v>
      </c>
      <c r="D64" s="3" t="s">
        <v>91</v>
      </c>
      <c r="E64" s="4" t="s">
        <v>92</v>
      </c>
      <c r="F64" s="5">
        <v>0</v>
      </c>
      <c r="G64" s="5">
        <v>0</v>
      </c>
      <c r="H64" s="5">
        <v>0</v>
      </c>
      <c r="I64" s="5">
        <v>0</v>
      </c>
      <c r="J64" s="5">
        <f t="shared" si="39"/>
        <v>0</v>
      </c>
      <c r="K64" s="5">
        <v>65000</v>
      </c>
      <c r="L64" s="5">
        <v>65000</v>
      </c>
      <c r="M64" s="33">
        <v>40000</v>
      </c>
      <c r="N64" s="26">
        <v>0</v>
      </c>
      <c r="O64" s="29">
        <f t="shared" ref="O64:O65" si="45">L64+N64</f>
        <v>65000</v>
      </c>
    </row>
    <row r="65" spans="1:15" ht="12" customHeight="1" outlineLevel="1" x14ac:dyDescent="0.25">
      <c r="A65" s="3" t="s">
        <v>77</v>
      </c>
      <c r="B65" s="3" t="s">
        <v>97</v>
      </c>
      <c r="C65" s="3" t="s">
        <v>98</v>
      </c>
      <c r="D65" s="3" t="s">
        <v>103</v>
      </c>
      <c r="E65" s="4" t="s">
        <v>104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0</v>
      </c>
      <c r="L65" s="5">
        <v>0</v>
      </c>
      <c r="M65" s="5">
        <v>0</v>
      </c>
      <c r="N65" s="26">
        <v>0</v>
      </c>
      <c r="O65" s="29">
        <f t="shared" si="45"/>
        <v>0</v>
      </c>
    </row>
    <row r="66" spans="1:15" ht="12" customHeight="1" x14ac:dyDescent="0.25">
      <c r="A66" s="118" t="s">
        <v>105</v>
      </c>
      <c r="B66" s="119"/>
      <c r="C66" s="119"/>
      <c r="D66" s="119"/>
      <c r="E66" s="119"/>
      <c r="F66" s="6">
        <f>SUM(F62:F65)</f>
        <v>0</v>
      </c>
      <c r="G66" s="6">
        <f>SUM(G62:G65)</f>
        <v>15000</v>
      </c>
      <c r="H66" s="6">
        <f t="shared" ref="H66:J66" si="46">SUM(H62:H65)</f>
        <v>5000</v>
      </c>
      <c r="I66" s="6">
        <f t="shared" si="46"/>
        <v>0</v>
      </c>
      <c r="J66" s="6">
        <f t="shared" si="46"/>
        <v>15000</v>
      </c>
      <c r="K66" s="6">
        <f>SUM(K62:K65)</f>
        <v>145000</v>
      </c>
      <c r="L66" s="6">
        <f>SUM(L62:L65)</f>
        <v>160000</v>
      </c>
      <c r="M66" s="6">
        <f t="shared" ref="M66:O66" si="47">SUM(M62:M65)</f>
        <v>128544</v>
      </c>
      <c r="N66" s="6">
        <f t="shared" si="47"/>
        <v>0</v>
      </c>
      <c r="O66" s="6">
        <f t="shared" si="47"/>
        <v>160000</v>
      </c>
    </row>
    <row r="67" spans="1:15" ht="12" customHeight="1" outlineLevel="1" x14ac:dyDescent="0.25">
      <c r="A67" s="3" t="s">
        <v>77</v>
      </c>
      <c r="B67" s="3" t="s">
        <v>106</v>
      </c>
      <c r="C67" s="3" t="s">
        <v>107</v>
      </c>
      <c r="D67" s="3" t="s">
        <v>91</v>
      </c>
      <c r="E67" s="4" t="s">
        <v>92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275000</v>
      </c>
      <c r="L67" s="5">
        <v>275000</v>
      </c>
      <c r="M67" s="38">
        <v>275000</v>
      </c>
      <c r="N67" s="26">
        <v>0</v>
      </c>
      <c r="O67" s="29">
        <f>L67+N67</f>
        <v>275000</v>
      </c>
    </row>
    <row r="68" spans="1:15" ht="12" customHeight="1" x14ac:dyDescent="0.25">
      <c r="A68" s="118" t="s">
        <v>108</v>
      </c>
      <c r="B68" s="119"/>
      <c r="C68" s="119"/>
      <c r="D68" s="119"/>
      <c r="E68" s="119"/>
      <c r="F68" s="6">
        <f>SUM(F67)</f>
        <v>0</v>
      </c>
      <c r="G68" s="6">
        <f>SUM(G67)</f>
        <v>0</v>
      </c>
      <c r="H68" s="6">
        <f t="shared" ref="H68:J68" si="48">SUM(H67)</f>
        <v>0</v>
      </c>
      <c r="I68" s="6">
        <f t="shared" si="48"/>
        <v>0</v>
      </c>
      <c r="J68" s="6">
        <f t="shared" si="48"/>
        <v>0</v>
      </c>
      <c r="K68" s="6">
        <f t="shared" ref="K68" si="49">SUM(K67)</f>
        <v>275000</v>
      </c>
      <c r="L68" s="6">
        <f t="shared" ref="L68:O68" si="50">SUM(L67)</f>
        <v>275000</v>
      </c>
      <c r="M68" s="6">
        <f t="shared" si="50"/>
        <v>275000</v>
      </c>
      <c r="N68" s="6">
        <f t="shared" si="50"/>
        <v>0</v>
      </c>
      <c r="O68" s="6">
        <f t="shared" si="50"/>
        <v>275000</v>
      </c>
    </row>
    <row r="69" spans="1:15" ht="12" customHeight="1" x14ac:dyDescent="0.25">
      <c r="A69" s="18" t="s">
        <v>77</v>
      </c>
      <c r="B69" s="22" t="s">
        <v>714</v>
      </c>
      <c r="C69" s="22" t="s">
        <v>110</v>
      </c>
      <c r="D69" s="22" t="s">
        <v>120</v>
      </c>
      <c r="E69" s="22" t="s">
        <v>121</v>
      </c>
      <c r="F69" s="45">
        <v>0</v>
      </c>
      <c r="G69" s="45">
        <v>0</v>
      </c>
      <c r="H69" s="45">
        <v>0</v>
      </c>
      <c r="I69" s="45">
        <v>0</v>
      </c>
      <c r="J69" s="45">
        <f>SUM(G69+I69)</f>
        <v>0</v>
      </c>
      <c r="K69" s="45">
        <v>0</v>
      </c>
      <c r="L69" s="45">
        <v>188</v>
      </c>
      <c r="M69" s="45">
        <v>188</v>
      </c>
      <c r="N69" s="45">
        <v>0</v>
      </c>
      <c r="O69" s="45">
        <f>SUM(L69+N69)</f>
        <v>188</v>
      </c>
    </row>
    <row r="70" spans="1:15" ht="12" customHeight="1" outlineLevel="1" x14ac:dyDescent="0.25">
      <c r="A70" s="3" t="s">
        <v>77</v>
      </c>
      <c r="B70" s="3" t="s">
        <v>109</v>
      </c>
      <c r="C70" s="3" t="s">
        <v>110</v>
      </c>
      <c r="D70" s="3" t="s">
        <v>111</v>
      </c>
      <c r="E70" s="4" t="s">
        <v>112</v>
      </c>
      <c r="F70" s="63">
        <v>0</v>
      </c>
      <c r="G70" s="63">
        <v>0</v>
      </c>
      <c r="H70" s="63">
        <v>0</v>
      </c>
      <c r="I70" s="63">
        <v>0</v>
      </c>
      <c r="J70" s="63">
        <f t="shared" si="39"/>
        <v>0</v>
      </c>
      <c r="K70" s="63">
        <v>1960000</v>
      </c>
      <c r="L70" s="63">
        <v>1960000</v>
      </c>
      <c r="M70" s="38">
        <v>1960000</v>
      </c>
      <c r="N70" s="36">
        <v>0</v>
      </c>
      <c r="O70" s="107">
        <f>L70+N70</f>
        <v>1960000</v>
      </c>
    </row>
    <row r="71" spans="1:15" ht="12" customHeight="1" x14ac:dyDescent="0.25">
      <c r="A71" s="118" t="s">
        <v>113</v>
      </c>
      <c r="B71" s="119"/>
      <c r="C71" s="119"/>
      <c r="D71" s="119"/>
      <c r="E71" s="119"/>
      <c r="F71" s="6">
        <f t="shared" ref="F71:O71" si="51">SUM(F69:F70)</f>
        <v>0</v>
      </c>
      <c r="G71" s="6">
        <f t="shared" si="51"/>
        <v>0</v>
      </c>
      <c r="H71" s="6">
        <f t="shared" si="51"/>
        <v>0</v>
      </c>
      <c r="I71" s="6">
        <f t="shared" si="51"/>
        <v>0</v>
      </c>
      <c r="J71" s="6">
        <f t="shared" si="51"/>
        <v>0</v>
      </c>
      <c r="K71" s="6">
        <f t="shared" si="51"/>
        <v>1960000</v>
      </c>
      <c r="L71" s="6">
        <f t="shared" si="51"/>
        <v>1960188</v>
      </c>
      <c r="M71" s="6">
        <f t="shared" si="51"/>
        <v>1960188</v>
      </c>
      <c r="N71" s="6">
        <f t="shared" si="51"/>
        <v>0</v>
      </c>
      <c r="O71" s="6">
        <f t="shared" si="51"/>
        <v>1960188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13</v>
      </c>
      <c r="D72" s="3" t="s">
        <v>115</v>
      </c>
      <c r="E72" s="4" t="s">
        <v>116</v>
      </c>
      <c r="F72" s="5">
        <v>0</v>
      </c>
      <c r="G72" s="5">
        <v>224611</v>
      </c>
      <c r="H72" s="38">
        <v>224611</v>
      </c>
      <c r="I72" s="25">
        <v>0</v>
      </c>
      <c r="J72" s="27">
        <f>SUM(G72,I72)</f>
        <v>224611</v>
      </c>
      <c r="K72" s="5">
        <v>0</v>
      </c>
      <c r="L72" s="5">
        <v>0</v>
      </c>
      <c r="M72" s="33">
        <v>0</v>
      </c>
      <c r="N72" s="5">
        <v>0</v>
      </c>
      <c r="O72" s="5">
        <v>0</v>
      </c>
    </row>
    <row r="73" spans="1:15" ht="12" customHeight="1" outlineLevel="1" x14ac:dyDescent="0.25">
      <c r="A73" s="3" t="s">
        <v>77</v>
      </c>
      <c r="B73" s="3" t="s">
        <v>114</v>
      </c>
      <c r="C73" s="3" t="s">
        <v>13</v>
      </c>
      <c r="D73" s="3" t="s">
        <v>117</v>
      </c>
      <c r="E73" s="4" t="s">
        <v>118</v>
      </c>
      <c r="F73" s="5">
        <v>0</v>
      </c>
      <c r="G73" s="5">
        <v>99000</v>
      </c>
      <c r="H73" s="33">
        <v>99000</v>
      </c>
      <c r="I73" s="25">
        <v>0</v>
      </c>
      <c r="J73" s="27">
        <f>SUM(G73,I73)</f>
        <v>99000</v>
      </c>
      <c r="K73" s="5">
        <v>0</v>
      </c>
      <c r="L73" s="5">
        <v>0</v>
      </c>
      <c r="M73" s="33">
        <v>0</v>
      </c>
      <c r="N73" s="5">
        <v>0</v>
      </c>
      <c r="O73" s="5">
        <v>0</v>
      </c>
    </row>
    <row r="74" spans="1:15" ht="12" customHeight="1" outlineLevel="1" x14ac:dyDescent="0.25">
      <c r="A74" s="3" t="s">
        <v>77</v>
      </c>
      <c r="B74" s="3" t="s">
        <v>613</v>
      </c>
      <c r="C74" s="3" t="s">
        <v>119</v>
      </c>
      <c r="D74" s="3" t="s">
        <v>280</v>
      </c>
      <c r="E74" s="4" t="s">
        <v>350</v>
      </c>
      <c r="F74" s="5">
        <v>0</v>
      </c>
      <c r="G74" s="5">
        <v>0</v>
      </c>
      <c r="H74" s="33">
        <v>0</v>
      </c>
      <c r="I74" s="25">
        <v>0</v>
      </c>
      <c r="J74" s="27">
        <f>SUM(G74+I74)</f>
        <v>0</v>
      </c>
      <c r="K74" s="5">
        <v>0</v>
      </c>
      <c r="L74" s="5">
        <v>0</v>
      </c>
      <c r="M74" s="33">
        <v>0</v>
      </c>
      <c r="N74" s="5">
        <v>0</v>
      </c>
      <c r="O74" s="5">
        <f>SUM(L74+N74)</f>
        <v>0</v>
      </c>
    </row>
    <row r="75" spans="1:15" ht="12" customHeight="1" outlineLevel="1" x14ac:dyDescent="0.25">
      <c r="A75" s="3" t="s">
        <v>77</v>
      </c>
      <c r="B75" s="3" t="s">
        <v>613</v>
      </c>
      <c r="C75" s="3" t="s">
        <v>119</v>
      </c>
      <c r="D75" s="3" t="s">
        <v>594</v>
      </c>
      <c r="E75" s="4" t="s">
        <v>595</v>
      </c>
      <c r="F75" s="5">
        <v>0</v>
      </c>
      <c r="G75" s="5">
        <v>0</v>
      </c>
      <c r="H75" s="33">
        <v>0</v>
      </c>
      <c r="I75" s="25">
        <v>0</v>
      </c>
      <c r="J75" s="27">
        <v>0</v>
      </c>
      <c r="K75" s="5">
        <v>5000</v>
      </c>
      <c r="L75" s="5">
        <v>5000</v>
      </c>
      <c r="M75" s="33">
        <v>0</v>
      </c>
      <c r="N75" s="26">
        <v>0</v>
      </c>
      <c r="O75" s="42">
        <f>SUM(L75+N75)</f>
        <v>5000</v>
      </c>
    </row>
    <row r="76" spans="1:15" ht="12" customHeight="1" outlineLevel="1" x14ac:dyDescent="0.25">
      <c r="A76" s="3" t="s">
        <v>77</v>
      </c>
      <c r="B76" s="3" t="s">
        <v>114</v>
      </c>
      <c r="C76" s="3" t="s">
        <v>119</v>
      </c>
      <c r="D76" s="3" t="s">
        <v>120</v>
      </c>
      <c r="E76" s="4" t="s">
        <v>121</v>
      </c>
      <c r="F76" s="5">
        <v>0</v>
      </c>
      <c r="G76" s="5">
        <v>0</v>
      </c>
      <c r="H76" s="5">
        <v>0</v>
      </c>
      <c r="I76" s="5">
        <v>0</v>
      </c>
      <c r="J76" s="5">
        <f t="shared" ref="J76:J92" si="52">G76+I76</f>
        <v>0</v>
      </c>
      <c r="K76" s="33">
        <v>750000</v>
      </c>
      <c r="L76" s="33">
        <v>900000</v>
      </c>
      <c r="M76" s="33">
        <v>761047</v>
      </c>
      <c r="N76" s="30">
        <v>20000</v>
      </c>
      <c r="O76" s="29">
        <f>L76+N76</f>
        <v>920000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122</v>
      </c>
      <c r="E77" s="4" t="s">
        <v>123</v>
      </c>
      <c r="F77" s="5">
        <v>0</v>
      </c>
      <c r="G77" s="5">
        <v>0</v>
      </c>
      <c r="H77" s="5">
        <v>0</v>
      </c>
      <c r="I77" s="5">
        <v>0</v>
      </c>
      <c r="J77" s="5">
        <f t="shared" si="52"/>
        <v>0</v>
      </c>
      <c r="K77" s="33">
        <v>30000</v>
      </c>
      <c r="L77" s="33">
        <v>30000</v>
      </c>
      <c r="M77" s="33">
        <v>0</v>
      </c>
      <c r="N77" s="30">
        <v>-20000</v>
      </c>
      <c r="O77" s="29">
        <f t="shared" ref="O77:O93" si="53">L77+N77</f>
        <v>10000</v>
      </c>
    </row>
    <row r="78" spans="1:15" ht="12" customHeight="1" outlineLevel="1" x14ac:dyDescent="0.25">
      <c r="A78" s="3" t="s">
        <v>77</v>
      </c>
      <c r="B78" s="3" t="s">
        <v>613</v>
      </c>
      <c r="C78" s="3" t="s">
        <v>119</v>
      </c>
      <c r="D78" s="3" t="s">
        <v>351</v>
      </c>
      <c r="E78" s="4" t="s">
        <v>614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33">
        <v>2000</v>
      </c>
      <c r="L78" s="33">
        <v>2000</v>
      </c>
      <c r="M78" s="33">
        <v>0</v>
      </c>
      <c r="N78" s="31">
        <v>0</v>
      </c>
      <c r="O78" s="29">
        <v>2000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124</v>
      </c>
      <c r="E79" s="4" t="s">
        <v>125</v>
      </c>
      <c r="F79" s="5">
        <v>0</v>
      </c>
      <c r="G79" s="5">
        <v>0</v>
      </c>
      <c r="H79" s="5">
        <v>0</v>
      </c>
      <c r="I79" s="5">
        <v>0</v>
      </c>
      <c r="J79" s="5">
        <f t="shared" si="52"/>
        <v>0</v>
      </c>
      <c r="K79" s="33">
        <v>20000</v>
      </c>
      <c r="L79" s="33">
        <v>20000</v>
      </c>
      <c r="M79" s="33">
        <v>0</v>
      </c>
      <c r="N79" s="31">
        <v>53000</v>
      </c>
      <c r="O79" s="29">
        <f t="shared" si="53"/>
        <v>73000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126</v>
      </c>
      <c r="E80" s="4" t="s">
        <v>127</v>
      </c>
      <c r="F80" s="5">
        <v>0</v>
      </c>
      <c r="G80" s="5">
        <v>0</v>
      </c>
      <c r="H80" s="5">
        <v>0</v>
      </c>
      <c r="I80" s="5">
        <v>0</v>
      </c>
      <c r="J80" s="5">
        <f t="shared" si="52"/>
        <v>0</v>
      </c>
      <c r="K80" s="33">
        <v>1000</v>
      </c>
      <c r="L80" s="33">
        <v>1000</v>
      </c>
      <c r="M80" s="33">
        <v>0</v>
      </c>
      <c r="N80" s="30">
        <v>-1000</v>
      </c>
      <c r="O80" s="29">
        <f t="shared" si="53"/>
        <v>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128</v>
      </c>
      <c r="E81" s="4" t="s">
        <v>129</v>
      </c>
      <c r="F81" s="5">
        <v>0</v>
      </c>
      <c r="G81" s="5">
        <v>0</v>
      </c>
      <c r="H81" s="5">
        <v>0</v>
      </c>
      <c r="I81" s="5">
        <v>0</v>
      </c>
      <c r="J81" s="5">
        <f t="shared" si="52"/>
        <v>0</v>
      </c>
      <c r="K81" s="33">
        <v>10000</v>
      </c>
      <c r="L81" s="33">
        <v>109212.63</v>
      </c>
      <c r="M81" s="33">
        <v>109107.63</v>
      </c>
      <c r="N81" s="30">
        <v>0</v>
      </c>
      <c r="O81" s="29">
        <f t="shared" si="53"/>
        <v>109212.63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130</v>
      </c>
      <c r="E82" s="4" t="s">
        <v>131</v>
      </c>
      <c r="F82" s="5">
        <v>0</v>
      </c>
      <c r="G82" s="5">
        <v>0</v>
      </c>
      <c r="H82" s="5">
        <v>0</v>
      </c>
      <c r="I82" s="5">
        <v>0</v>
      </c>
      <c r="J82" s="5">
        <f t="shared" si="52"/>
        <v>0</v>
      </c>
      <c r="K82" s="33">
        <v>12000</v>
      </c>
      <c r="L82" s="33">
        <v>35000</v>
      </c>
      <c r="M82" s="33">
        <v>34114</v>
      </c>
      <c r="N82" s="30">
        <v>0</v>
      </c>
      <c r="O82" s="29">
        <f t="shared" si="53"/>
        <v>35000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132</v>
      </c>
      <c r="E83" s="4" t="s">
        <v>133</v>
      </c>
      <c r="F83" s="5">
        <v>0</v>
      </c>
      <c r="G83" s="5">
        <v>0</v>
      </c>
      <c r="H83" s="5">
        <v>0</v>
      </c>
      <c r="I83" s="5">
        <v>0</v>
      </c>
      <c r="J83" s="5">
        <f t="shared" si="52"/>
        <v>0</v>
      </c>
      <c r="K83" s="33">
        <v>5000</v>
      </c>
      <c r="L83" s="33">
        <v>5000</v>
      </c>
      <c r="M83" s="33">
        <v>4185</v>
      </c>
      <c r="N83" s="30">
        <v>5200</v>
      </c>
      <c r="O83" s="29">
        <f t="shared" si="53"/>
        <v>10200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134</v>
      </c>
      <c r="E84" s="4" t="s">
        <v>135</v>
      </c>
      <c r="F84" s="5">
        <v>0</v>
      </c>
      <c r="G84" s="5">
        <v>0</v>
      </c>
      <c r="H84" s="5">
        <v>0</v>
      </c>
      <c r="I84" s="5">
        <v>0</v>
      </c>
      <c r="J84" s="5">
        <f t="shared" si="52"/>
        <v>0</v>
      </c>
      <c r="K84" s="33">
        <v>70000</v>
      </c>
      <c r="L84" s="33">
        <v>70000</v>
      </c>
      <c r="M84" s="33">
        <v>42952.15</v>
      </c>
      <c r="N84" s="30">
        <v>0</v>
      </c>
      <c r="O84" s="29">
        <f t="shared" si="53"/>
        <v>70000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136</v>
      </c>
      <c r="E85" s="4" t="s">
        <v>137</v>
      </c>
      <c r="F85" s="5">
        <v>0</v>
      </c>
      <c r="G85" s="5">
        <v>0</v>
      </c>
      <c r="H85" s="5">
        <v>0</v>
      </c>
      <c r="I85" s="5">
        <v>0</v>
      </c>
      <c r="J85" s="5">
        <f t="shared" si="52"/>
        <v>0</v>
      </c>
      <c r="K85" s="33">
        <v>20000</v>
      </c>
      <c r="L85" s="33">
        <v>20000</v>
      </c>
      <c r="M85" s="33">
        <v>21261.38</v>
      </c>
      <c r="N85" s="30">
        <v>0</v>
      </c>
      <c r="O85" s="29">
        <f t="shared" si="53"/>
        <v>20000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138</v>
      </c>
      <c r="E86" s="4" t="s">
        <v>139</v>
      </c>
      <c r="F86" s="5">
        <v>0</v>
      </c>
      <c r="G86" s="5">
        <v>0</v>
      </c>
      <c r="H86" s="5">
        <v>0</v>
      </c>
      <c r="I86" s="5">
        <v>0</v>
      </c>
      <c r="J86" s="5">
        <f t="shared" si="52"/>
        <v>0</v>
      </c>
      <c r="K86" s="33">
        <v>30000</v>
      </c>
      <c r="L86" s="33">
        <v>30000</v>
      </c>
      <c r="M86" s="33">
        <v>25711.1</v>
      </c>
      <c r="N86" s="30">
        <v>0</v>
      </c>
      <c r="O86" s="29">
        <f t="shared" si="53"/>
        <v>30000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140</v>
      </c>
      <c r="E87" s="4" t="s">
        <v>141</v>
      </c>
      <c r="F87" s="5">
        <v>0</v>
      </c>
      <c r="G87" s="5">
        <v>0</v>
      </c>
      <c r="H87" s="5">
        <v>0</v>
      </c>
      <c r="I87" s="5">
        <v>0</v>
      </c>
      <c r="J87" s="5">
        <f t="shared" si="52"/>
        <v>0</v>
      </c>
      <c r="K87" s="33">
        <v>1000</v>
      </c>
      <c r="L87" s="33">
        <v>0</v>
      </c>
      <c r="M87" s="33">
        <v>0</v>
      </c>
      <c r="N87" s="30">
        <v>0</v>
      </c>
      <c r="O87" s="29">
        <f t="shared" si="53"/>
        <v>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144</v>
      </c>
      <c r="E88" s="4" t="s">
        <v>145</v>
      </c>
      <c r="F88" s="5">
        <v>0</v>
      </c>
      <c r="G88" s="5">
        <v>0</v>
      </c>
      <c r="H88" s="5">
        <v>0</v>
      </c>
      <c r="I88" s="5">
        <v>0</v>
      </c>
      <c r="J88" s="5">
        <f t="shared" si="52"/>
        <v>0</v>
      </c>
      <c r="K88" s="33">
        <v>25000</v>
      </c>
      <c r="L88" s="33">
        <v>85000</v>
      </c>
      <c r="M88" s="33">
        <v>84475</v>
      </c>
      <c r="N88" s="30">
        <v>0</v>
      </c>
      <c r="O88" s="29">
        <f t="shared" si="53"/>
        <v>85000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146</v>
      </c>
      <c r="E89" s="4" t="s">
        <v>147</v>
      </c>
      <c r="F89" s="5">
        <v>0</v>
      </c>
      <c r="G89" s="5">
        <v>0</v>
      </c>
      <c r="H89" s="5">
        <v>0</v>
      </c>
      <c r="I89" s="5">
        <v>0</v>
      </c>
      <c r="J89" s="5">
        <f t="shared" si="52"/>
        <v>0</v>
      </c>
      <c r="K89" s="33">
        <v>1000</v>
      </c>
      <c r="L89" s="33">
        <v>1000</v>
      </c>
      <c r="M89" s="33">
        <v>968</v>
      </c>
      <c r="N89" s="30">
        <v>0</v>
      </c>
      <c r="O89" s="29">
        <f t="shared" si="53"/>
        <v>1000</v>
      </c>
    </row>
    <row r="90" spans="1:15" ht="12" customHeight="1" outlineLevel="1" x14ac:dyDescent="0.25">
      <c r="A90" s="3" t="s">
        <v>77</v>
      </c>
      <c r="B90" s="3" t="s">
        <v>114</v>
      </c>
      <c r="C90" s="3" t="s">
        <v>119</v>
      </c>
      <c r="D90" s="3" t="s">
        <v>148</v>
      </c>
      <c r="E90" s="4" t="s">
        <v>149</v>
      </c>
      <c r="F90" s="5">
        <v>0</v>
      </c>
      <c r="G90" s="5">
        <v>0</v>
      </c>
      <c r="H90" s="5">
        <v>0</v>
      </c>
      <c r="I90" s="5">
        <v>0</v>
      </c>
      <c r="J90" s="5">
        <f t="shared" ref="J90" si="54">G90+I90</f>
        <v>0</v>
      </c>
      <c r="K90" s="33">
        <v>0</v>
      </c>
      <c r="L90" s="33">
        <v>3000</v>
      </c>
      <c r="M90" s="33">
        <v>2900</v>
      </c>
      <c r="N90" s="32">
        <v>9000</v>
      </c>
      <c r="O90" s="29">
        <f t="shared" ref="O90" si="55">L90+N90</f>
        <v>12000</v>
      </c>
    </row>
    <row r="91" spans="1:15" ht="12" customHeight="1" outlineLevel="1" x14ac:dyDescent="0.25">
      <c r="A91" s="3" t="s">
        <v>77</v>
      </c>
      <c r="B91" s="3" t="s">
        <v>114</v>
      </c>
      <c r="C91" s="3" t="s">
        <v>119</v>
      </c>
      <c r="D91" s="3" t="s">
        <v>101</v>
      </c>
      <c r="E91" s="4" t="s">
        <v>102</v>
      </c>
      <c r="F91" s="5">
        <v>0</v>
      </c>
      <c r="G91" s="5">
        <v>0</v>
      </c>
      <c r="H91" s="5">
        <v>0</v>
      </c>
      <c r="I91" s="5">
        <v>0</v>
      </c>
      <c r="J91" s="5">
        <f t="shared" si="52"/>
        <v>0</v>
      </c>
      <c r="K91" s="33">
        <v>11000</v>
      </c>
      <c r="L91" s="33">
        <v>27000</v>
      </c>
      <c r="M91" s="33">
        <v>19165</v>
      </c>
      <c r="N91" s="32">
        <v>0</v>
      </c>
      <c r="O91" s="29">
        <f t="shared" si="53"/>
        <v>27000</v>
      </c>
    </row>
    <row r="92" spans="1:15" ht="12" customHeight="1" outlineLevel="1" x14ac:dyDescent="0.25">
      <c r="A92" s="3" t="s">
        <v>77</v>
      </c>
      <c r="B92" s="3" t="s">
        <v>114</v>
      </c>
      <c r="C92" s="3" t="s">
        <v>119</v>
      </c>
      <c r="D92" s="3" t="s">
        <v>84</v>
      </c>
      <c r="E92" s="4" t="s">
        <v>85</v>
      </c>
      <c r="F92" s="5">
        <v>0</v>
      </c>
      <c r="G92" s="5">
        <v>0</v>
      </c>
      <c r="H92" s="5">
        <v>0</v>
      </c>
      <c r="I92" s="5">
        <v>0</v>
      </c>
      <c r="J92" s="5">
        <f t="shared" si="52"/>
        <v>0</v>
      </c>
      <c r="K92" s="33">
        <v>52000</v>
      </c>
      <c r="L92" s="33">
        <v>78611</v>
      </c>
      <c r="M92" s="33">
        <v>44363.839999999997</v>
      </c>
      <c r="N92" s="30">
        <v>0</v>
      </c>
      <c r="O92" s="29">
        <f t="shared" si="53"/>
        <v>78611</v>
      </c>
    </row>
    <row r="93" spans="1:15" ht="12" customHeight="1" outlineLevel="1" x14ac:dyDescent="0.25">
      <c r="A93" s="3" t="s">
        <v>77</v>
      </c>
      <c r="B93" s="3" t="s">
        <v>613</v>
      </c>
      <c r="C93" s="3" t="s">
        <v>119</v>
      </c>
      <c r="D93" s="3" t="s">
        <v>227</v>
      </c>
      <c r="E93" s="4" t="s">
        <v>228</v>
      </c>
      <c r="F93" s="5">
        <v>0</v>
      </c>
      <c r="G93" s="5">
        <v>0</v>
      </c>
      <c r="H93" s="5">
        <v>0</v>
      </c>
      <c r="I93" s="5">
        <v>0</v>
      </c>
      <c r="J93" s="5">
        <f>SUM(G93+I93)</f>
        <v>0</v>
      </c>
      <c r="K93" s="5">
        <v>0</v>
      </c>
      <c r="L93" s="5">
        <v>48787.37</v>
      </c>
      <c r="M93" s="33">
        <v>48787.37</v>
      </c>
      <c r="N93" s="31">
        <v>0</v>
      </c>
      <c r="O93" s="29">
        <f t="shared" si="53"/>
        <v>48787.37</v>
      </c>
    </row>
    <row r="94" spans="1:15" ht="12" customHeight="1" x14ac:dyDescent="0.25">
      <c r="A94" s="118" t="s">
        <v>150</v>
      </c>
      <c r="B94" s="119"/>
      <c r="C94" s="119"/>
      <c r="D94" s="119"/>
      <c r="E94" s="119"/>
      <c r="F94" s="6">
        <f>SUM(F72:F93)</f>
        <v>0</v>
      </c>
      <c r="G94" s="6">
        <f>SUM(G72:G93)</f>
        <v>323611</v>
      </c>
      <c r="H94" s="6">
        <f>SUM(H72:H93)</f>
        <v>323611</v>
      </c>
      <c r="I94" s="6">
        <f>SUM(I72:I93)</f>
        <v>0</v>
      </c>
      <c r="J94" s="6">
        <f>SUM(J72:J92)</f>
        <v>323611</v>
      </c>
      <c r="K94" s="6">
        <f>SUM(K72:K93)</f>
        <v>1045000</v>
      </c>
      <c r="L94" s="6">
        <f>SUM(L72:L93)</f>
        <v>1470611</v>
      </c>
      <c r="M94" s="6">
        <f>SUM(M72:M93)</f>
        <v>1199037.4700000002</v>
      </c>
      <c r="N94" s="6">
        <f>SUM(N72:N93)</f>
        <v>66200</v>
      </c>
      <c r="O94" s="6">
        <f>SUM(O72:O93)</f>
        <v>1536811</v>
      </c>
    </row>
    <row r="95" spans="1:15" s="7" customFormat="1" ht="12" customHeight="1" x14ac:dyDescent="0.25">
      <c r="A95" s="123" t="s">
        <v>151</v>
      </c>
      <c r="B95" s="124"/>
      <c r="C95" s="124"/>
      <c r="D95" s="124"/>
      <c r="E95" s="124"/>
      <c r="F95" s="10">
        <f t="shared" ref="F95:O95" si="56">SUM(F57,F59,F61,F66,F68,F71,F94)</f>
        <v>2580000</v>
      </c>
      <c r="G95" s="10">
        <f t="shared" si="56"/>
        <v>3069611</v>
      </c>
      <c r="H95" s="10">
        <f t="shared" si="56"/>
        <v>3746392.26</v>
      </c>
      <c r="I95" s="10">
        <f t="shared" si="56"/>
        <v>686781</v>
      </c>
      <c r="J95" s="10">
        <f t="shared" si="56"/>
        <v>3756392</v>
      </c>
      <c r="K95" s="10">
        <f t="shared" si="56"/>
        <v>3895000</v>
      </c>
      <c r="L95" s="10">
        <f t="shared" si="56"/>
        <v>4335799</v>
      </c>
      <c r="M95" s="10">
        <f t="shared" si="56"/>
        <v>4008769.47</v>
      </c>
      <c r="N95" s="10">
        <f t="shared" si="56"/>
        <v>66200</v>
      </c>
      <c r="O95" s="10">
        <f t="shared" si="56"/>
        <v>4401999</v>
      </c>
    </row>
    <row r="96" spans="1:15" s="7" customFormat="1" ht="12" customHeight="1" x14ac:dyDescent="0.25">
      <c r="A96" s="18" t="s">
        <v>152</v>
      </c>
      <c r="B96" s="59" t="s">
        <v>645</v>
      </c>
      <c r="C96" s="46" t="s">
        <v>154</v>
      </c>
      <c r="D96" s="46" t="s">
        <v>128</v>
      </c>
      <c r="E96" s="46" t="s">
        <v>129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50000</v>
      </c>
      <c r="L96" s="19">
        <v>0</v>
      </c>
      <c r="M96" s="19">
        <v>0</v>
      </c>
      <c r="N96" s="26">
        <v>0</v>
      </c>
      <c r="O96" s="42">
        <f>SUM(L96+N96)</f>
        <v>0</v>
      </c>
    </row>
    <row r="97" spans="1:15" ht="12" customHeight="1" outlineLevel="1" x14ac:dyDescent="0.25">
      <c r="A97" s="3" t="s">
        <v>152</v>
      </c>
      <c r="B97" s="3" t="s">
        <v>153</v>
      </c>
      <c r="C97" s="3" t="s">
        <v>154</v>
      </c>
      <c r="D97" s="3" t="s">
        <v>130</v>
      </c>
      <c r="E97" s="4" t="s">
        <v>131</v>
      </c>
      <c r="F97" s="5">
        <v>0</v>
      </c>
      <c r="G97" s="5">
        <v>0</v>
      </c>
      <c r="H97" s="5">
        <v>0</v>
      </c>
      <c r="I97" s="5">
        <v>0</v>
      </c>
      <c r="J97" s="5">
        <f>G97+I97</f>
        <v>0</v>
      </c>
      <c r="K97" s="5">
        <v>0</v>
      </c>
      <c r="L97" s="5">
        <v>0</v>
      </c>
      <c r="M97" s="5">
        <v>0</v>
      </c>
      <c r="N97" s="26">
        <v>0</v>
      </c>
      <c r="O97" s="29">
        <f>SUM(L97+N97)</f>
        <v>0</v>
      </c>
    </row>
    <row r="98" spans="1:15" ht="12" customHeight="1" outlineLevel="1" x14ac:dyDescent="0.25">
      <c r="A98" s="3" t="s">
        <v>152</v>
      </c>
      <c r="B98" s="3" t="s">
        <v>153</v>
      </c>
      <c r="C98" s="3" t="s">
        <v>154</v>
      </c>
      <c r="D98" s="3" t="s">
        <v>84</v>
      </c>
      <c r="E98" s="4" t="s">
        <v>85</v>
      </c>
      <c r="F98" s="5">
        <v>0</v>
      </c>
      <c r="G98" s="5">
        <v>0</v>
      </c>
      <c r="H98" s="5">
        <v>0</v>
      </c>
      <c r="I98" s="5">
        <v>0</v>
      </c>
      <c r="J98" s="5">
        <f>G98+I98</f>
        <v>0</v>
      </c>
      <c r="K98" s="5">
        <v>40000</v>
      </c>
      <c r="L98" s="5">
        <v>40000</v>
      </c>
      <c r="M98" s="38">
        <v>4000</v>
      </c>
      <c r="N98" s="26">
        <v>0</v>
      </c>
      <c r="O98" s="29">
        <f>L98+N98</f>
        <v>40000</v>
      </c>
    </row>
    <row r="99" spans="1:15" ht="12" customHeight="1" x14ac:dyDescent="0.25">
      <c r="A99" s="118" t="s">
        <v>155</v>
      </c>
      <c r="B99" s="119"/>
      <c r="C99" s="119"/>
      <c r="D99" s="119"/>
      <c r="E99" s="119"/>
      <c r="F99" s="6">
        <f t="shared" ref="F99:O99" si="57">SUM(F96:F98)</f>
        <v>0</v>
      </c>
      <c r="G99" s="6">
        <f t="shared" si="57"/>
        <v>0</v>
      </c>
      <c r="H99" s="6">
        <f t="shared" si="57"/>
        <v>0</v>
      </c>
      <c r="I99" s="6">
        <f t="shared" si="57"/>
        <v>0</v>
      </c>
      <c r="J99" s="6">
        <f t="shared" si="57"/>
        <v>0</v>
      </c>
      <c r="K99" s="6">
        <f t="shared" si="57"/>
        <v>90000</v>
      </c>
      <c r="L99" s="6">
        <f t="shared" si="57"/>
        <v>40000</v>
      </c>
      <c r="M99" s="6">
        <f t="shared" si="57"/>
        <v>4000</v>
      </c>
      <c r="N99" s="6">
        <f t="shared" si="57"/>
        <v>0</v>
      </c>
      <c r="O99" s="6">
        <f t="shared" si="57"/>
        <v>40000</v>
      </c>
    </row>
    <row r="100" spans="1:15" ht="12" customHeight="1" outlineLevel="1" x14ac:dyDescent="0.25">
      <c r="A100" s="3" t="s">
        <v>152</v>
      </c>
      <c r="B100" s="3" t="s">
        <v>156</v>
      </c>
      <c r="C100" s="3" t="s">
        <v>157</v>
      </c>
      <c r="D100" s="3" t="s">
        <v>130</v>
      </c>
      <c r="E100" s="4" t="s">
        <v>131</v>
      </c>
      <c r="F100" s="5">
        <v>0</v>
      </c>
      <c r="G100" s="5">
        <v>0</v>
      </c>
      <c r="H100" s="5">
        <v>0</v>
      </c>
      <c r="I100" s="5">
        <v>0</v>
      </c>
      <c r="J100" s="5">
        <f>G100+I100</f>
        <v>0</v>
      </c>
      <c r="K100" s="5">
        <v>20000</v>
      </c>
      <c r="L100" s="5">
        <v>12000</v>
      </c>
      <c r="M100" s="33">
        <v>3558</v>
      </c>
      <c r="N100" s="26">
        <v>-5000</v>
      </c>
      <c r="O100" s="29">
        <f>L100+N100</f>
        <v>7000</v>
      </c>
    </row>
    <row r="101" spans="1:15" ht="12" customHeight="1" outlineLevel="1" x14ac:dyDescent="0.25">
      <c r="A101" s="3" t="s">
        <v>152</v>
      </c>
      <c r="B101" s="3" t="s">
        <v>156</v>
      </c>
      <c r="C101" s="3" t="s">
        <v>157</v>
      </c>
      <c r="D101" s="3" t="s">
        <v>101</v>
      </c>
      <c r="E101" s="4" t="s">
        <v>102</v>
      </c>
      <c r="F101" s="5">
        <v>0</v>
      </c>
      <c r="G101" s="5">
        <v>0</v>
      </c>
      <c r="H101" s="5">
        <v>0</v>
      </c>
      <c r="I101" s="5">
        <v>0</v>
      </c>
      <c r="J101" s="5">
        <f t="shared" ref="J101:J103" si="58">G101+I101</f>
        <v>0</v>
      </c>
      <c r="K101" s="5">
        <v>1000</v>
      </c>
      <c r="L101" s="5">
        <v>1000</v>
      </c>
      <c r="M101" s="33">
        <v>0</v>
      </c>
      <c r="N101" s="26">
        <v>-1000</v>
      </c>
      <c r="O101" s="29">
        <f t="shared" ref="O101:O103" si="59">L101+N101</f>
        <v>0</v>
      </c>
    </row>
    <row r="102" spans="1:15" ht="12" customHeight="1" outlineLevel="1" x14ac:dyDescent="0.25">
      <c r="A102" s="3" t="s">
        <v>152</v>
      </c>
      <c r="B102" s="3" t="s">
        <v>156</v>
      </c>
      <c r="C102" s="3" t="s">
        <v>157</v>
      </c>
      <c r="D102" s="3" t="s">
        <v>158</v>
      </c>
      <c r="E102" s="4" t="s">
        <v>159</v>
      </c>
      <c r="F102" s="5">
        <v>0</v>
      </c>
      <c r="G102" s="5">
        <v>0</v>
      </c>
      <c r="H102" s="5">
        <v>0</v>
      </c>
      <c r="I102" s="5">
        <v>0</v>
      </c>
      <c r="J102" s="5">
        <f t="shared" si="58"/>
        <v>0</v>
      </c>
      <c r="K102" s="5">
        <v>8000</v>
      </c>
      <c r="L102" s="5">
        <v>16000</v>
      </c>
      <c r="M102" s="38">
        <v>14944</v>
      </c>
      <c r="N102" s="26">
        <v>1000</v>
      </c>
      <c r="O102" s="29">
        <f t="shared" si="59"/>
        <v>17000</v>
      </c>
    </row>
    <row r="103" spans="1:15" ht="12" customHeight="1" outlineLevel="1" x14ac:dyDescent="0.25">
      <c r="A103" s="3" t="s">
        <v>152</v>
      </c>
      <c r="B103" s="3" t="s">
        <v>156</v>
      </c>
      <c r="C103" s="3" t="s">
        <v>157</v>
      </c>
      <c r="D103" s="3" t="s">
        <v>160</v>
      </c>
      <c r="E103" s="4" t="s">
        <v>161</v>
      </c>
      <c r="F103" s="5">
        <v>0</v>
      </c>
      <c r="G103" s="5">
        <v>0</v>
      </c>
      <c r="H103" s="5">
        <v>0</v>
      </c>
      <c r="I103" s="5">
        <v>0</v>
      </c>
      <c r="J103" s="5">
        <f t="shared" si="58"/>
        <v>0</v>
      </c>
      <c r="K103" s="5">
        <v>25000</v>
      </c>
      <c r="L103" s="5">
        <v>25000</v>
      </c>
      <c r="M103" s="38">
        <v>29266</v>
      </c>
      <c r="N103" s="26">
        <v>5000</v>
      </c>
      <c r="O103" s="29">
        <f t="shared" si="59"/>
        <v>30000</v>
      </c>
    </row>
    <row r="104" spans="1:15" ht="12" customHeight="1" x14ac:dyDescent="0.25">
      <c r="A104" s="118" t="s">
        <v>162</v>
      </c>
      <c r="B104" s="119"/>
      <c r="C104" s="119"/>
      <c r="D104" s="119"/>
      <c r="E104" s="119"/>
      <c r="F104" s="6">
        <f>SUM(F100:F103)</f>
        <v>0</v>
      </c>
      <c r="G104" s="6">
        <f>SUM(G100:G103)</f>
        <v>0</v>
      </c>
      <c r="H104" s="6">
        <f t="shared" ref="H104:J104" si="60">SUM(H100:H103)</f>
        <v>0</v>
      </c>
      <c r="I104" s="6">
        <f t="shared" si="60"/>
        <v>0</v>
      </c>
      <c r="J104" s="6">
        <f t="shared" si="60"/>
        <v>0</v>
      </c>
      <c r="K104" s="6">
        <f t="shared" ref="K104" si="61">SUM(K100:K103)</f>
        <v>54000</v>
      </c>
      <c r="L104" s="6">
        <f t="shared" ref="L104:O104" si="62">SUM(L100:L103)</f>
        <v>54000</v>
      </c>
      <c r="M104" s="6">
        <f t="shared" si="62"/>
        <v>47768</v>
      </c>
      <c r="N104" s="6">
        <f t="shared" si="62"/>
        <v>0</v>
      </c>
      <c r="O104" s="6">
        <f t="shared" si="62"/>
        <v>54000</v>
      </c>
    </row>
    <row r="105" spans="1:15" s="7" customFormat="1" ht="12" customHeight="1" x14ac:dyDescent="0.25">
      <c r="A105" s="123" t="s">
        <v>163</v>
      </c>
      <c r="B105" s="124"/>
      <c r="C105" s="124"/>
      <c r="D105" s="124"/>
      <c r="E105" s="124"/>
      <c r="F105" s="10">
        <f>SUM(F99,F104)</f>
        <v>0</v>
      </c>
      <c r="G105" s="10">
        <f>SUM(G99,G104)</f>
        <v>0</v>
      </c>
      <c r="H105" s="10">
        <f t="shared" ref="H105:J105" si="63">SUM(H99,H104)</f>
        <v>0</v>
      </c>
      <c r="I105" s="10">
        <f t="shared" si="63"/>
        <v>0</v>
      </c>
      <c r="J105" s="10">
        <f t="shared" si="63"/>
        <v>0</v>
      </c>
      <c r="K105" s="10">
        <f t="shared" ref="K105" si="64">SUM(K99,K104)</f>
        <v>144000</v>
      </c>
      <c r="L105" s="10">
        <f t="shared" ref="L105:O105" si="65">SUM(L99,L104)</f>
        <v>94000</v>
      </c>
      <c r="M105" s="10">
        <f t="shared" si="65"/>
        <v>51768</v>
      </c>
      <c r="N105" s="10">
        <f t="shared" si="65"/>
        <v>0</v>
      </c>
      <c r="O105" s="10">
        <f t="shared" si="65"/>
        <v>94000</v>
      </c>
    </row>
    <row r="106" spans="1:15" ht="12" customHeight="1" outlineLevel="1" x14ac:dyDescent="0.25">
      <c r="A106" s="3" t="s">
        <v>164</v>
      </c>
      <c r="B106" s="3" t="s">
        <v>165</v>
      </c>
      <c r="C106" s="3" t="s">
        <v>166</v>
      </c>
      <c r="D106" s="3" t="s">
        <v>167</v>
      </c>
      <c r="E106" s="4" t="s">
        <v>168</v>
      </c>
      <c r="F106" s="5">
        <v>500</v>
      </c>
      <c r="G106" s="50">
        <v>500</v>
      </c>
      <c r="H106" s="33">
        <v>473</v>
      </c>
      <c r="I106" s="25">
        <v>0</v>
      </c>
      <c r="J106" s="27">
        <f>SUM(G106,I106)</f>
        <v>500</v>
      </c>
      <c r="K106" s="5">
        <v>0</v>
      </c>
      <c r="L106" s="5">
        <v>0</v>
      </c>
      <c r="M106" s="33">
        <v>0</v>
      </c>
      <c r="N106" s="5">
        <v>0</v>
      </c>
      <c r="O106" s="5">
        <v>0</v>
      </c>
    </row>
    <row r="107" spans="1:15" ht="12" customHeight="1" outlineLevel="1" x14ac:dyDescent="0.25">
      <c r="A107" s="3" t="s">
        <v>164</v>
      </c>
      <c r="B107" s="3" t="s">
        <v>165</v>
      </c>
      <c r="C107" s="3" t="s">
        <v>166</v>
      </c>
      <c r="D107" s="3" t="s">
        <v>169</v>
      </c>
      <c r="E107" s="4" t="s">
        <v>170</v>
      </c>
      <c r="F107" s="5">
        <v>110000</v>
      </c>
      <c r="G107" s="38">
        <v>110000</v>
      </c>
      <c r="H107" s="33">
        <v>93808</v>
      </c>
      <c r="I107" s="25">
        <v>0</v>
      </c>
      <c r="J107" s="27">
        <f>SUM(G107,I107)</f>
        <v>110000</v>
      </c>
      <c r="K107" s="5">
        <v>0</v>
      </c>
      <c r="L107" s="5">
        <v>0</v>
      </c>
      <c r="M107" s="33">
        <v>0</v>
      </c>
      <c r="N107" s="5">
        <v>0</v>
      </c>
      <c r="O107" s="5">
        <v>0</v>
      </c>
    </row>
    <row r="108" spans="1:15" ht="12" customHeight="1" outlineLevel="1" x14ac:dyDescent="0.25">
      <c r="A108" s="3" t="s">
        <v>164</v>
      </c>
      <c r="B108" s="3" t="s">
        <v>165</v>
      </c>
      <c r="C108" s="3" t="s">
        <v>166</v>
      </c>
      <c r="D108" s="3" t="s">
        <v>171</v>
      </c>
      <c r="E108" s="4" t="s">
        <v>172</v>
      </c>
      <c r="F108" s="5">
        <v>0</v>
      </c>
      <c r="G108" s="5">
        <v>0</v>
      </c>
      <c r="H108" s="5">
        <v>0</v>
      </c>
      <c r="I108" s="5">
        <v>0</v>
      </c>
      <c r="J108" s="5">
        <f>G108+I108</f>
        <v>0</v>
      </c>
      <c r="K108" s="33">
        <v>517000</v>
      </c>
      <c r="L108" s="33">
        <v>517000</v>
      </c>
      <c r="M108" s="33">
        <v>401099</v>
      </c>
      <c r="N108" s="35">
        <v>0</v>
      </c>
      <c r="O108" s="29">
        <f>L108+N108</f>
        <v>517000</v>
      </c>
    </row>
    <row r="109" spans="1:15" ht="12" customHeight="1" outlineLevel="1" x14ac:dyDescent="0.25">
      <c r="A109" s="3" t="s">
        <v>164</v>
      </c>
      <c r="B109" s="3" t="s">
        <v>165</v>
      </c>
      <c r="C109" s="3" t="s">
        <v>166</v>
      </c>
      <c r="D109" s="3" t="s">
        <v>120</v>
      </c>
      <c r="E109" s="4" t="s">
        <v>121</v>
      </c>
      <c r="F109" s="5">
        <v>0</v>
      </c>
      <c r="G109" s="5">
        <v>0</v>
      </c>
      <c r="H109" s="5">
        <v>0</v>
      </c>
      <c r="I109" s="5">
        <v>0</v>
      </c>
      <c r="J109" s="5">
        <f t="shared" ref="J109:J119" si="66">G109+I109</f>
        <v>0</v>
      </c>
      <c r="K109" s="33">
        <v>100000</v>
      </c>
      <c r="L109" s="33">
        <v>100000</v>
      </c>
      <c r="M109" s="33">
        <v>80716</v>
      </c>
      <c r="N109" s="26">
        <v>0</v>
      </c>
      <c r="O109" s="29">
        <f t="shared" ref="O109:O119" si="67">L109+N109</f>
        <v>100000</v>
      </c>
    </row>
    <row r="110" spans="1:15" ht="12" customHeight="1" outlineLevel="1" x14ac:dyDescent="0.25">
      <c r="A110" s="3" t="s">
        <v>164</v>
      </c>
      <c r="B110" s="3" t="s">
        <v>165</v>
      </c>
      <c r="C110" s="3" t="s">
        <v>166</v>
      </c>
      <c r="D110" s="3" t="s">
        <v>173</v>
      </c>
      <c r="E110" s="4" t="s">
        <v>174</v>
      </c>
      <c r="F110" s="5">
        <v>0</v>
      </c>
      <c r="G110" s="5">
        <v>0</v>
      </c>
      <c r="H110" s="5">
        <v>0</v>
      </c>
      <c r="I110" s="5">
        <v>0</v>
      </c>
      <c r="J110" s="5">
        <f t="shared" si="66"/>
        <v>0</v>
      </c>
      <c r="K110" s="33">
        <v>130000</v>
      </c>
      <c r="L110" s="33">
        <v>130000</v>
      </c>
      <c r="M110" s="33">
        <v>99472</v>
      </c>
      <c r="N110" s="26">
        <v>0</v>
      </c>
      <c r="O110" s="29">
        <f t="shared" si="67"/>
        <v>130000</v>
      </c>
    </row>
    <row r="111" spans="1:15" ht="12" customHeight="1" outlineLevel="1" x14ac:dyDescent="0.25">
      <c r="A111" s="3" t="s">
        <v>164</v>
      </c>
      <c r="B111" s="3" t="s">
        <v>165</v>
      </c>
      <c r="C111" s="3" t="s">
        <v>166</v>
      </c>
      <c r="D111" s="3" t="s">
        <v>175</v>
      </c>
      <c r="E111" s="4" t="s">
        <v>176</v>
      </c>
      <c r="F111" s="5">
        <v>0</v>
      </c>
      <c r="G111" s="5">
        <v>0</v>
      </c>
      <c r="H111" s="5">
        <v>0</v>
      </c>
      <c r="I111" s="5">
        <v>0</v>
      </c>
      <c r="J111" s="5">
        <f t="shared" si="66"/>
        <v>0</v>
      </c>
      <c r="K111" s="33">
        <v>47000</v>
      </c>
      <c r="L111" s="33">
        <v>47000</v>
      </c>
      <c r="M111" s="33">
        <v>36099</v>
      </c>
      <c r="N111" s="26">
        <v>0</v>
      </c>
      <c r="O111" s="29">
        <f t="shared" si="67"/>
        <v>47000</v>
      </c>
    </row>
    <row r="112" spans="1:15" ht="12" customHeight="1" outlineLevel="1" x14ac:dyDescent="0.25">
      <c r="A112" s="3" t="s">
        <v>164</v>
      </c>
      <c r="B112" s="3" t="s">
        <v>165</v>
      </c>
      <c r="C112" s="3" t="s">
        <v>166</v>
      </c>
      <c r="D112" s="3" t="s">
        <v>128</v>
      </c>
      <c r="E112" s="4" t="s">
        <v>129</v>
      </c>
      <c r="F112" s="5">
        <v>0</v>
      </c>
      <c r="G112" s="5">
        <v>0</v>
      </c>
      <c r="H112" s="5">
        <v>0</v>
      </c>
      <c r="I112" s="5">
        <v>0</v>
      </c>
      <c r="J112" s="5">
        <f t="shared" si="66"/>
        <v>0</v>
      </c>
      <c r="K112" s="33">
        <v>5000</v>
      </c>
      <c r="L112" s="33">
        <v>5000</v>
      </c>
      <c r="M112" s="33">
        <v>899</v>
      </c>
      <c r="N112" s="26">
        <v>0</v>
      </c>
      <c r="O112" s="29">
        <f t="shared" si="67"/>
        <v>5000</v>
      </c>
    </row>
    <row r="113" spans="1:15" ht="12" customHeight="1" outlineLevel="1" x14ac:dyDescent="0.25">
      <c r="A113" s="3" t="s">
        <v>164</v>
      </c>
      <c r="B113" s="3" t="s">
        <v>165</v>
      </c>
      <c r="C113" s="3" t="s">
        <v>166</v>
      </c>
      <c r="D113" s="3" t="s">
        <v>177</v>
      </c>
      <c r="E113" s="4" t="s">
        <v>178</v>
      </c>
      <c r="F113" s="5">
        <v>0</v>
      </c>
      <c r="G113" s="5">
        <v>0</v>
      </c>
      <c r="H113" s="5">
        <v>0</v>
      </c>
      <c r="I113" s="5">
        <v>0</v>
      </c>
      <c r="J113" s="5">
        <f t="shared" si="66"/>
        <v>0</v>
      </c>
      <c r="K113" s="33">
        <v>100000</v>
      </c>
      <c r="L113" s="33">
        <v>100000</v>
      </c>
      <c r="M113" s="33">
        <v>61350.239999999998</v>
      </c>
      <c r="N113" s="26">
        <v>0</v>
      </c>
      <c r="O113" s="29">
        <f t="shared" si="67"/>
        <v>100000</v>
      </c>
    </row>
    <row r="114" spans="1:15" ht="12" customHeight="1" outlineLevel="1" x14ac:dyDescent="0.25">
      <c r="A114" s="3" t="s">
        <v>164</v>
      </c>
      <c r="B114" s="3" t="s">
        <v>165</v>
      </c>
      <c r="C114" s="3" t="s">
        <v>166</v>
      </c>
      <c r="D114" s="3" t="s">
        <v>130</v>
      </c>
      <c r="E114" s="4" t="s">
        <v>131</v>
      </c>
      <c r="F114" s="5">
        <v>0</v>
      </c>
      <c r="G114" s="5">
        <v>0</v>
      </c>
      <c r="H114" s="5">
        <v>0</v>
      </c>
      <c r="I114" s="5">
        <v>0</v>
      </c>
      <c r="J114" s="5">
        <f t="shared" si="66"/>
        <v>0</v>
      </c>
      <c r="K114" s="33">
        <v>15000</v>
      </c>
      <c r="L114" s="33">
        <v>15000</v>
      </c>
      <c r="M114" s="33">
        <v>4595.5</v>
      </c>
      <c r="N114" s="26">
        <v>0</v>
      </c>
      <c r="O114" s="29">
        <f t="shared" si="67"/>
        <v>15000</v>
      </c>
    </row>
    <row r="115" spans="1:15" ht="12" customHeight="1" outlineLevel="1" x14ac:dyDescent="0.25">
      <c r="A115" s="3" t="s">
        <v>164</v>
      </c>
      <c r="B115" s="3" t="s">
        <v>165</v>
      </c>
      <c r="C115" s="3" t="s">
        <v>166</v>
      </c>
      <c r="D115" s="3" t="s">
        <v>179</v>
      </c>
      <c r="E115" s="4" t="s">
        <v>180</v>
      </c>
      <c r="F115" s="5">
        <v>0</v>
      </c>
      <c r="G115" s="5">
        <v>0</v>
      </c>
      <c r="H115" s="5">
        <v>0</v>
      </c>
      <c r="I115" s="5">
        <v>0</v>
      </c>
      <c r="J115" s="5">
        <f t="shared" si="66"/>
        <v>0</v>
      </c>
      <c r="K115" s="33">
        <v>5000</v>
      </c>
      <c r="L115" s="33">
        <v>5000</v>
      </c>
      <c r="M115" s="33">
        <v>0</v>
      </c>
      <c r="N115" s="26">
        <v>0</v>
      </c>
      <c r="O115" s="29">
        <f t="shared" si="67"/>
        <v>5000</v>
      </c>
    </row>
    <row r="116" spans="1:15" ht="12" customHeight="1" outlineLevel="1" x14ac:dyDescent="0.25">
      <c r="A116" s="3" t="s">
        <v>164</v>
      </c>
      <c r="B116" s="3" t="s">
        <v>165</v>
      </c>
      <c r="C116" s="3" t="s">
        <v>166</v>
      </c>
      <c r="D116" s="3" t="s">
        <v>101</v>
      </c>
      <c r="E116" s="4" t="s">
        <v>102</v>
      </c>
      <c r="F116" s="5">
        <v>0</v>
      </c>
      <c r="G116" s="5">
        <v>0</v>
      </c>
      <c r="H116" s="5">
        <v>0</v>
      </c>
      <c r="I116" s="5">
        <v>0</v>
      </c>
      <c r="J116" s="5">
        <f t="shared" si="66"/>
        <v>0</v>
      </c>
      <c r="K116" s="33">
        <v>15000</v>
      </c>
      <c r="L116" s="33">
        <v>15000</v>
      </c>
      <c r="M116" s="33">
        <v>1780.28</v>
      </c>
      <c r="N116" s="26">
        <v>0</v>
      </c>
      <c r="O116" s="29">
        <f t="shared" si="67"/>
        <v>15000</v>
      </c>
    </row>
    <row r="117" spans="1:15" ht="12" customHeight="1" outlineLevel="1" x14ac:dyDescent="0.25">
      <c r="A117" s="3" t="s">
        <v>164</v>
      </c>
      <c r="B117" s="3" t="s">
        <v>165</v>
      </c>
      <c r="C117" s="3" t="s">
        <v>166</v>
      </c>
      <c r="D117" s="3" t="s">
        <v>84</v>
      </c>
      <c r="E117" s="4" t="s">
        <v>85</v>
      </c>
      <c r="F117" s="5">
        <v>0</v>
      </c>
      <c r="G117" s="5">
        <v>0</v>
      </c>
      <c r="H117" s="5">
        <v>0</v>
      </c>
      <c r="I117" s="5">
        <v>0</v>
      </c>
      <c r="J117" s="5">
        <f t="shared" si="66"/>
        <v>0</v>
      </c>
      <c r="K117" s="33">
        <v>5000</v>
      </c>
      <c r="L117" s="33">
        <v>5000</v>
      </c>
      <c r="M117" s="33">
        <v>0</v>
      </c>
      <c r="N117" s="26">
        <v>0</v>
      </c>
      <c r="O117" s="29">
        <f t="shared" si="67"/>
        <v>5000</v>
      </c>
    </row>
    <row r="118" spans="1:15" ht="12" customHeight="1" outlineLevel="1" x14ac:dyDescent="0.25">
      <c r="A118" s="3" t="s">
        <v>164</v>
      </c>
      <c r="B118" s="3" t="s">
        <v>165</v>
      </c>
      <c r="C118" s="3" t="s">
        <v>166</v>
      </c>
      <c r="D118" s="3" t="s">
        <v>158</v>
      </c>
      <c r="E118" s="4" t="s">
        <v>159</v>
      </c>
      <c r="F118" s="5">
        <v>0</v>
      </c>
      <c r="G118" s="5">
        <v>0</v>
      </c>
      <c r="H118" s="5">
        <v>0</v>
      </c>
      <c r="I118" s="5">
        <v>0</v>
      </c>
      <c r="J118" s="5">
        <f t="shared" si="66"/>
        <v>0</v>
      </c>
      <c r="K118" s="33">
        <v>1000</v>
      </c>
      <c r="L118" s="33">
        <v>1000</v>
      </c>
      <c r="M118" s="33">
        <v>50</v>
      </c>
      <c r="N118" s="26">
        <v>0</v>
      </c>
      <c r="O118" s="29">
        <f t="shared" si="67"/>
        <v>1000</v>
      </c>
    </row>
    <row r="119" spans="1:15" ht="12" customHeight="1" outlineLevel="1" x14ac:dyDescent="0.25">
      <c r="A119" s="3" t="s">
        <v>164</v>
      </c>
      <c r="B119" s="3" t="s">
        <v>165</v>
      </c>
      <c r="C119" s="3" t="s">
        <v>166</v>
      </c>
      <c r="D119" s="3" t="s">
        <v>183</v>
      </c>
      <c r="E119" s="4" t="s">
        <v>184</v>
      </c>
      <c r="F119" s="5">
        <v>0</v>
      </c>
      <c r="G119" s="5">
        <v>0</v>
      </c>
      <c r="H119" s="5">
        <v>0</v>
      </c>
      <c r="I119" s="5">
        <v>0</v>
      </c>
      <c r="J119" s="5">
        <f t="shared" si="66"/>
        <v>0</v>
      </c>
      <c r="K119" s="33">
        <v>3000</v>
      </c>
      <c r="L119" s="33">
        <v>3000</v>
      </c>
      <c r="M119" s="33">
        <v>495</v>
      </c>
      <c r="N119" s="36">
        <v>0</v>
      </c>
      <c r="O119" s="29">
        <f t="shared" si="67"/>
        <v>3000</v>
      </c>
    </row>
    <row r="120" spans="1:15" ht="12" customHeight="1" x14ac:dyDescent="0.25">
      <c r="A120" s="118" t="s">
        <v>185</v>
      </c>
      <c r="B120" s="119"/>
      <c r="C120" s="119"/>
      <c r="D120" s="119"/>
      <c r="E120" s="119"/>
      <c r="F120" s="6">
        <f t="shared" ref="F120:O120" si="68">SUM(F106:F119)</f>
        <v>110500</v>
      </c>
      <c r="G120" s="6">
        <f t="shared" si="68"/>
        <v>110500</v>
      </c>
      <c r="H120" s="6">
        <f t="shared" si="68"/>
        <v>94281</v>
      </c>
      <c r="I120" s="6">
        <f t="shared" si="68"/>
        <v>0</v>
      </c>
      <c r="J120" s="6">
        <f t="shared" si="68"/>
        <v>110500</v>
      </c>
      <c r="K120" s="6">
        <f t="shared" si="68"/>
        <v>943000</v>
      </c>
      <c r="L120" s="6">
        <f t="shared" si="68"/>
        <v>943000</v>
      </c>
      <c r="M120" s="6">
        <f t="shared" si="68"/>
        <v>686556.02</v>
      </c>
      <c r="N120" s="6">
        <f t="shared" si="68"/>
        <v>0</v>
      </c>
      <c r="O120" s="6">
        <f t="shared" si="68"/>
        <v>943000</v>
      </c>
    </row>
    <row r="121" spans="1:15" ht="12" customHeight="1" outlineLevel="1" x14ac:dyDescent="0.25">
      <c r="A121" s="3" t="s">
        <v>164</v>
      </c>
      <c r="B121" s="3" t="s">
        <v>186</v>
      </c>
      <c r="C121" s="3" t="s">
        <v>13</v>
      </c>
      <c r="D121" s="3" t="s">
        <v>117</v>
      </c>
      <c r="E121" s="4" t="s">
        <v>118</v>
      </c>
      <c r="F121" s="5">
        <v>0</v>
      </c>
      <c r="G121" s="5">
        <v>80000</v>
      </c>
      <c r="H121" s="38">
        <v>40000</v>
      </c>
      <c r="I121" s="25">
        <v>0</v>
      </c>
      <c r="J121" s="27">
        <f>G121+I121</f>
        <v>80000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5" ht="12" customHeight="1" outlineLevel="1" x14ac:dyDescent="0.25">
      <c r="A122" s="3" t="s">
        <v>164</v>
      </c>
      <c r="B122" s="3" t="s">
        <v>186</v>
      </c>
      <c r="C122" s="3" t="s">
        <v>166</v>
      </c>
      <c r="D122" s="3" t="s">
        <v>128</v>
      </c>
      <c r="E122" s="4" t="s">
        <v>129</v>
      </c>
      <c r="F122" s="5">
        <v>0</v>
      </c>
      <c r="G122" s="5">
        <v>0</v>
      </c>
      <c r="H122" s="5">
        <v>0</v>
      </c>
      <c r="I122" s="5">
        <v>0</v>
      </c>
      <c r="J122" s="5">
        <f>G122+I122</f>
        <v>0</v>
      </c>
      <c r="K122" s="5">
        <v>0</v>
      </c>
      <c r="L122" s="5">
        <v>0</v>
      </c>
      <c r="M122" s="33">
        <v>0</v>
      </c>
      <c r="N122" s="26">
        <v>0</v>
      </c>
      <c r="O122" s="29">
        <f>L122+N122</f>
        <v>0</v>
      </c>
    </row>
    <row r="123" spans="1:15" ht="12" customHeight="1" outlineLevel="1" x14ac:dyDescent="0.25">
      <c r="A123" s="3" t="s">
        <v>164</v>
      </c>
      <c r="B123" s="3" t="s">
        <v>658</v>
      </c>
      <c r="C123" s="3" t="s">
        <v>166</v>
      </c>
      <c r="D123" s="3" t="s">
        <v>130</v>
      </c>
      <c r="E123" s="4" t="s">
        <v>131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33">
        <v>0</v>
      </c>
      <c r="N123" s="26">
        <v>0</v>
      </c>
      <c r="O123" s="29">
        <f>L123+N123</f>
        <v>0</v>
      </c>
    </row>
    <row r="124" spans="1:15" ht="12" customHeight="1" outlineLevel="1" x14ac:dyDescent="0.25">
      <c r="A124" s="3" t="s">
        <v>164</v>
      </c>
      <c r="B124" s="3" t="s">
        <v>186</v>
      </c>
      <c r="C124" s="3" t="s">
        <v>166</v>
      </c>
      <c r="D124" s="3" t="s">
        <v>179</v>
      </c>
      <c r="E124" s="4" t="s">
        <v>180</v>
      </c>
      <c r="F124" s="5">
        <v>0</v>
      </c>
      <c r="G124" s="5">
        <v>0</v>
      </c>
      <c r="H124" s="5">
        <v>0</v>
      </c>
      <c r="I124" s="5">
        <v>0</v>
      </c>
      <c r="J124" s="5">
        <f t="shared" ref="J124:J125" si="69">G124+I124</f>
        <v>0</v>
      </c>
      <c r="K124" s="5">
        <v>0</v>
      </c>
      <c r="L124" s="5">
        <v>0</v>
      </c>
      <c r="M124" s="33">
        <v>0</v>
      </c>
      <c r="N124" s="26">
        <v>0</v>
      </c>
      <c r="O124" s="29">
        <f t="shared" ref="O124:O125" si="70">L124+N124</f>
        <v>0</v>
      </c>
    </row>
    <row r="125" spans="1:15" ht="12" customHeight="1" outlineLevel="1" x14ac:dyDescent="0.25">
      <c r="A125" s="3" t="s">
        <v>164</v>
      </c>
      <c r="B125" s="3" t="s">
        <v>186</v>
      </c>
      <c r="C125" s="3" t="s">
        <v>166</v>
      </c>
      <c r="D125" s="3" t="s">
        <v>101</v>
      </c>
      <c r="E125" s="4" t="s">
        <v>102</v>
      </c>
      <c r="F125" s="5">
        <v>0</v>
      </c>
      <c r="G125" s="5">
        <v>0</v>
      </c>
      <c r="H125" s="5">
        <v>0</v>
      </c>
      <c r="I125" s="5">
        <v>0</v>
      </c>
      <c r="J125" s="5">
        <f t="shared" si="69"/>
        <v>0</v>
      </c>
      <c r="K125" s="5">
        <v>0</v>
      </c>
      <c r="L125" s="5">
        <v>100000</v>
      </c>
      <c r="M125" s="33">
        <v>100000</v>
      </c>
      <c r="N125" s="26">
        <v>0</v>
      </c>
      <c r="O125" s="29">
        <f t="shared" si="70"/>
        <v>100000</v>
      </c>
    </row>
    <row r="126" spans="1:15" ht="12" customHeight="1" outlineLevel="1" x14ac:dyDescent="0.25">
      <c r="A126" s="3" t="s">
        <v>164</v>
      </c>
      <c r="B126" s="3" t="s">
        <v>658</v>
      </c>
      <c r="C126" s="3" t="s">
        <v>166</v>
      </c>
      <c r="D126" s="3" t="s">
        <v>183</v>
      </c>
      <c r="E126" s="4" t="s">
        <v>184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33">
        <v>0</v>
      </c>
      <c r="N126" s="26">
        <v>0</v>
      </c>
      <c r="O126" s="29">
        <v>0</v>
      </c>
    </row>
    <row r="127" spans="1:15" ht="12" customHeight="1" x14ac:dyDescent="0.25">
      <c r="A127" s="118" t="s">
        <v>187</v>
      </c>
      <c r="B127" s="119"/>
      <c r="C127" s="119"/>
      <c r="D127" s="119"/>
      <c r="E127" s="119"/>
      <c r="F127" s="6">
        <f>SUM(F121:F126)</f>
        <v>0</v>
      </c>
      <c r="G127" s="6">
        <f>SUM(G121:G126)</f>
        <v>80000</v>
      </c>
      <c r="H127" s="6">
        <f>SUM(H121:H126)</f>
        <v>40000</v>
      </c>
      <c r="I127" s="6">
        <f>SUM(I121:I126)</f>
        <v>0</v>
      </c>
      <c r="J127" s="6">
        <f t="shared" ref="J127" si="71">SUM(J121:J125)</f>
        <v>80000</v>
      </c>
      <c r="K127" s="6">
        <f>SUM(K121:K126)</f>
        <v>0</v>
      </c>
      <c r="L127" s="6">
        <f>SUM(L121:L126)</f>
        <v>100000</v>
      </c>
      <c r="M127" s="6">
        <f>SUM(M121:M126)</f>
        <v>100000</v>
      </c>
      <c r="N127" s="6">
        <f>SUM(N121:N126)</f>
        <v>0</v>
      </c>
      <c r="O127" s="6">
        <f t="shared" ref="O127" si="72">SUM(O121:O125)</f>
        <v>100000</v>
      </c>
    </row>
    <row r="128" spans="1:15" ht="12" customHeight="1" outlineLevel="1" x14ac:dyDescent="0.25">
      <c r="A128" s="3" t="s">
        <v>164</v>
      </c>
      <c r="B128" s="3" t="s">
        <v>188</v>
      </c>
      <c r="C128" s="3" t="s">
        <v>98</v>
      </c>
      <c r="D128" s="3" t="s">
        <v>120</v>
      </c>
      <c r="E128" s="4" t="s">
        <v>121</v>
      </c>
      <c r="F128" s="5">
        <v>0</v>
      </c>
      <c r="G128" s="5">
        <v>0</v>
      </c>
      <c r="H128" s="5">
        <v>0</v>
      </c>
      <c r="I128" s="5">
        <v>0</v>
      </c>
      <c r="J128" s="5">
        <f>G128+I128</f>
        <v>0</v>
      </c>
      <c r="K128" s="5">
        <v>5000</v>
      </c>
      <c r="L128" s="5">
        <v>5000</v>
      </c>
      <c r="M128" s="33">
        <v>0</v>
      </c>
      <c r="N128" s="26">
        <v>0</v>
      </c>
      <c r="O128" s="29">
        <f>L128+N128</f>
        <v>5000</v>
      </c>
    </row>
    <row r="129" spans="1:15" ht="12" customHeight="1" outlineLevel="1" x14ac:dyDescent="0.25">
      <c r="A129" s="3" t="s">
        <v>164</v>
      </c>
      <c r="B129" s="3" t="s">
        <v>188</v>
      </c>
      <c r="C129" s="3" t="s">
        <v>98</v>
      </c>
      <c r="D129" s="3" t="s">
        <v>128</v>
      </c>
      <c r="E129" s="4" t="s">
        <v>129</v>
      </c>
      <c r="F129" s="5">
        <v>0</v>
      </c>
      <c r="G129" s="5">
        <v>0</v>
      </c>
      <c r="H129" s="5">
        <v>0</v>
      </c>
      <c r="I129" s="5">
        <v>0</v>
      </c>
      <c r="J129" s="5">
        <f t="shared" ref="J129:J135" si="73">G129+I129</f>
        <v>0</v>
      </c>
      <c r="K129" s="5">
        <v>10000</v>
      </c>
      <c r="L129" s="5">
        <v>10000</v>
      </c>
      <c r="M129" s="33">
        <v>0</v>
      </c>
      <c r="N129" s="26">
        <v>0</v>
      </c>
      <c r="O129" s="29">
        <f t="shared" ref="O129:O135" si="74">L129+N129</f>
        <v>10000</v>
      </c>
    </row>
    <row r="130" spans="1:15" ht="12" customHeight="1" outlineLevel="1" x14ac:dyDescent="0.25">
      <c r="A130" s="3" t="s">
        <v>164</v>
      </c>
      <c r="B130" s="3" t="s">
        <v>188</v>
      </c>
      <c r="C130" s="3" t="s">
        <v>98</v>
      </c>
      <c r="D130" s="3" t="s">
        <v>130</v>
      </c>
      <c r="E130" s="4" t="s">
        <v>131</v>
      </c>
      <c r="F130" s="5">
        <v>0</v>
      </c>
      <c r="G130" s="5">
        <v>0</v>
      </c>
      <c r="H130" s="5">
        <v>0</v>
      </c>
      <c r="I130" s="5">
        <v>0</v>
      </c>
      <c r="J130" s="5">
        <f t="shared" si="73"/>
        <v>0</v>
      </c>
      <c r="K130" s="5">
        <v>180000</v>
      </c>
      <c r="L130" s="5">
        <v>210000</v>
      </c>
      <c r="M130" s="33">
        <v>84456.09</v>
      </c>
      <c r="N130" s="26">
        <v>0</v>
      </c>
      <c r="O130" s="29">
        <f t="shared" si="74"/>
        <v>210000</v>
      </c>
    </row>
    <row r="131" spans="1:15" ht="12" customHeight="1" outlineLevel="1" x14ac:dyDescent="0.25">
      <c r="A131" s="3" t="s">
        <v>164</v>
      </c>
      <c r="B131" s="3" t="s">
        <v>188</v>
      </c>
      <c r="C131" s="3" t="s">
        <v>98</v>
      </c>
      <c r="D131" s="3" t="s">
        <v>140</v>
      </c>
      <c r="E131" s="4" t="s">
        <v>141</v>
      </c>
      <c r="F131" s="5">
        <v>0</v>
      </c>
      <c r="G131" s="5">
        <v>0</v>
      </c>
      <c r="H131" s="5">
        <v>0</v>
      </c>
      <c r="I131" s="5">
        <v>0</v>
      </c>
      <c r="J131" s="5">
        <f t="shared" si="73"/>
        <v>0</v>
      </c>
      <c r="K131" s="5">
        <v>500</v>
      </c>
      <c r="L131" s="5">
        <v>500</v>
      </c>
      <c r="M131" s="33">
        <v>0</v>
      </c>
      <c r="N131" s="26">
        <v>0</v>
      </c>
      <c r="O131" s="29">
        <f t="shared" si="74"/>
        <v>500</v>
      </c>
    </row>
    <row r="132" spans="1:15" ht="12" customHeight="1" outlineLevel="1" x14ac:dyDescent="0.25">
      <c r="A132" s="3" t="s">
        <v>164</v>
      </c>
      <c r="B132" s="3" t="s">
        <v>188</v>
      </c>
      <c r="C132" s="3" t="s">
        <v>98</v>
      </c>
      <c r="D132" s="3" t="s">
        <v>428</v>
      </c>
      <c r="E132" s="4" t="s">
        <v>429</v>
      </c>
      <c r="F132" s="5">
        <v>0</v>
      </c>
      <c r="G132" s="5">
        <v>0</v>
      </c>
      <c r="H132" s="5">
        <v>0</v>
      </c>
      <c r="I132" s="5">
        <v>0</v>
      </c>
      <c r="J132" s="5">
        <f t="shared" si="73"/>
        <v>0</v>
      </c>
      <c r="K132" s="5">
        <v>440000</v>
      </c>
      <c r="L132" s="5">
        <v>390000</v>
      </c>
      <c r="M132" s="33">
        <v>0</v>
      </c>
      <c r="N132" s="26">
        <v>0</v>
      </c>
      <c r="O132" s="29">
        <f t="shared" si="74"/>
        <v>390000</v>
      </c>
    </row>
    <row r="133" spans="1:15" ht="12" customHeight="1" outlineLevel="1" x14ac:dyDescent="0.25">
      <c r="A133" s="3" t="s">
        <v>164</v>
      </c>
      <c r="B133" s="3" t="s">
        <v>188</v>
      </c>
      <c r="C133" s="3" t="s">
        <v>98</v>
      </c>
      <c r="D133" s="3" t="s">
        <v>101</v>
      </c>
      <c r="E133" s="4" t="s">
        <v>102</v>
      </c>
      <c r="F133" s="5">
        <v>0</v>
      </c>
      <c r="G133" s="5">
        <v>0</v>
      </c>
      <c r="H133" s="5">
        <v>0</v>
      </c>
      <c r="I133" s="5">
        <v>0</v>
      </c>
      <c r="J133" s="5">
        <f t="shared" si="73"/>
        <v>0</v>
      </c>
      <c r="K133" s="5">
        <v>290000</v>
      </c>
      <c r="L133" s="5">
        <v>340000</v>
      </c>
      <c r="M133" s="33">
        <v>167487.70000000001</v>
      </c>
      <c r="N133" s="26">
        <v>0</v>
      </c>
      <c r="O133" s="29">
        <f t="shared" si="74"/>
        <v>340000</v>
      </c>
    </row>
    <row r="134" spans="1:15" ht="12" customHeight="1" outlineLevel="1" x14ac:dyDescent="0.25">
      <c r="A134" s="3" t="s">
        <v>164</v>
      </c>
      <c r="B134" s="3" t="s">
        <v>188</v>
      </c>
      <c r="C134" s="3" t="s">
        <v>98</v>
      </c>
      <c r="D134" s="3" t="s">
        <v>84</v>
      </c>
      <c r="E134" s="4" t="s">
        <v>85</v>
      </c>
      <c r="F134" s="5">
        <v>0</v>
      </c>
      <c r="G134" s="5">
        <v>0</v>
      </c>
      <c r="H134" s="5">
        <v>0</v>
      </c>
      <c r="I134" s="5">
        <v>0</v>
      </c>
      <c r="J134" s="5">
        <f t="shared" si="73"/>
        <v>0</v>
      </c>
      <c r="K134" s="5">
        <v>4000</v>
      </c>
      <c r="L134" s="5">
        <v>4000</v>
      </c>
      <c r="M134" s="33">
        <v>0</v>
      </c>
      <c r="N134" s="26">
        <v>0</v>
      </c>
      <c r="O134" s="29">
        <f t="shared" si="74"/>
        <v>4000</v>
      </c>
    </row>
    <row r="135" spans="1:15" ht="12" customHeight="1" outlineLevel="1" x14ac:dyDescent="0.25">
      <c r="A135" s="3" t="s">
        <v>164</v>
      </c>
      <c r="B135" s="3" t="s">
        <v>694</v>
      </c>
      <c r="C135" s="3" t="s">
        <v>98</v>
      </c>
      <c r="D135" s="3" t="s">
        <v>183</v>
      </c>
      <c r="E135" s="4" t="s">
        <v>184</v>
      </c>
      <c r="F135" s="5">
        <v>0</v>
      </c>
      <c r="G135" s="5">
        <v>0</v>
      </c>
      <c r="H135" s="5">
        <v>0</v>
      </c>
      <c r="I135" s="5">
        <v>0</v>
      </c>
      <c r="J135" s="5">
        <f t="shared" si="73"/>
        <v>0</v>
      </c>
      <c r="K135" s="5">
        <v>0</v>
      </c>
      <c r="L135" s="5">
        <v>0</v>
      </c>
      <c r="M135" s="33">
        <v>0</v>
      </c>
      <c r="N135" s="26">
        <v>0</v>
      </c>
      <c r="O135" s="29">
        <f t="shared" si="74"/>
        <v>0</v>
      </c>
    </row>
    <row r="136" spans="1:15" ht="12" customHeight="1" x14ac:dyDescent="0.25">
      <c r="A136" s="118" t="s">
        <v>189</v>
      </c>
      <c r="B136" s="119"/>
      <c r="C136" s="119"/>
      <c r="D136" s="119"/>
      <c r="E136" s="119"/>
      <c r="F136" s="6">
        <f>SUM(F128:F135)</f>
        <v>0</v>
      </c>
      <c r="G136" s="6">
        <f>SUM(G128:G135)</f>
        <v>0</v>
      </c>
      <c r="H136" s="6">
        <f>SUM(H128:H135)</f>
        <v>0</v>
      </c>
      <c r="I136" s="6">
        <f>SUM(I128:I135)</f>
        <v>0</v>
      </c>
      <c r="J136" s="6">
        <f t="shared" ref="J136" si="75">SUM(J128:J134)</f>
        <v>0</v>
      </c>
      <c r="K136" s="6">
        <f>SUM(K128:K135)</f>
        <v>929500</v>
      </c>
      <c r="L136" s="6">
        <f>SUM(L128:L135)</f>
        <v>959500</v>
      </c>
      <c r="M136" s="6">
        <f>SUM(M128:M135)</f>
        <v>251943.79</v>
      </c>
      <c r="N136" s="6">
        <f>SUM(N128:N135)</f>
        <v>0</v>
      </c>
      <c r="O136" s="6">
        <f t="shared" ref="O136" si="76">SUM(O128:O134)</f>
        <v>959500</v>
      </c>
    </row>
    <row r="137" spans="1:15" ht="12" customHeight="1" outlineLevel="1" x14ac:dyDescent="0.25">
      <c r="A137" s="3" t="s">
        <v>164</v>
      </c>
      <c r="B137" s="3" t="s">
        <v>190</v>
      </c>
      <c r="C137" s="3" t="s">
        <v>191</v>
      </c>
      <c r="D137" s="3" t="s">
        <v>167</v>
      </c>
      <c r="E137" s="4" t="s">
        <v>168</v>
      </c>
      <c r="F137" s="5">
        <v>0</v>
      </c>
      <c r="G137" s="5">
        <v>20000</v>
      </c>
      <c r="H137" s="38">
        <v>28867</v>
      </c>
      <c r="I137" s="25">
        <v>15000</v>
      </c>
      <c r="J137" s="27">
        <f>SUM(G137,I137)</f>
        <v>35000</v>
      </c>
      <c r="K137" s="5">
        <v>0</v>
      </c>
      <c r="L137" s="5">
        <v>0</v>
      </c>
      <c r="M137" s="33">
        <v>0</v>
      </c>
      <c r="N137" s="5">
        <v>0</v>
      </c>
      <c r="O137" s="5">
        <v>0</v>
      </c>
    </row>
    <row r="138" spans="1:15" ht="12" customHeight="1" outlineLevel="1" x14ac:dyDescent="0.25">
      <c r="A138" s="3" t="s">
        <v>164</v>
      </c>
      <c r="B138" s="3" t="s">
        <v>190</v>
      </c>
      <c r="C138" s="3" t="s">
        <v>191</v>
      </c>
      <c r="D138" s="3" t="s">
        <v>79</v>
      </c>
      <c r="E138" s="4" t="s">
        <v>192</v>
      </c>
      <c r="F138" s="5">
        <v>0</v>
      </c>
      <c r="G138" s="5">
        <v>0</v>
      </c>
      <c r="H138" s="5">
        <v>0</v>
      </c>
      <c r="I138" s="25">
        <v>0</v>
      </c>
      <c r="J138" s="27">
        <f>SUM(G138,I138)</f>
        <v>0</v>
      </c>
      <c r="K138" s="5">
        <v>0</v>
      </c>
      <c r="L138" s="5">
        <v>0</v>
      </c>
      <c r="M138" s="33">
        <v>0</v>
      </c>
      <c r="N138" s="5">
        <v>0</v>
      </c>
      <c r="O138" s="5">
        <v>0</v>
      </c>
    </row>
    <row r="139" spans="1:15" ht="12" customHeight="1" outlineLevel="1" x14ac:dyDescent="0.25">
      <c r="A139" s="3" t="s">
        <v>164</v>
      </c>
      <c r="B139" s="3" t="s">
        <v>190</v>
      </c>
      <c r="C139" s="3" t="s">
        <v>191</v>
      </c>
      <c r="D139" s="3" t="s">
        <v>120</v>
      </c>
      <c r="E139" s="4" t="s">
        <v>121</v>
      </c>
      <c r="F139" s="5">
        <v>0</v>
      </c>
      <c r="G139" s="5">
        <v>0</v>
      </c>
      <c r="H139" s="5">
        <v>0</v>
      </c>
      <c r="I139" s="5">
        <v>0</v>
      </c>
      <c r="J139" s="5">
        <f>G139+I139</f>
        <v>0</v>
      </c>
      <c r="K139" s="5">
        <v>40000</v>
      </c>
      <c r="L139" s="5">
        <v>40000</v>
      </c>
      <c r="M139" s="33">
        <v>29400</v>
      </c>
      <c r="N139" s="26">
        <v>0</v>
      </c>
      <c r="O139" s="29">
        <f>L139+N139</f>
        <v>40000</v>
      </c>
    </row>
    <row r="140" spans="1:15" ht="12" customHeight="1" outlineLevel="1" x14ac:dyDescent="0.25">
      <c r="A140" s="3" t="s">
        <v>164</v>
      </c>
      <c r="B140" s="3" t="s">
        <v>190</v>
      </c>
      <c r="C140" s="3" t="s">
        <v>191</v>
      </c>
      <c r="D140" s="3" t="s">
        <v>101</v>
      </c>
      <c r="E140" s="4" t="s">
        <v>102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300000</v>
      </c>
      <c r="L140" s="5">
        <v>330000</v>
      </c>
      <c r="M140" s="33">
        <v>271472</v>
      </c>
      <c r="N140" s="26">
        <v>0</v>
      </c>
      <c r="O140" s="29">
        <f>L140+N140</f>
        <v>330000</v>
      </c>
    </row>
    <row r="141" spans="1:15" ht="12" customHeight="1" x14ac:dyDescent="0.25">
      <c r="A141" s="118" t="s">
        <v>193</v>
      </c>
      <c r="B141" s="119"/>
      <c r="C141" s="119"/>
      <c r="D141" s="119"/>
      <c r="E141" s="119"/>
      <c r="F141" s="6">
        <f>SUM(F137:F140)</f>
        <v>0</v>
      </c>
      <c r="G141" s="6">
        <f>SUM(G137:G140)</f>
        <v>20000</v>
      </c>
      <c r="H141" s="6">
        <f t="shared" ref="H141:J141" si="77">SUM(H137:H140)</f>
        <v>28867</v>
      </c>
      <c r="I141" s="6">
        <f t="shared" si="77"/>
        <v>15000</v>
      </c>
      <c r="J141" s="6">
        <f t="shared" si="77"/>
        <v>35000</v>
      </c>
      <c r="K141" s="6">
        <f>SUM(K137:K140)</f>
        <v>340000</v>
      </c>
      <c r="L141" s="6">
        <f>SUM(L137:L140)</f>
        <v>370000</v>
      </c>
      <c r="M141" s="6">
        <f>SUM(M137:M140)</f>
        <v>300872</v>
      </c>
      <c r="N141" s="6">
        <f t="shared" ref="N141:O141" si="78">SUM(N137:N140)</f>
        <v>0</v>
      </c>
      <c r="O141" s="6">
        <f t="shared" si="78"/>
        <v>370000</v>
      </c>
    </row>
    <row r="142" spans="1:15" ht="12" customHeight="1" outlineLevel="1" x14ac:dyDescent="0.25">
      <c r="A142" s="3" t="s">
        <v>164</v>
      </c>
      <c r="B142" s="3" t="s">
        <v>194</v>
      </c>
      <c r="C142" s="3" t="s">
        <v>195</v>
      </c>
      <c r="D142" s="3" t="s">
        <v>167</v>
      </c>
      <c r="E142" s="4" t="s">
        <v>168</v>
      </c>
      <c r="F142" s="5">
        <v>130000</v>
      </c>
      <c r="G142" s="5">
        <v>130000</v>
      </c>
      <c r="H142" s="38">
        <v>108270</v>
      </c>
      <c r="I142" s="25">
        <v>0</v>
      </c>
      <c r="J142" s="27">
        <f>SUM(G142,I142)</f>
        <v>130000</v>
      </c>
      <c r="K142" s="5">
        <v>0</v>
      </c>
      <c r="L142" s="5">
        <v>0</v>
      </c>
      <c r="M142" s="33">
        <v>0</v>
      </c>
      <c r="N142" s="5">
        <v>0</v>
      </c>
      <c r="O142" s="5">
        <v>0</v>
      </c>
    </row>
    <row r="143" spans="1:15" ht="12" customHeight="1" outlineLevel="1" x14ac:dyDescent="0.25">
      <c r="A143" s="3" t="s">
        <v>164</v>
      </c>
      <c r="B143" s="3" t="s">
        <v>194</v>
      </c>
      <c r="C143" s="3" t="s">
        <v>195</v>
      </c>
      <c r="D143" s="3" t="s">
        <v>120</v>
      </c>
      <c r="E143" s="4" t="s">
        <v>121</v>
      </c>
      <c r="F143" s="5">
        <v>0</v>
      </c>
      <c r="G143" s="5">
        <v>0</v>
      </c>
      <c r="H143" s="5">
        <v>0</v>
      </c>
      <c r="I143" s="5">
        <v>0</v>
      </c>
      <c r="J143" s="5">
        <f>G143+I143</f>
        <v>0</v>
      </c>
      <c r="K143" s="5">
        <v>80000</v>
      </c>
      <c r="L143" s="5">
        <v>90000</v>
      </c>
      <c r="M143" s="33">
        <v>64927</v>
      </c>
      <c r="N143" s="26">
        <v>0</v>
      </c>
      <c r="O143" s="29">
        <f>L143+N143</f>
        <v>90000</v>
      </c>
    </row>
    <row r="144" spans="1:15" ht="12" customHeight="1" outlineLevel="1" x14ac:dyDescent="0.25">
      <c r="A144" s="3" t="s">
        <v>164</v>
      </c>
      <c r="B144" s="3" t="s">
        <v>194</v>
      </c>
      <c r="C144" s="3" t="s">
        <v>195</v>
      </c>
      <c r="D144" s="3" t="s">
        <v>196</v>
      </c>
      <c r="E144" s="4" t="s">
        <v>197</v>
      </c>
      <c r="F144" s="5">
        <v>0</v>
      </c>
      <c r="G144" s="5">
        <v>0</v>
      </c>
      <c r="H144" s="5">
        <v>0</v>
      </c>
      <c r="I144" s="5">
        <v>0</v>
      </c>
      <c r="J144" s="5">
        <f t="shared" ref="J144:J149" si="79">G144+I144</f>
        <v>0</v>
      </c>
      <c r="K144" s="5">
        <v>4000</v>
      </c>
      <c r="L144" s="5">
        <v>4000</v>
      </c>
      <c r="M144" s="33">
        <v>688.54</v>
      </c>
      <c r="N144" s="26">
        <v>0</v>
      </c>
      <c r="O144" s="29">
        <f t="shared" ref="O144:O149" si="80">L144+N144</f>
        <v>4000</v>
      </c>
    </row>
    <row r="145" spans="1:15" ht="12" customHeight="1" outlineLevel="1" x14ac:dyDescent="0.25">
      <c r="A145" s="3" t="s">
        <v>164</v>
      </c>
      <c r="B145" s="3" t="s">
        <v>194</v>
      </c>
      <c r="C145" s="3" t="s">
        <v>195</v>
      </c>
      <c r="D145" s="3" t="s">
        <v>128</v>
      </c>
      <c r="E145" s="4" t="s">
        <v>129</v>
      </c>
      <c r="F145" s="5">
        <v>0</v>
      </c>
      <c r="G145" s="5">
        <v>0</v>
      </c>
      <c r="H145" s="5">
        <v>0</v>
      </c>
      <c r="I145" s="5">
        <v>0</v>
      </c>
      <c r="J145" s="5">
        <f t="shared" si="79"/>
        <v>0</v>
      </c>
      <c r="K145" s="5">
        <v>30000</v>
      </c>
      <c r="L145" s="5">
        <v>15000</v>
      </c>
      <c r="M145" s="33">
        <v>0</v>
      </c>
      <c r="N145" s="26">
        <v>-7500</v>
      </c>
      <c r="O145" s="29">
        <f t="shared" si="80"/>
        <v>7500</v>
      </c>
    </row>
    <row r="146" spans="1:15" ht="12" customHeight="1" outlineLevel="1" x14ac:dyDescent="0.25">
      <c r="A146" s="3" t="s">
        <v>164</v>
      </c>
      <c r="B146" s="3" t="s">
        <v>194</v>
      </c>
      <c r="C146" s="3" t="s">
        <v>195</v>
      </c>
      <c r="D146" s="3" t="s">
        <v>130</v>
      </c>
      <c r="E146" s="4" t="s">
        <v>131</v>
      </c>
      <c r="F146" s="5">
        <v>0</v>
      </c>
      <c r="G146" s="5">
        <v>0</v>
      </c>
      <c r="H146" s="5">
        <v>0</v>
      </c>
      <c r="I146" s="5">
        <v>0</v>
      </c>
      <c r="J146" s="5">
        <f t="shared" si="79"/>
        <v>0</v>
      </c>
      <c r="K146" s="5">
        <v>4000</v>
      </c>
      <c r="L146" s="5">
        <v>4000</v>
      </c>
      <c r="M146" s="33">
        <v>1494.95</v>
      </c>
      <c r="N146" s="26">
        <v>0</v>
      </c>
      <c r="O146" s="29">
        <f t="shared" si="80"/>
        <v>4000</v>
      </c>
    </row>
    <row r="147" spans="1:15" ht="12" customHeight="1" outlineLevel="1" x14ac:dyDescent="0.25">
      <c r="A147" s="3" t="s">
        <v>164</v>
      </c>
      <c r="B147" s="3" t="s">
        <v>194</v>
      </c>
      <c r="C147" s="3" t="s">
        <v>195</v>
      </c>
      <c r="D147" s="3" t="s">
        <v>101</v>
      </c>
      <c r="E147" s="4" t="s">
        <v>102</v>
      </c>
      <c r="F147" s="5">
        <v>0</v>
      </c>
      <c r="G147" s="5">
        <v>0</v>
      </c>
      <c r="H147" s="5">
        <v>0</v>
      </c>
      <c r="I147" s="5">
        <v>0</v>
      </c>
      <c r="J147" s="5">
        <f t="shared" si="79"/>
        <v>0</v>
      </c>
      <c r="K147" s="5">
        <v>190000</v>
      </c>
      <c r="L147" s="5">
        <v>190000</v>
      </c>
      <c r="M147" s="33">
        <v>90378.84</v>
      </c>
      <c r="N147" s="26">
        <v>0</v>
      </c>
      <c r="O147" s="29">
        <f t="shared" si="80"/>
        <v>190000</v>
      </c>
    </row>
    <row r="148" spans="1:15" ht="12" customHeight="1" outlineLevel="1" x14ac:dyDescent="0.25">
      <c r="A148" s="3" t="s">
        <v>164</v>
      </c>
      <c r="B148" s="3" t="s">
        <v>194</v>
      </c>
      <c r="C148" s="3" t="s">
        <v>195</v>
      </c>
      <c r="D148" s="3" t="s">
        <v>84</v>
      </c>
      <c r="E148" s="4" t="s">
        <v>85</v>
      </c>
      <c r="F148" s="5">
        <v>0</v>
      </c>
      <c r="G148" s="5">
        <v>0</v>
      </c>
      <c r="H148" s="5">
        <v>0</v>
      </c>
      <c r="I148" s="5">
        <v>0</v>
      </c>
      <c r="J148" s="5">
        <f t="shared" si="79"/>
        <v>0</v>
      </c>
      <c r="K148" s="5">
        <v>15000</v>
      </c>
      <c r="L148" s="5">
        <v>15000</v>
      </c>
      <c r="M148" s="33">
        <v>0</v>
      </c>
      <c r="N148" s="26">
        <v>-7500</v>
      </c>
      <c r="O148" s="29">
        <f t="shared" si="80"/>
        <v>7500</v>
      </c>
    </row>
    <row r="149" spans="1:15" ht="12" customHeight="1" outlineLevel="1" x14ac:dyDescent="0.25">
      <c r="A149" s="3" t="s">
        <v>164</v>
      </c>
      <c r="B149" s="3" t="s">
        <v>666</v>
      </c>
      <c r="C149" s="3" t="s">
        <v>195</v>
      </c>
      <c r="D149" s="3" t="s">
        <v>227</v>
      </c>
      <c r="E149" s="4" t="s">
        <v>228</v>
      </c>
      <c r="F149" s="5">
        <v>0</v>
      </c>
      <c r="G149" s="5">
        <v>0</v>
      </c>
      <c r="H149" s="5">
        <v>0</v>
      </c>
      <c r="I149" s="5">
        <v>0</v>
      </c>
      <c r="J149" s="5">
        <f t="shared" si="79"/>
        <v>0</v>
      </c>
      <c r="K149" s="5">
        <v>0</v>
      </c>
      <c r="L149" s="5">
        <v>0</v>
      </c>
      <c r="M149" s="33">
        <v>0</v>
      </c>
      <c r="N149" s="26">
        <v>0</v>
      </c>
      <c r="O149" s="29">
        <f t="shared" si="80"/>
        <v>0</v>
      </c>
    </row>
    <row r="150" spans="1:15" ht="12" customHeight="1" x14ac:dyDescent="0.25">
      <c r="A150" s="118" t="s">
        <v>198</v>
      </c>
      <c r="B150" s="119"/>
      <c r="C150" s="119"/>
      <c r="D150" s="119"/>
      <c r="E150" s="119"/>
      <c r="F150" s="6">
        <f>SUM(F142:F149)</f>
        <v>130000</v>
      </c>
      <c r="G150" s="6">
        <f>SUM(G142:G149)</f>
        <v>130000</v>
      </c>
      <c r="H150" s="6">
        <f>SUM(H142:H149)</f>
        <v>108270</v>
      </c>
      <c r="I150" s="6">
        <f>H148</f>
        <v>0</v>
      </c>
      <c r="J150" s="6">
        <f>SUM(J142:J148)</f>
        <v>130000</v>
      </c>
      <c r="K150" s="6">
        <f>SUM(K142:K149)</f>
        <v>323000</v>
      </c>
      <c r="L150" s="6">
        <f>SUM(L142:L149)</f>
        <v>318000</v>
      </c>
      <c r="M150" s="6">
        <f>SUM(M142:M149)</f>
        <v>157489.32999999999</v>
      </c>
      <c r="N150" s="6">
        <f>SUM(N142:N149)</f>
        <v>-15000</v>
      </c>
      <c r="O150" s="6">
        <f>SUM(O142:O148)</f>
        <v>303000</v>
      </c>
    </row>
    <row r="151" spans="1:15" ht="12" customHeight="1" outlineLevel="1" x14ac:dyDescent="0.25">
      <c r="A151" s="3" t="s">
        <v>164</v>
      </c>
      <c r="B151" s="3" t="s">
        <v>199</v>
      </c>
      <c r="C151" s="3" t="s">
        <v>200</v>
      </c>
      <c r="D151" s="3" t="s">
        <v>167</v>
      </c>
      <c r="E151" s="4" t="s">
        <v>168</v>
      </c>
      <c r="F151" s="5">
        <v>23000</v>
      </c>
      <c r="G151" s="5">
        <v>23000</v>
      </c>
      <c r="H151" s="38">
        <v>18851</v>
      </c>
      <c r="I151" s="25">
        <v>0</v>
      </c>
      <c r="J151" s="27">
        <f>SUM(G151,I151)</f>
        <v>23000</v>
      </c>
      <c r="K151" s="5">
        <v>0</v>
      </c>
      <c r="L151" s="5">
        <v>0</v>
      </c>
      <c r="M151" s="33">
        <v>0</v>
      </c>
      <c r="N151" s="5">
        <v>0</v>
      </c>
      <c r="O151" s="5">
        <v>0</v>
      </c>
    </row>
    <row r="152" spans="1:15" ht="12" customHeight="1" outlineLevel="1" x14ac:dyDescent="0.25">
      <c r="A152" s="3" t="s">
        <v>164</v>
      </c>
      <c r="B152" s="3" t="s">
        <v>199</v>
      </c>
      <c r="C152" s="3" t="s">
        <v>200</v>
      </c>
      <c r="D152" s="3" t="s">
        <v>171</v>
      </c>
      <c r="E152" s="4" t="s">
        <v>172</v>
      </c>
      <c r="F152" s="5">
        <v>0</v>
      </c>
      <c r="G152" s="5">
        <v>0</v>
      </c>
      <c r="H152" s="5">
        <v>0</v>
      </c>
      <c r="I152" s="5">
        <v>0</v>
      </c>
      <c r="J152" s="5">
        <f>G152+I152</f>
        <v>0</v>
      </c>
      <c r="K152" s="33">
        <v>456000</v>
      </c>
      <c r="L152" s="33">
        <v>456000</v>
      </c>
      <c r="M152" s="33">
        <v>359828</v>
      </c>
      <c r="N152" s="26">
        <v>0</v>
      </c>
      <c r="O152" s="29">
        <f>L152+N152</f>
        <v>456000</v>
      </c>
    </row>
    <row r="153" spans="1:15" ht="12" customHeight="1" outlineLevel="1" x14ac:dyDescent="0.25">
      <c r="A153" s="3" t="s">
        <v>164</v>
      </c>
      <c r="B153" s="3" t="s">
        <v>199</v>
      </c>
      <c r="C153" s="3" t="s">
        <v>200</v>
      </c>
      <c r="D153" s="3" t="s">
        <v>173</v>
      </c>
      <c r="E153" s="4" t="s">
        <v>174</v>
      </c>
      <c r="F153" s="5">
        <v>0</v>
      </c>
      <c r="G153" s="5">
        <v>0</v>
      </c>
      <c r="H153" s="5">
        <v>0</v>
      </c>
      <c r="I153" s="5">
        <v>0</v>
      </c>
      <c r="J153" s="5">
        <f t="shared" ref="J153:J166" si="81">G153+I153</f>
        <v>0</v>
      </c>
      <c r="K153" s="33">
        <v>114000</v>
      </c>
      <c r="L153" s="33">
        <v>114000</v>
      </c>
      <c r="M153" s="33">
        <v>89237</v>
      </c>
      <c r="N153" s="26">
        <v>0</v>
      </c>
      <c r="O153" s="29">
        <f t="shared" ref="O153:O166" si="82">L153+N153</f>
        <v>114000</v>
      </c>
    </row>
    <row r="154" spans="1:15" ht="12" customHeight="1" outlineLevel="1" x14ac:dyDescent="0.25">
      <c r="A154" s="3" t="s">
        <v>164</v>
      </c>
      <c r="B154" s="3" t="s">
        <v>199</v>
      </c>
      <c r="C154" s="3" t="s">
        <v>200</v>
      </c>
      <c r="D154" s="3" t="s">
        <v>175</v>
      </c>
      <c r="E154" s="4" t="s">
        <v>176</v>
      </c>
      <c r="F154" s="5">
        <v>0</v>
      </c>
      <c r="G154" s="5">
        <v>0</v>
      </c>
      <c r="H154" s="5">
        <v>0</v>
      </c>
      <c r="I154" s="5">
        <v>0</v>
      </c>
      <c r="J154" s="5">
        <f t="shared" si="81"/>
        <v>0</v>
      </c>
      <c r="K154" s="33">
        <v>42000</v>
      </c>
      <c r="L154" s="33">
        <v>42000</v>
      </c>
      <c r="M154" s="33">
        <v>32386</v>
      </c>
      <c r="N154" s="26">
        <v>0</v>
      </c>
      <c r="O154" s="29">
        <f t="shared" si="82"/>
        <v>42000</v>
      </c>
    </row>
    <row r="155" spans="1:15" ht="12" customHeight="1" outlineLevel="1" x14ac:dyDescent="0.25">
      <c r="A155" s="3" t="s">
        <v>164</v>
      </c>
      <c r="B155" s="3" t="s">
        <v>199</v>
      </c>
      <c r="C155" s="3" t="s">
        <v>200</v>
      </c>
      <c r="D155" s="3" t="s">
        <v>126</v>
      </c>
      <c r="E155" s="4" t="s">
        <v>127</v>
      </c>
      <c r="F155" s="5">
        <v>0</v>
      </c>
      <c r="G155" s="5">
        <v>0</v>
      </c>
      <c r="H155" s="5">
        <v>0</v>
      </c>
      <c r="I155" s="5">
        <v>0</v>
      </c>
      <c r="J155" s="5">
        <f t="shared" si="81"/>
        <v>0</v>
      </c>
      <c r="K155" s="33">
        <v>110000</v>
      </c>
      <c r="L155" s="33">
        <v>110000</v>
      </c>
      <c r="M155" s="33">
        <v>93642.54</v>
      </c>
      <c r="N155" s="26">
        <v>7500</v>
      </c>
      <c r="O155" s="29">
        <f t="shared" si="82"/>
        <v>117500</v>
      </c>
    </row>
    <row r="156" spans="1:15" ht="12" customHeight="1" outlineLevel="1" x14ac:dyDescent="0.25">
      <c r="A156" s="3" t="s">
        <v>164</v>
      </c>
      <c r="B156" s="3" t="s">
        <v>199</v>
      </c>
      <c r="C156" s="3" t="s">
        <v>200</v>
      </c>
      <c r="D156" s="3" t="s">
        <v>128</v>
      </c>
      <c r="E156" s="4" t="s">
        <v>129</v>
      </c>
      <c r="F156" s="5">
        <v>0</v>
      </c>
      <c r="G156" s="5">
        <v>0</v>
      </c>
      <c r="H156" s="5">
        <v>0</v>
      </c>
      <c r="I156" s="5">
        <v>0</v>
      </c>
      <c r="J156" s="5">
        <f t="shared" si="81"/>
        <v>0</v>
      </c>
      <c r="K156" s="33">
        <v>25000</v>
      </c>
      <c r="L156" s="33">
        <v>25000</v>
      </c>
      <c r="M156" s="33">
        <v>4693</v>
      </c>
      <c r="N156" s="26">
        <v>0</v>
      </c>
      <c r="O156" s="29">
        <f t="shared" si="82"/>
        <v>25000</v>
      </c>
    </row>
    <row r="157" spans="1:15" ht="12" customHeight="1" outlineLevel="1" x14ac:dyDescent="0.25">
      <c r="A157" s="3" t="s">
        <v>164</v>
      </c>
      <c r="B157" s="3" t="s">
        <v>199</v>
      </c>
      <c r="C157" s="3" t="s">
        <v>200</v>
      </c>
      <c r="D157" s="3" t="s">
        <v>130</v>
      </c>
      <c r="E157" s="4" t="s">
        <v>131</v>
      </c>
      <c r="F157" s="5">
        <v>0</v>
      </c>
      <c r="G157" s="5">
        <v>0</v>
      </c>
      <c r="H157" s="5">
        <v>0</v>
      </c>
      <c r="I157" s="5">
        <v>0</v>
      </c>
      <c r="J157" s="5">
        <f t="shared" si="81"/>
        <v>0</v>
      </c>
      <c r="K157" s="33">
        <v>20000</v>
      </c>
      <c r="L157" s="33">
        <v>20000</v>
      </c>
      <c r="M157" s="33">
        <v>6965</v>
      </c>
      <c r="N157" s="26">
        <v>0</v>
      </c>
      <c r="O157" s="29">
        <f t="shared" si="82"/>
        <v>20000</v>
      </c>
    </row>
    <row r="158" spans="1:15" ht="12" customHeight="1" outlineLevel="1" x14ac:dyDescent="0.25">
      <c r="A158" s="3" t="s">
        <v>164</v>
      </c>
      <c r="B158" s="3" t="s">
        <v>715</v>
      </c>
      <c r="C158" s="3" t="s">
        <v>200</v>
      </c>
      <c r="D158" s="3" t="s">
        <v>140</v>
      </c>
      <c r="E158" s="4" t="s">
        <v>141</v>
      </c>
      <c r="F158" s="5">
        <v>0</v>
      </c>
      <c r="G158" s="5">
        <v>0</v>
      </c>
      <c r="H158" s="5">
        <v>0</v>
      </c>
      <c r="I158" s="5">
        <v>0</v>
      </c>
      <c r="J158" s="5">
        <f t="shared" si="81"/>
        <v>0</v>
      </c>
      <c r="K158" s="33">
        <v>0</v>
      </c>
      <c r="L158" s="33">
        <v>0</v>
      </c>
      <c r="M158" s="33">
        <v>0</v>
      </c>
      <c r="N158" s="26">
        <v>0</v>
      </c>
      <c r="O158" s="29">
        <f t="shared" si="82"/>
        <v>0</v>
      </c>
    </row>
    <row r="159" spans="1:15" ht="12" customHeight="1" outlineLevel="1" x14ac:dyDescent="0.25">
      <c r="A159" s="3" t="s">
        <v>164</v>
      </c>
      <c r="B159" s="3" t="s">
        <v>199</v>
      </c>
      <c r="C159" s="3" t="s">
        <v>200</v>
      </c>
      <c r="D159" s="3" t="s">
        <v>179</v>
      </c>
      <c r="E159" s="4" t="s">
        <v>180</v>
      </c>
      <c r="F159" s="5">
        <v>0</v>
      </c>
      <c r="G159" s="5">
        <v>0</v>
      </c>
      <c r="H159" s="5">
        <v>0</v>
      </c>
      <c r="I159" s="5">
        <v>0</v>
      </c>
      <c r="J159" s="5">
        <f t="shared" si="81"/>
        <v>0</v>
      </c>
      <c r="K159" s="33">
        <v>25000</v>
      </c>
      <c r="L159" s="33">
        <v>25000</v>
      </c>
      <c r="M159" s="33">
        <v>5910</v>
      </c>
      <c r="N159" s="26">
        <v>0</v>
      </c>
      <c r="O159" s="29">
        <f t="shared" si="82"/>
        <v>25000</v>
      </c>
    </row>
    <row r="160" spans="1:15" ht="12" customHeight="1" outlineLevel="1" x14ac:dyDescent="0.25">
      <c r="A160" s="3" t="s">
        <v>164</v>
      </c>
      <c r="B160" s="3" t="s">
        <v>199</v>
      </c>
      <c r="C160" s="3" t="s">
        <v>200</v>
      </c>
      <c r="D160" s="3" t="s">
        <v>101</v>
      </c>
      <c r="E160" s="4" t="s">
        <v>102</v>
      </c>
      <c r="F160" s="5">
        <v>0</v>
      </c>
      <c r="G160" s="5">
        <v>0</v>
      </c>
      <c r="H160" s="5">
        <v>0</v>
      </c>
      <c r="I160" s="5">
        <v>0</v>
      </c>
      <c r="J160" s="5">
        <f t="shared" si="81"/>
        <v>0</v>
      </c>
      <c r="K160" s="33">
        <v>30000</v>
      </c>
      <c r="L160" s="33">
        <v>30000</v>
      </c>
      <c r="M160" s="33">
        <v>19400</v>
      </c>
      <c r="N160" s="26">
        <v>0</v>
      </c>
      <c r="O160" s="29">
        <f t="shared" si="82"/>
        <v>30000</v>
      </c>
    </row>
    <row r="161" spans="1:15" ht="12" customHeight="1" outlineLevel="1" x14ac:dyDescent="0.25">
      <c r="A161" s="3" t="s">
        <v>164</v>
      </c>
      <c r="B161" s="3" t="s">
        <v>199</v>
      </c>
      <c r="C161" s="3" t="s">
        <v>200</v>
      </c>
      <c r="D161" s="3" t="s">
        <v>84</v>
      </c>
      <c r="E161" s="4" t="s">
        <v>85</v>
      </c>
      <c r="F161" s="5">
        <v>0</v>
      </c>
      <c r="G161" s="5">
        <v>0</v>
      </c>
      <c r="H161" s="5">
        <v>0</v>
      </c>
      <c r="I161" s="5">
        <v>0</v>
      </c>
      <c r="J161" s="5">
        <f t="shared" si="81"/>
        <v>0</v>
      </c>
      <c r="K161" s="33">
        <v>5000</v>
      </c>
      <c r="L161" s="33">
        <v>5000</v>
      </c>
      <c r="M161" s="33">
        <v>0</v>
      </c>
      <c r="N161" s="26">
        <v>-5000</v>
      </c>
      <c r="O161" s="29">
        <f t="shared" si="82"/>
        <v>0</v>
      </c>
    </row>
    <row r="162" spans="1:15" ht="12" customHeight="1" outlineLevel="1" x14ac:dyDescent="0.25">
      <c r="A162" s="3" t="s">
        <v>164</v>
      </c>
      <c r="B162" s="3" t="s">
        <v>199</v>
      </c>
      <c r="C162" s="3" t="s">
        <v>200</v>
      </c>
      <c r="D162" s="3" t="s">
        <v>201</v>
      </c>
      <c r="E162" s="4" t="s">
        <v>202</v>
      </c>
      <c r="F162" s="5">
        <v>0</v>
      </c>
      <c r="G162" s="5">
        <v>0</v>
      </c>
      <c r="H162" s="5">
        <v>0</v>
      </c>
      <c r="I162" s="5">
        <v>0</v>
      </c>
      <c r="J162" s="5">
        <f t="shared" si="81"/>
        <v>0</v>
      </c>
      <c r="K162" s="33">
        <v>3000</v>
      </c>
      <c r="L162" s="33">
        <v>3000</v>
      </c>
      <c r="M162" s="33">
        <v>0</v>
      </c>
      <c r="N162" s="26">
        <v>0</v>
      </c>
      <c r="O162" s="29">
        <f t="shared" si="82"/>
        <v>3000</v>
      </c>
    </row>
    <row r="163" spans="1:15" ht="12" customHeight="1" outlineLevel="1" x14ac:dyDescent="0.25">
      <c r="A163" s="3" t="s">
        <v>164</v>
      </c>
      <c r="B163" s="3" t="s">
        <v>199</v>
      </c>
      <c r="C163" s="3" t="s">
        <v>200</v>
      </c>
      <c r="D163" s="3" t="s">
        <v>158</v>
      </c>
      <c r="E163" s="4" t="s">
        <v>159</v>
      </c>
      <c r="F163" s="5">
        <v>0</v>
      </c>
      <c r="G163" s="5">
        <v>0</v>
      </c>
      <c r="H163" s="5">
        <v>0</v>
      </c>
      <c r="I163" s="5">
        <v>0</v>
      </c>
      <c r="J163" s="5">
        <f t="shared" si="81"/>
        <v>0</v>
      </c>
      <c r="K163" s="33">
        <v>2500</v>
      </c>
      <c r="L163" s="33">
        <v>2500</v>
      </c>
      <c r="M163" s="33">
        <v>0</v>
      </c>
      <c r="N163" s="26">
        <v>-2500</v>
      </c>
      <c r="O163" s="29">
        <f t="shared" si="82"/>
        <v>0</v>
      </c>
    </row>
    <row r="164" spans="1:15" ht="12" customHeight="1" outlineLevel="1" x14ac:dyDescent="0.25">
      <c r="A164" s="3" t="s">
        <v>164</v>
      </c>
      <c r="B164" s="3" t="s">
        <v>199</v>
      </c>
      <c r="C164" s="3" t="s">
        <v>200</v>
      </c>
      <c r="D164" s="3" t="s">
        <v>183</v>
      </c>
      <c r="E164" s="4" t="s">
        <v>184</v>
      </c>
      <c r="F164" s="5">
        <v>0</v>
      </c>
      <c r="G164" s="5">
        <v>0</v>
      </c>
      <c r="H164" s="5">
        <v>0</v>
      </c>
      <c r="I164" s="5">
        <v>0</v>
      </c>
      <c r="J164" s="5">
        <f t="shared" si="81"/>
        <v>0</v>
      </c>
      <c r="K164" s="33">
        <v>2000</v>
      </c>
      <c r="L164" s="33">
        <v>2000</v>
      </c>
      <c r="M164" s="33">
        <v>550</v>
      </c>
      <c r="N164" s="26">
        <v>0</v>
      </c>
      <c r="O164" s="29">
        <f t="shared" si="82"/>
        <v>2000</v>
      </c>
    </row>
    <row r="165" spans="1:15" ht="12" customHeight="1" outlineLevel="1" x14ac:dyDescent="0.25">
      <c r="A165" s="3" t="s">
        <v>164</v>
      </c>
      <c r="B165" s="3" t="s">
        <v>199</v>
      </c>
      <c r="C165" s="3" t="s">
        <v>200</v>
      </c>
      <c r="D165" s="3" t="s">
        <v>160</v>
      </c>
      <c r="E165" s="4" t="s">
        <v>161</v>
      </c>
      <c r="F165" s="5">
        <v>0</v>
      </c>
      <c r="G165" s="5">
        <v>0</v>
      </c>
      <c r="H165" s="5">
        <v>0</v>
      </c>
      <c r="I165" s="5">
        <v>0</v>
      </c>
      <c r="J165" s="5">
        <f t="shared" si="81"/>
        <v>0</v>
      </c>
      <c r="K165" s="33">
        <v>3500</v>
      </c>
      <c r="L165" s="33">
        <v>3500</v>
      </c>
      <c r="M165" s="33">
        <v>3326</v>
      </c>
      <c r="N165" s="26">
        <v>0</v>
      </c>
      <c r="O165" s="29">
        <f t="shared" si="82"/>
        <v>3500</v>
      </c>
    </row>
    <row r="166" spans="1:15" ht="12" customHeight="1" outlineLevel="1" x14ac:dyDescent="0.25">
      <c r="A166" s="3" t="s">
        <v>164</v>
      </c>
      <c r="B166" s="3" t="s">
        <v>199</v>
      </c>
      <c r="C166" s="3" t="s">
        <v>200</v>
      </c>
      <c r="D166" s="3" t="s">
        <v>86</v>
      </c>
      <c r="E166" s="4" t="s">
        <v>87</v>
      </c>
      <c r="F166" s="5">
        <v>0</v>
      </c>
      <c r="G166" s="5">
        <v>0</v>
      </c>
      <c r="H166" s="5">
        <v>0</v>
      </c>
      <c r="I166" s="5">
        <v>0</v>
      </c>
      <c r="J166" s="5">
        <f t="shared" si="81"/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si="82"/>
        <v>0</v>
      </c>
    </row>
    <row r="167" spans="1:15" ht="12" customHeight="1" outlineLevel="1" x14ac:dyDescent="0.25">
      <c r="A167" s="3" t="s">
        <v>164</v>
      </c>
      <c r="B167" s="3" t="s">
        <v>199</v>
      </c>
      <c r="C167" s="3" t="s">
        <v>200</v>
      </c>
      <c r="D167" s="3" t="s">
        <v>227</v>
      </c>
      <c r="E167" s="4" t="s">
        <v>228</v>
      </c>
      <c r="F167" s="5">
        <v>0</v>
      </c>
      <c r="G167" s="5">
        <v>0</v>
      </c>
      <c r="H167" s="5">
        <v>0</v>
      </c>
      <c r="I167" s="5">
        <v>0</v>
      </c>
      <c r="J167" s="5">
        <f t="shared" ref="J167" si="83">G167+I167</f>
        <v>0</v>
      </c>
      <c r="K167" s="5">
        <v>0</v>
      </c>
      <c r="L167" s="5">
        <v>0</v>
      </c>
      <c r="M167" s="33">
        <v>0</v>
      </c>
      <c r="N167" s="26">
        <v>0</v>
      </c>
      <c r="O167" s="29">
        <f t="shared" ref="O167" si="84">L167+N167</f>
        <v>0</v>
      </c>
    </row>
    <row r="168" spans="1:15" ht="12" customHeight="1" x14ac:dyDescent="0.25">
      <c r="A168" s="118" t="s">
        <v>203</v>
      </c>
      <c r="B168" s="119"/>
      <c r="C168" s="119"/>
      <c r="D168" s="119"/>
      <c r="E168" s="119"/>
      <c r="F168" s="6">
        <f t="shared" ref="F168:O168" si="85">SUM(F151:F167)</f>
        <v>23000</v>
      </c>
      <c r="G168" s="6">
        <f t="shared" si="85"/>
        <v>23000</v>
      </c>
      <c r="H168" s="6">
        <f t="shared" si="85"/>
        <v>18851</v>
      </c>
      <c r="I168" s="6">
        <f t="shared" si="85"/>
        <v>0</v>
      </c>
      <c r="J168" s="6">
        <f t="shared" si="85"/>
        <v>23000</v>
      </c>
      <c r="K168" s="6">
        <f t="shared" si="85"/>
        <v>838000</v>
      </c>
      <c r="L168" s="6">
        <f t="shared" si="85"/>
        <v>838000</v>
      </c>
      <c r="M168" s="6">
        <f t="shared" si="85"/>
        <v>615937.54</v>
      </c>
      <c r="N168" s="6">
        <f t="shared" si="85"/>
        <v>0</v>
      </c>
      <c r="O168" s="6">
        <f t="shared" si="85"/>
        <v>838000</v>
      </c>
    </row>
    <row r="169" spans="1:15" ht="12" customHeight="1" outlineLevel="1" x14ac:dyDescent="0.25">
      <c r="A169" s="3" t="s">
        <v>164</v>
      </c>
      <c r="B169" s="3" t="s">
        <v>204</v>
      </c>
      <c r="C169" s="3" t="s">
        <v>205</v>
      </c>
      <c r="D169" s="3" t="s">
        <v>167</v>
      </c>
      <c r="E169" s="4" t="s">
        <v>168</v>
      </c>
      <c r="F169" s="5">
        <v>180000</v>
      </c>
      <c r="G169" s="33">
        <v>180000</v>
      </c>
      <c r="H169" s="33">
        <v>203340</v>
      </c>
      <c r="I169" s="25">
        <v>23340</v>
      </c>
      <c r="J169" s="27">
        <f>SUM(G169,I169)</f>
        <v>203340</v>
      </c>
      <c r="K169" s="5">
        <v>0</v>
      </c>
      <c r="L169" s="5">
        <v>0</v>
      </c>
      <c r="M169" s="33">
        <v>0</v>
      </c>
      <c r="N169" s="5">
        <v>0</v>
      </c>
      <c r="O169" s="5">
        <v>0</v>
      </c>
    </row>
    <row r="170" spans="1:15" ht="12" customHeight="1" outlineLevel="1" x14ac:dyDescent="0.25">
      <c r="A170" s="3" t="s">
        <v>164</v>
      </c>
      <c r="B170" s="3" t="s">
        <v>204</v>
      </c>
      <c r="C170" s="3" t="s">
        <v>205</v>
      </c>
      <c r="D170" s="3" t="s">
        <v>169</v>
      </c>
      <c r="E170" s="4" t="s">
        <v>170</v>
      </c>
      <c r="F170" s="5">
        <v>10000</v>
      </c>
      <c r="G170" s="33">
        <v>10000</v>
      </c>
      <c r="H170" s="33">
        <v>72222</v>
      </c>
      <c r="I170" s="25">
        <v>62222</v>
      </c>
      <c r="J170" s="27">
        <f>SUM(G170,I170)</f>
        <v>72222</v>
      </c>
      <c r="K170" s="5">
        <v>0</v>
      </c>
      <c r="L170" s="5">
        <v>0</v>
      </c>
      <c r="M170" s="33">
        <v>0</v>
      </c>
      <c r="N170" s="5">
        <v>0</v>
      </c>
      <c r="O170" s="5">
        <v>0</v>
      </c>
    </row>
    <row r="171" spans="1:15" ht="12" customHeight="1" outlineLevel="1" x14ac:dyDescent="0.25">
      <c r="A171" s="3" t="s">
        <v>164</v>
      </c>
      <c r="B171" s="3" t="s">
        <v>668</v>
      </c>
      <c r="C171" s="3" t="s">
        <v>205</v>
      </c>
      <c r="D171" s="3" t="s">
        <v>80</v>
      </c>
      <c r="E171" s="4" t="s">
        <v>81</v>
      </c>
      <c r="F171" s="5">
        <v>0</v>
      </c>
      <c r="G171" s="33">
        <v>66854.97</v>
      </c>
      <c r="H171" s="38">
        <v>66854.97</v>
      </c>
      <c r="I171" s="25">
        <v>0</v>
      </c>
      <c r="J171" s="27">
        <f>SUM(G171+I171)</f>
        <v>66854.97</v>
      </c>
      <c r="K171" s="5">
        <v>0</v>
      </c>
      <c r="L171" s="5">
        <v>0</v>
      </c>
      <c r="M171" s="33">
        <v>0</v>
      </c>
      <c r="N171" s="5">
        <v>0</v>
      </c>
      <c r="O171" s="5">
        <f>SUM(L171+N171)</f>
        <v>0</v>
      </c>
    </row>
    <row r="172" spans="1:15" ht="12" customHeight="1" outlineLevel="1" x14ac:dyDescent="0.25">
      <c r="A172" s="3" t="s">
        <v>164</v>
      </c>
      <c r="B172" s="3" t="s">
        <v>204</v>
      </c>
      <c r="C172" s="3" t="s">
        <v>205</v>
      </c>
      <c r="D172" s="3" t="s">
        <v>171</v>
      </c>
      <c r="E172" s="4" t="s">
        <v>172</v>
      </c>
      <c r="F172" s="5">
        <v>0</v>
      </c>
      <c r="G172" s="5">
        <v>0</v>
      </c>
      <c r="H172" s="5">
        <v>0</v>
      </c>
      <c r="I172" s="5">
        <v>0</v>
      </c>
      <c r="J172" s="5">
        <f>G172+I172</f>
        <v>0</v>
      </c>
      <c r="K172" s="33">
        <v>500000</v>
      </c>
      <c r="L172" s="33">
        <v>500000</v>
      </c>
      <c r="M172" s="33">
        <v>393048</v>
      </c>
      <c r="N172" s="26">
        <v>0</v>
      </c>
      <c r="O172" s="29">
        <f>L172+N172</f>
        <v>500000</v>
      </c>
    </row>
    <row r="173" spans="1:15" ht="12" customHeight="1" outlineLevel="1" x14ac:dyDescent="0.25">
      <c r="A173" s="3" t="s">
        <v>164</v>
      </c>
      <c r="B173" s="3" t="s">
        <v>204</v>
      </c>
      <c r="C173" s="3" t="s">
        <v>205</v>
      </c>
      <c r="D173" s="3" t="s">
        <v>120</v>
      </c>
      <c r="E173" s="4" t="s">
        <v>121</v>
      </c>
      <c r="F173" s="5">
        <v>0</v>
      </c>
      <c r="G173" s="5">
        <v>0</v>
      </c>
      <c r="H173" s="5">
        <v>0</v>
      </c>
      <c r="I173" s="5">
        <v>0</v>
      </c>
      <c r="J173" s="5">
        <f t="shared" ref="J173:J187" si="86">G173+I173</f>
        <v>0</v>
      </c>
      <c r="K173" s="33">
        <v>100000</v>
      </c>
      <c r="L173" s="33">
        <v>100000</v>
      </c>
      <c r="M173" s="33">
        <v>71187</v>
      </c>
      <c r="N173" s="26">
        <v>0</v>
      </c>
      <c r="O173" s="29">
        <f t="shared" ref="O173:O187" si="87">L173+N173</f>
        <v>100000</v>
      </c>
    </row>
    <row r="174" spans="1:15" ht="12" customHeight="1" outlineLevel="1" x14ac:dyDescent="0.25">
      <c r="A174" s="3" t="s">
        <v>164</v>
      </c>
      <c r="B174" s="3" t="s">
        <v>204</v>
      </c>
      <c r="C174" s="3" t="s">
        <v>205</v>
      </c>
      <c r="D174" s="3" t="s">
        <v>173</v>
      </c>
      <c r="E174" s="4" t="s">
        <v>174</v>
      </c>
      <c r="F174" s="5">
        <v>0</v>
      </c>
      <c r="G174" s="5">
        <v>0</v>
      </c>
      <c r="H174" s="5">
        <v>0</v>
      </c>
      <c r="I174" s="5">
        <v>0</v>
      </c>
      <c r="J174" s="5">
        <f t="shared" si="86"/>
        <v>0</v>
      </c>
      <c r="K174" s="33">
        <v>125000</v>
      </c>
      <c r="L174" s="33">
        <v>125000</v>
      </c>
      <c r="M174" s="33">
        <v>97478</v>
      </c>
      <c r="N174" s="26">
        <v>0</v>
      </c>
      <c r="O174" s="29">
        <f t="shared" si="87"/>
        <v>125000</v>
      </c>
    </row>
    <row r="175" spans="1:15" ht="12" customHeight="1" outlineLevel="1" x14ac:dyDescent="0.25">
      <c r="A175" s="3" t="s">
        <v>164</v>
      </c>
      <c r="B175" s="3" t="s">
        <v>204</v>
      </c>
      <c r="C175" s="3" t="s">
        <v>205</v>
      </c>
      <c r="D175" s="3" t="s">
        <v>175</v>
      </c>
      <c r="E175" s="4" t="s">
        <v>176</v>
      </c>
      <c r="F175" s="5">
        <v>0</v>
      </c>
      <c r="G175" s="5">
        <v>0</v>
      </c>
      <c r="H175" s="5">
        <v>0</v>
      </c>
      <c r="I175" s="5">
        <v>0</v>
      </c>
      <c r="J175" s="5">
        <f t="shared" si="86"/>
        <v>0</v>
      </c>
      <c r="K175" s="33">
        <v>45000</v>
      </c>
      <c r="L175" s="33">
        <v>45000</v>
      </c>
      <c r="M175" s="33">
        <v>35376</v>
      </c>
      <c r="N175" s="26">
        <v>0</v>
      </c>
      <c r="O175" s="29">
        <f t="shared" si="87"/>
        <v>45000</v>
      </c>
    </row>
    <row r="176" spans="1:15" ht="12" customHeight="1" outlineLevel="1" x14ac:dyDescent="0.25">
      <c r="A176" s="3" t="s">
        <v>164</v>
      </c>
      <c r="B176" s="3" t="s">
        <v>204</v>
      </c>
      <c r="C176" s="3" t="s">
        <v>205</v>
      </c>
      <c r="D176" s="3" t="s">
        <v>128</v>
      </c>
      <c r="E176" s="4" t="s">
        <v>129</v>
      </c>
      <c r="F176" s="5">
        <v>0</v>
      </c>
      <c r="G176" s="5">
        <v>0</v>
      </c>
      <c r="H176" s="5">
        <v>0</v>
      </c>
      <c r="I176" s="5">
        <v>0</v>
      </c>
      <c r="J176" s="5">
        <f t="shared" si="86"/>
        <v>0</v>
      </c>
      <c r="K176" s="33">
        <v>60000</v>
      </c>
      <c r="L176" s="33">
        <v>60000</v>
      </c>
      <c r="M176" s="33">
        <v>78576.52</v>
      </c>
      <c r="N176" s="26">
        <v>19000</v>
      </c>
      <c r="O176" s="29">
        <f t="shared" si="87"/>
        <v>79000</v>
      </c>
    </row>
    <row r="177" spans="1:15" ht="12" customHeight="1" outlineLevel="1" x14ac:dyDescent="0.25">
      <c r="A177" s="3" t="s">
        <v>164</v>
      </c>
      <c r="B177" s="3" t="s">
        <v>204</v>
      </c>
      <c r="C177" s="3" t="s">
        <v>205</v>
      </c>
      <c r="D177" s="3" t="s">
        <v>177</v>
      </c>
      <c r="E177" s="4" t="s">
        <v>178</v>
      </c>
      <c r="F177" s="5">
        <v>0</v>
      </c>
      <c r="G177" s="5">
        <v>0</v>
      </c>
      <c r="H177" s="5">
        <v>0</v>
      </c>
      <c r="I177" s="5">
        <v>0</v>
      </c>
      <c r="J177" s="5">
        <f t="shared" si="86"/>
        <v>0</v>
      </c>
      <c r="K177" s="33">
        <v>200000</v>
      </c>
      <c r="L177" s="33">
        <v>185000</v>
      </c>
      <c r="M177" s="33">
        <v>81085.89</v>
      </c>
      <c r="N177" s="26">
        <v>0</v>
      </c>
      <c r="O177" s="29">
        <f t="shared" si="87"/>
        <v>185000</v>
      </c>
    </row>
    <row r="178" spans="1:15" ht="12" customHeight="1" outlineLevel="1" x14ac:dyDescent="0.25">
      <c r="A178" s="3" t="s">
        <v>164</v>
      </c>
      <c r="B178" s="3" t="s">
        <v>204</v>
      </c>
      <c r="C178" s="3" t="s">
        <v>205</v>
      </c>
      <c r="D178" s="3" t="s">
        <v>130</v>
      </c>
      <c r="E178" s="4" t="s">
        <v>131</v>
      </c>
      <c r="F178" s="5">
        <v>0</v>
      </c>
      <c r="G178" s="5">
        <v>0</v>
      </c>
      <c r="H178" s="5">
        <v>0</v>
      </c>
      <c r="I178" s="5">
        <v>0</v>
      </c>
      <c r="J178" s="5">
        <f t="shared" si="86"/>
        <v>0</v>
      </c>
      <c r="K178" s="33">
        <v>20000</v>
      </c>
      <c r="L178" s="33">
        <v>20000</v>
      </c>
      <c r="M178" s="33">
        <v>12817.28</v>
      </c>
      <c r="N178" s="26">
        <v>0</v>
      </c>
      <c r="O178" s="29">
        <f t="shared" si="87"/>
        <v>20000</v>
      </c>
    </row>
    <row r="179" spans="1:15" ht="12" customHeight="1" outlineLevel="1" x14ac:dyDescent="0.25">
      <c r="A179" s="3" t="s">
        <v>164</v>
      </c>
      <c r="B179" s="3" t="s">
        <v>204</v>
      </c>
      <c r="C179" s="3" t="s">
        <v>205</v>
      </c>
      <c r="D179" s="3" t="s">
        <v>132</v>
      </c>
      <c r="E179" s="4" t="s">
        <v>133</v>
      </c>
      <c r="F179" s="5">
        <v>0</v>
      </c>
      <c r="G179" s="5">
        <v>0</v>
      </c>
      <c r="H179" s="5">
        <v>0</v>
      </c>
      <c r="I179" s="5">
        <v>0</v>
      </c>
      <c r="J179" s="5">
        <f t="shared" si="86"/>
        <v>0</v>
      </c>
      <c r="K179" s="33">
        <v>15000</v>
      </c>
      <c r="L179" s="33">
        <v>15000</v>
      </c>
      <c r="M179" s="33">
        <v>12424</v>
      </c>
      <c r="N179" s="26">
        <v>5000</v>
      </c>
      <c r="O179" s="29">
        <f t="shared" si="87"/>
        <v>20000</v>
      </c>
    </row>
    <row r="180" spans="1:15" ht="12" customHeight="1" outlineLevel="1" x14ac:dyDescent="0.25">
      <c r="A180" s="3" t="s">
        <v>164</v>
      </c>
      <c r="B180" s="3" t="s">
        <v>204</v>
      </c>
      <c r="C180" s="3" t="s">
        <v>205</v>
      </c>
      <c r="D180" s="3" t="s">
        <v>136</v>
      </c>
      <c r="E180" s="4" t="s">
        <v>137</v>
      </c>
      <c r="F180" s="5">
        <v>0</v>
      </c>
      <c r="G180" s="5">
        <v>0</v>
      </c>
      <c r="H180" s="5">
        <v>0</v>
      </c>
      <c r="I180" s="5">
        <v>0</v>
      </c>
      <c r="J180" s="5">
        <f t="shared" si="86"/>
        <v>0</v>
      </c>
      <c r="K180" s="33">
        <v>271000</v>
      </c>
      <c r="L180" s="33">
        <v>271000</v>
      </c>
      <c r="M180" s="33">
        <v>180643.86</v>
      </c>
      <c r="N180" s="26">
        <v>-5000</v>
      </c>
      <c r="O180" s="29">
        <f t="shared" si="87"/>
        <v>266000</v>
      </c>
    </row>
    <row r="181" spans="1:15" ht="12" customHeight="1" outlineLevel="1" x14ac:dyDescent="0.25">
      <c r="A181" s="3" t="s">
        <v>164</v>
      </c>
      <c r="B181" s="3" t="s">
        <v>204</v>
      </c>
      <c r="C181" s="3" t="s">
        <v>205</v>
      </c>
      <c r="D181" s="3" t="s">
        <v>144</v>
      </c>
      <c r="E181" s="4" t="s">
        <v>145</v>
      </c>
      <c r="F181" s="5">
        <v>0</v>
      </c>
      <c r="G181" s="5">
        <v>0</v>
      </c>
      <c r="H181" s="5">
        <v>0</v>
      </c>
      <c r="I181" s="5">
        <v>0</v>
      </c>
      <c r="J181" s="5">
        <f t="shared" si="86"/>
        <v>0</v>
      </c>
      <c r="K181" s="33">
        <v>10000</v>
      </c>
      <c r="L181" s="33">
        <v>67721</v>
      </c>
      <c r="M181" s="33">
        <v>67721</v>
      </c>
      <c r="N181" s="26">
        <v>0</v>
      </c>
      <c r="O181" s="29">
        <f t="shared" si="87"/>
        <v>67721</v>
      </c>
    </row>
    <row r="182" spans="1:15" ht="12" customHeight="1" outlineLevel="1" x14ac:dyDescent="0.25">
      <c r="A182" s="3" t="s">
        <v>164</v>
      </c>
      <c r="B182" s="3" t="s">
        <v>668</v>
      </c>
      <c r="C182" s="3" t="s">
        <v>205</v>
      </c>
      <c r="D182" s="3" t="s">
        <v>428</v>
      </c>
      <c r="E182" s="4" t="s">
        <v>429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33">
        <v>200000</v>
      </c>
      <c r="L182" s="33">
        <v>142279</v>
      </c>
      <c r="M182" s="33">
        <v>0</v>
      </c>
      <c r="N182" s="26">
        <v>-19000</v>
      </c>
      <c r="O182" s="29">
        <f t="shared" si="87"/>
        <v>123279</v>
      </c>
    </row>
    <row r="183" spans="1:15" ht="12" customHeight="1" outlineLevel="1" x14ac:dyDescent="0.25">
      <c r="A183" s="3" t="s">
        <v>164</v>
      </c>
      <c r="B183" s="3" t="s">
        <v>204</v>
      </c>
      <c r="C183" s="3" t="s">
        <v>205</v>
      </c>
      <c r="D183" s="3" t="s">
        <v>179</v>
      </c>
      <c r="E183" s="4" t="s">
        <v>180</v>
      </c>
      <c r="F183" s="5">
        <v>0</v>
      </c>
      <c r="G183" s="5">
        <v>0</v>
      </c>
      <c r="H183" s="5">
        <v>0</v>
      </c>
      <c r="I183" s="5">
        <v>0</v>
      </c>
      <c r="J183" s="5">
        <f t="shared" si="86"/>
        <v>0</v>
      </c>
      <c r="K183" s="33">
        <v>12000</v>
      </c>
      <c r="L183" s="33">
        <v>12000</v>
      </c>
      <c r="M183" s="33">
        <v>7850.48</v>
      </c>
      <c r="N183" s="26">
        <v>0</v>
      </c>
      <c r="O183" s="29">
        <f t="shared" si="87"/>
        <v>12000</v>
      </c>
    </row>
    <row r="184" spans="1:15" ht="12" customHeight="1" outlineLevel="1" x14ac:dyDescent="0.25">
      <c r="A184" s="3" t="s">
        <v>164</v>
      </c>
      <c r="B184" s="3" t="s">
        <v>204</v>
      </c>
      <c r="C184" s="3" t="s">
        <v>205</v>
      </c>
      <c r="D184" s="3" t="s">
        <v>101</v>
      </c>
      <c r="E184" s="4" t="s">
        <v>102</v>
      </c>
      <c r="F184" s="5">
        <v>0</v>
      </c>
      <c r="G184" s="5">
        <v>0</v>
      </c>
      <c r="H184" s="5">
        <v>0</v>
      </c>
      <c r="I184" s="5">
        <v>0</v>
      </c>
      <c r="J184" s="5">
        <f t="shared" si="86"/>
        <v>0</v>
      </c>
      <c r="K184" s="33">
        <v>45000</v>
      </c>
      <c r="L184" s="33">
        <v>45000</v>
      </c>
      <c r="M184" s="33">
        <v>36568</v>
      </c>
      <c r="N184" s="26">
        <v>0</v>
      </c>
      <c r="O184" s="29">
        <f t="shared" si="87"/>
        <v>45000</v>
      </c>
    </row>
    <row r="185" spans="1:15" ht="12" customHeight="1" outlineLevel="1" x14ac:dyDescent="0.25">
      <c r="A185" s="3" t="s">
        <v>164</v>
      </c>
      <c r="B185" s="3" t="s">
        <v>204</v>
      </c>
      <c r="C185" s="3" t="s">
        <v>205</v>
      </c>
      <c r="D185" s="3" t="s">
        <v>84</v>
      </c>
      <c r="E185" s="4" t="s">
        <v>85</v>
      </c>
      <c r="F185" s="5">
        <v>0</v>
      </c>
      <c r="G185" s="5">
        <v>0</v>
      </c>
      <c r="H185" s="5">
        <v>0</v>
      </c>
      <c r="I185" s="5">
        <v>0</v>
      </c>
      <c r="J185" s="5">
        <f t="shared" si="86"/>
        <v>0</v>
      </c>
      <c r="K185" s="33">
        <v>40000</v>
      </c>
      <c r="L185" s="33">
        <v>40000</v>
      </c>
      <c r="M185" s="33">
        <v>22227.7</v>
      </c>
      <c r="N185" s="26">
        <v>0</v>
      </c>
      <c r="O185" s="29">
        <f t="shared" si="87"/>
        <v>40000</v>
      </c>
    </row>
    <row r="186" spans="1:15" ht="12" customHeight="1" outlineLevel="1" x14ac:dyDescent="0.25">
      <c r="A186" s="3" t="s">
        <v>164</v>
      </c>
      <c r="B186" s="3" t="s">
        <v>204</v>
      </c>
      <c r="C186" s="3" t="s">
        <v>205</v>
      </c>
      <c r="D186" s="3" t="s">
        <v>158</v>
      </c>
      <c r="E186" s="4" t="s">
        <v>159</v>
      </c>
      <c r="F186" s="5">
        <v>0</v>
      </c>
      <c r="G186" s="5">
        <v>0</v>
      </c>
      <c r="H186" s="5">
        <v>0</v>
      </c>
      <c r="I186" s="5">
        <v>0</v>
      </c>
      <c r="J186" s="5">
        <f t="shared" si="86"/>
        <v>0</v>
      </c>
      <c r="K186" s="33">
        <v>20000</v>
      </c>
      <c r="L186" s="33">
        <v>20000</v>
      </c>
      <c r="M186" s="33">
        <v>7046</v>
      </c>
      <c r="N186" s="26">
        <v>0</v>
      </c>
      <c r="O186" s="29">
        <f t="shared" si="87"/>
        <v>20000</v>
      </c>
    </row>
    <row r="187" spans="1:15" s="12" customFormat="1" ht="12" customHeight="1" outlineLevel="1" x14ac:dyDescent="0.2">
      <c r="A187" s="3" t="s">
        <v>164</v>
      </c>
      <c r="B187" s="3" t="s">
        <v>668</v>
      </c>
      <c r="C187" s="3" t="s">
        <v>205</v>
      </c>
      <c r="D187" s="3" t="s">
        <v>160</v>
      </c>
      <c r="E187" s="4" t="s">
        <v>161</v>
      </c>
      <c r="F187" s="5">
        <v>0</v>
      </c>
      <c r="G187" s="5">
        <v>0</v>
      </c>
      <c r="H187" s="5">
        <v>0</v>
      </c>
      <c r="I187" s="5">
        <v>0</v>
      </c>
      <c r="J187" s="5">
        <f t="shared" si="86"/>
        <v>0</v>
      </c>
      <c r="K187" s="33">
        <v>2000</v>
      </c>
      <c r="L187" s="33">
        <v>2000</v>
      </c>
      <c r="M187" s="33">
        <v>1580</v>
      </c>
      <c r="N187" s="26">
        <v>0</v>
      </c>
      <c r="O187" s="29">
        <f t="shared" si="87"/>
        <v>2000</v>
      </c>
    </row>
    <row r="188" spans="1:15" ht="12" customHeight="1" x14ac:dyDescent="0.25">
      <c r="A188" s="118" t="s">
        <v>206</v>
      </c>
      <c r="B188" s="119"/>
      <c r="C188" s="119"/>
      <c r="D188" s="119"/>
      <c r="E188" s="119"/>
      <c r="F188" s="6">
        <f>SUM(F169:F187)</f>
        <v>190000</v>
      </c>
      <c r="G188" s="6">
        <f>SUM(G169:G187)</f>
        <v>256854.97</v>
      </c>
      <c r="H188" s="6">
        <f>SUM(H169:H187)</f>
        <v>342416.97</v>
      </c>
      <c r="I188" s="6">
        <f>SUM(I169:I187)</f>
        <v>85562</v>
      </c>
      <c r="J188" s="6">
        <f>SUM(J169:J186)</f>
        <v>342416.97</v>
      </c>
      <c r="K188" s="6">
        <f>SUM(K169:K187)</f>
        <v>1665000</v>
      </c>
      <c r="L188" s="6">
        <f>SUM(L169:L187)</f>
        <v>1650000</v>
      </c>
      <c r="M188" s="6">
        <f>SUM(M169:M187)</f>
        <v>1105629.73</v>
      </c>
      <c r="N188" s="6">
        <f>SUM(N169:N187)</f>
        <v>0</v>
      </c>
      <c r="O188" s="6">
        <f>SUM(O169:O187)</f>
        <v>1650000</v>
      </c>
    </row>
    <row r="189" spans="1:15" ht="12" hidden="1" customHeight="1" outlineLevel="1" x14ac:dyDescent="0.25">
      <c r="A189" s="3" t="s">
        <v>164</v>
      </c>
      <c r="B189" s="3" t="s">
        <v>207</v>
      </c>
      <c r="C189" s="3" t="s">
        <v>205</v>
      </c>
      <c r="D189" s="3" t="s">
        <v>167</v>
      </c>
      <c r="E189" s="4" t="s">
        <v>168</v>
      </c>
      <c r="F189" s="5">
        <v>0</v>
      </c>
      <c r="G189" s="5">
        <v>0</v>
      </c>
      <c r="H189" s="5">
        <v>0</v>
      </c>
      <c r="I189" s="25">
        <v>0</v>
      </c>
      <c r="J189" s="27">
        <f>G189+I189</f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ht="12" customHeight="1" collapsed="1" x14ac:dyDescent="0.25">
      <c r="A190" s="118" t="s">
        <v>208</v>
      </c>
      <c r="B190" s="119"/>
      <c r="C190" s="119"/>
      <c r="D190" s="119"/>
      <c r="E190" s="119"/>
      <c r="F190" s="6">
        <f>SUM(F189)</f>
        <v>0</v>
      </c>
      <c r="G190" s="6">
        <f>SUM(G189)</f>
        <v>0</v>
      </c>
      <c r="H190" s="6">
        <f t="shared" ref="H190:J190" si="88">SUM(H189)</f>
        <v>0</v>
      </c>
      <c r="I190" s="6">
        <f t="shared" si="88"/>
        <v>0</v>
      </c>
      <c r="J190" s="6">
        <f t="shared" si="88"/>
        <v>0</v>
      </c>
      <c r="K190" s="6">
        <f>SUM(K189)</f>
        <v>0</v>
      </c>
      <c r="L190" s="6">
        <f>SUM(L189)</f>
        <v>0</v>
      </c>
      <c r="M190" s="6">
        <f t="shared" ref="M190:O190" si="89">SUM(M189)</f>
        <v>0</v>
      </c>
      <c r="N190" s="6">
        <f t="shared" si="89"/>
        <v>0</v>
      </c>
      <c r="O190" s="6">
        <f t="shared" si="89"/>
        <v>0</v>
      </c>
    </row>
    <row r="191" spans="1:15" ht="12" customHeight="1" outlineLevel="1" x14ac:dyDescent="0.25">
      <c r="A191" s="3" t="s">
        <v>164</v>
      </c>
      <c r="B191" s="3" t="s">
        <v>209</v>
      </c>
      <c r="C191" s="3" t="s">
        <v>210</v>
      </c>
      <c r="D191" s="3" t="s">
        <v>167</v>
      </c>
      <c r="E191" s="4" t="s">
        <v>168</v>
      </c>
      <c r="F191" s="5">
        <v>270000</v>
      </c>
      <c r="G191" s="33">
        <v>270000</v>
      </c>
      <c r="H191" s="38">
        <v>229152</v>
      </c>
      <c r="I191" s="25">
        <v>0</v>
      </c>
      <c r="J191" s="27">
        <f>SUM(G191,I191)</f>
        <v>270000</v>
      </c>
      <c r="K191" s="5">
        <v>0</v>
      </c>
      <c r="L191" s="5">
        <v>0</v>
      </c>
      <c r="M191" s="33">
        <v>0</v>
      </c>
      <c r="N191" s="5">
        <v>0</v>
      </c>
      <c r="O191" s="5">
        <v>0</v>
      </c>
    </row>
    <row r="192" spans="1:15" ht="12" customHeight="1" outlineLevel="1" x14ac:dyDescent="0.25">
      <c r="A192" s="3" t="s">
        <v>164</v>
      </c>
      <c r="B192" s="3" t="s">
        <v>209</v>
      </c>
      <c r="C192" s="3" t="s">
        <v>210</v>
      </c>
      <c r="D192" s="3" t="s">
        <v>169</v>
      </c>
      <c r="E192" s="4" t="s">
        <v>170</v>
      </c>
      <c r="F192" s="5">
        <v>30000</v>
      </c>
      <c r="G192" s="33">
        <v>30000</v>
      </c>
      <c r="H192" s="33">
        <v>17250</v>
      </c>
      <c r="I192" s="25">
        <v>0</v>
      </c>
      <c r="J192" s="27">
        <f>SUM(G192,I192)</f>
        <v>30000</v>
      </c>
      <c r="K192" s="5">
        <v>0</v>
      </c>
      <c r="L192" s="5">
        <v>0</v>
      </c>
      <c r="M192" s="33">
        <v>0</v>
      </c>
      <c r="N192" s="5">
        <v>0</v>
      </c>
      <c r="O192" s="5">
        <v>0</v>
      </c>
    </row>
    <row r="193" spans="1:15" ht="12" customHeight="1" outlineLevel="1" x14ac:dyDescent="0.25">
      <c r="A193" s="3" t="s">
        <v>164</v>
      </c>
      <c r="B193" s="3" t="s">
        <v>209</v>
      </c>
      <c r="C193" s="3" t="s">
        <v>210</v>
      </c>
      <c r="D193" s="3" t="s">
        <v>99</v>
      </c>
      <c r="E193" s="4" t="s">
        <v>100</v>
      </c>
      <c r="F193" s="5">
        <v>0</v>
      </c>
      <c r="G193" s="5">
        <v>15000</v>
      </c>
      <c r="H193" s="5">
        <v>15000</v>
      </c>
      <c r="I193" s="25">
        <v>0</v>
      </c>
      <c r="J193" s="27">
        <f>SUM(G193,I193)</f>
        <v>15000</v>
      </c>
      <c r="K193" s="5">
        <v>0</v>
      </c>
      <c r="L193" s="5">
        <v>0</v>
      </c>
      <c r="M193" s="33">
        <v>0</v>
      </c>
      <c r="N193" s="5">
        <v>0</v>
      </c>
      <c r="O193" s="5">
        <v>0</v>
      </c>
    </row>
    <row r="194" spans="1:15" ht="12" customHeight="1" outlineLevel="1" x14ac:dyDescent="0.25">
      <c r="A194" s="3" t="s">
        <v>164</v>
      </c>
      <c r="B194" s="3" t="s">
        <v>209</v>
      </c>
      <c r="C194" s="3" t="s">
        <v>210</v>
      </c>
      <c r="D194" s="3" t="s">
        <v>120</v>
      </c>
      <c r="E194" s="4" t="s">
        <v>121</v>
      </c>
      <c r="F194" s="5">
        <v>0</v>
      </c>
      <c r="G194" s="5">
        <v>0</v>
      </c>
      <c r="H194" s="5">
        <v>0</v>
      </c>
      <c r="I194" s="5">
        <v>0</v>
      </c>
      <c r="J194" s="5">
        <f>G194+I194</f>
        <v>0</v>
      </c>
      <c r="K194" s="5">
        <v>110000</v>
      </c>
      <c r="L194" s="5">
        <v>110000</v>
      </c>
      <c r="M194" s="33">
        <v>84365</v>
      </c>
      <c r="N194" s="26">
        <v>0</v>
      </c>
      <c r="O194" s="29">
        <f>L194+N194</f>
        <v>110000</v>
      </c>
    </row>
    <row r="195" spans="1:15" ht="12" customHeight="1" outlineLevel="1" x14ac:dyDescent="0.25">
      <c r="A195" s="3" t="s">
        <v>164</v>
      </c>
      <c r="B195" s="3" t="s">
        <v>209</v>
      </c>
      <c r="C195" s="3" t="s">
        <v>210</v>
      </c>
      <c r="D195" s="3" t="s">
        <v>196</v>
      </c>
      <c r="E195" s="4" t="s">
        <v>197</v>
      </c>
      <c r="F195" s="5">
        <v>0</v>
      </c>
      <c r="G195" s="5">
        <v>0</v>
      </c>
      <c r="H195" s="5">
        <v>0</v>
      </c>
      <c r="I195" s="5">
        <v>0</v>
      </c>
      <c r="J195" s="5">
        <f t="shared" ref="J195:J204" si="90">G195+I195</f>
        <v>0</v>
      </c>
      <c r="K195" s="5">
        <v>35000</v>
      </c>
      <c r="L195" s="5">
        <v>35000</v>
      </c>
      <c r="M195" s="33">
        <v>21046.71</v>
      </c>
      <c r="N195" s="26">
        <v>0</v>
      </c>
      <c r="O195" s="29">
        <f t="shared" ref="O195:O204" si="91">L195+N195</f>
        <v>35000</v>
      </c>
    </row>
    <row r="196" spans="1:15" ht="12" customHeight="1" outlineLevel="1" x14ac:dyDescent="0.25">
      <c r="A196" s="3" t="s">
        <v>164</v>
      </c>
      <c r="B196" s="3" t="s">
        <v>209</v>
      </c>
      <c r="C196" s="3" t="s">
        <v>210</v>
      </c>
      <c r="D196" s="3" t="s">
        <v>128</v>
      </c>
      <c r="E196" s="4" t="s">
        <v>129</v>
      </c>
      <c r="F196" s="5">
        <v>0</v>
      </c>
      <c r="G196" s="5">
        <v>0</v>
      </c>
      <c r="H196" s="5">
        <v>0</v>
      </c>
      <c r="I196" s="5">
        <v>0</v>
      </c>
      <c r="J196" s="5">
        <f t="shared" si="90"/>
        <v>0</v>
      </c>
      <c r="K196" s="5">
        <v>20000</v>
      </c>
      <c r="L196" s="5">
        <v>55000</v>
      </c>
      <c r="M196" s="33">
        <v>49939</v>
      </c>
      <c r="N196" s="26">
        <v>0</v>
      </c>
      <c r="O196" s="29">
        <f t="shared" si="91"/>
        <v>55000</v>
      </c>
    </row>
    <row r="197" spans="1:15" ht="12" customHeight="1" outlineLevel="1" x14ac:dyDescent="0.25">
      <c r="A197" s="3" t="s">
        <v>164</v>
      </c>
      <c r="B197" s="3" t="s">
        <v>209</v>
      </c>
      <c r="C197" s="3" t="s">
        <v>210</v>
      </c>
      <c r="D197" s="3" t="s">
        <v>177</v>
      </c>
      <c r="E197" s="4" t="s">
        <v>178</v>
      </c>
      <c r="F197" s="5">
        <v>0</v>
      </c>
      <c r="G197" s="5">
        <v>0</v>
      </c>
      <c r="H197" s="5">
        <v>0</v>
      </c>
      <c r="I197" s="5">
        <v>0</v>
      </c>
      <c r="J197" s="5">
        <f t="shared" si="90"/>
        <v>0</v>
      </c>
      <c r="K197" s="5">
        <v>60000</v>
      </c>
      <c r="L197" s="5">
        <v>60000</v>
      </c>
      <c r="M197" s="33">
        <v>22220</v>
      </c>
      <c r="N197" s="26">
        <v>0</v>
      </c>
      <c r="O197" s="29">
        <f t="shared" si="91"/>
        <v>60000</v>
      </c>
    </row>
    <row r="198" spans="1:15" ht="12" customHeight="1" outlineLevel="1" x14ac:dyDescent="0.25">
      <c r="A198" s="3" t="s">
        <v>164</v>
      </c>
      <c r="B198" s="3" t="s">
        <v>209</v>
      </c>
      <c r="C198" s="3" t="s">
        <v>210</v>
      </c>
      <c r="D198" s="3" t="s">
        <v>130</v>
      </c>
      <c r="E198" s="4" t="s">
        <v>131</v>
      </c>
      <c r="F198" s="5">
        <v>0</v>
      </c>
      <c r="G198" s="5">
        <v>0</v>
      </c>
      <c r="H198" s="5">
        <v>0</v>
      </c>
      <c r="I198" s="5">
        <v>0</v>
      </c>
      <c r="J198" s="5">
        <f t="shared" si="90"/>
        <v>0</v>
      </c>
      <c r="K198" s="5">
        <v>35000</v>
      </c>
      <c r="L198" s="5">
        <v>35000</v>
      </c>
      <c r="M198" s="33">
        <v>14212</v>
      </c>
      <c r="N198" s="26">
        <v>0</v>
      </c>
      <c r="O198" s="29">
        <f t="shared" si="91"/>
        <v>35000</v>
      </c>
    </row>
    <row r="199" spans="1:15" ht="12" customHeight="1" outlineLevel="1" x14ac:dyDescent="0.25">
      <c r="A199" s="3" t="s">
        <v>164</v>
      </c>
      <c r="B199" s="3" t="s">
        <v>695</v>
      </c>
      <c r="C199" s="3" t="s">
        <v>210</v>
      </c>
      <c r="D199" s="3" t="s">
        <v>179</v>
      </c>
      <c r="E199" s="4" t="s">
        <v>180</v>
      </c>
      <c r="F199" s="5">
        <v>0</v>
      </c>
      <c r="G199" s="5">
        <v>0</v>
      </c>
      <c r="H199" s="5">
        <v>0</v>
      </c>
      <c r="I199" s="5">
        <v>0</v>
      </c>
      <c r="J199" s="5">
        <f t="shared" si="90"/>
        <v>0</v>
      </c>
      <c r="K199" s="5">
        <v>0</v>
      </c>
      <c r="L199" s="5">
        <v>4000</v>
      </c>
      <c r="M199" s="33">
        <v>4000</v>
      </c>
      <c r="N199" s="26">
        <v>0</v>
      </c>
      <c r="O199" s="29">
        <f t="shared" si="91"/>
        <v>4000</v>
      </c>
    </row>
    <row r="200" spans="1:15" ht="12" customHeight="1" outlineLevel="1" x14ac:dyDescent="0.25">
      <c r="A200" s="3" t="s">
        <v>164</v>
      </c>
      <c r="B200" s="3" t="s">
        <v>209</v>
      </c>
      <c r="C200" s="3" t="s">
        <v>210</v>
      </c>
      <c r="D200" s="3" t="s">
        <v>101</v>
      </c>
      <c r="E200" s="4" t="s">
        <v>102</v>
      </c>
      <c r="F200" s="5">
        <v>0</v>
      </c>
      <c r="G200" s="5">
        <v>0</v>
      </c>
      <c r="H200" s="5">
        <v>0</v>
      </c>
      <c r="I200" s="5">
        <v>0</v>
      </c>
      <c r="J200" s="5">
        <f t="shared" si="90"/>
        <v>0</v>
      </c>
      <c r="K200" s="5">
        <v>930000</v>
      </c>
      <c r="L200" s="5">
        <v>926000</v>
      </c>
      <c r="M200" s="33">
        <v>655107.51</v>
      </c>
      <c r="N200" s="26">
        <v>0</v>
      </c>
      <c r="O200" s="29">
        <f t="shared" si="91"/>
        <v>926000</v>
      </c>
    </row>
    <row r="201" spans="1:15" ht="12" customHeight="1" outlineLevel="1" x14ac:dyDescent="0.25">
      <c r="A201" s="3" t="s">
        <v>164</v>
      </c>
      <c r="B201" s="3" t="s">
        <v>209</v>
      </c>
      <c r="C201" s="3" t="s">
        <v>210</v>
      </c>
      <c r="D201" s="3" t="s">
        <v>158</v>
      </c>
      <c r="E201" s="4" t="s">
        <v>159</v>
      </c>
      <c r="F201" s="5">
        <v>0</v>
      </c>
      <c r="G201" s="5">
        <v>0</v>
      </c>
      <c r="H201" s="5">
        <v>0</v>
      </c>
      <c r="I201" s="5">
        <v>0</v>
      </c>
      <c r="J201" s="5">
        <f t="shared" si="90"/>
        <v>0</v>
      </c>
      <c r="K201" s="5">
        <v>60000</v>
      </c>
      <c r="L201" s="5">
        <v>60000</v>
      </c>
      <c r="M201" s="33">
        <v>55169</v>
      </c>
      <c r="N201" s="26">
        <v>0</v>
      </c>
      <c r="O201" s="29">
        <f t="shared" si="91"/>
        <v>60000</v>
      </c>
    </row>
    <row r="202" spans="1:15" ht="12" customHeight="1" outlineLevel="1" x14ac:dyDescent="0.25">
      <c r="A202" s="3" t="s">
        <v>164</v>
      </c>
      <c r="B202" s="3" t="s">
        <v>209</v>
      </c>
      <c r="C202" s="3" t="s">
        <v>210</v>
      </c>
      <c r="D202" s="3" t="s">
        <v>160</v>
      </c>
      <c r="E202" s="4" t="s">
        <v>161</v>
      </c>
      <c r="F202" s="5">
        <v>0</v>
      </c>
      <c r="G202" s="5">
        <v>0</v>
      </c>
      <c r="H202" s="5">
        <v>0</v>
      </c>
      <c r="I202" s="5">
        <v>0</v>
      </c>
      <c r="J202" s="5">
        <f t="shared" si="90"/>
        <v>0</v>
      </c>
      <c r="K202" s="5">
        <v>25000</v>
      </c>
      <c r="L202" s="5">
        <v>25000</v>
      </c>
      <c r="M202" s="33">
        <v>6791</v>
      </c>
      <c r="N202" s="26">
        <v>0</v>
      </c>
      <c r="O202" s="29">
        <f t="shared" si="91"/>
        <v>25000</v>
      </c>
    </row>
    <row r="203" spans="1:15" ht="12" customHeight="1" outlineLevel="1" x14ac:dyDescent="0.25">
      <c r="A203" s="3" t="s">
        <v>164</v>
      </c>
      <c r="B203" s="3" t="s">
        <v>209</v>
      </c>
      <c r="C203" s="3" t="s">
        <v>210</v>
      </c>
      <c r="D203" s="3" t="s">
        <v>86</v>
      </c>
      <c r="E203" s="4" t="s">
        <v>87</v>
      </c>
      <c r="F203" s="5">
        <v>0</v>
      </c>
      <c r="G203" s="5">
        <v>0</v>
      </c>
      <c r="H203" s="5">
        <v>0</v>
      </c>
      <c r="I203" s="5">
        <v>0</v>
      </c>
      <c r="J203" s="5">
        <f t="shared" si="90"/>
        <v>0</v>
      </c>
      <c r="K203" s="5">
        <v>8000</v>
      </c>
      <c r="L203" s="5">
        <v>8000</v>
      </c>
      <c r="M203" s="33">
        <v>600</v>
      </c>
      <c r="N203" s="26">
        <v>0</v>
      </c>
      <c r="O203" s="29">
        <f t="shared" si="91"/>
        <v>8000</v>
      </c>
    </row>
    <row r="204" spans="1:15" ht="12" customHeight="1" outlineLevel="1" x14ac:dyDescent="0.25">
      <c r="A204" s="3" t="s">
        <v>164</v>
      </c>
      <c r="B204" s="3" t="s">
        <v>606</v>
      </c>
      <c r="C204" s="3" t="s">
        <v>210</v>
      </c>
      <c r="D204" s="3" t="s">
        <v>434</v>
      </c>
      <c r="E204" s="4" t="s">
        <v>435</v>
      </c>
      <c r="F204" s="5">
        <v>0</v>
      </c>
      <c r="G204" s="5">
        <v>0</v>
      </c>
      <c r="H204" s="5">
        <v>0</v>
      </c>
      <c r="I204" s="5">
        <v>0</v>
      </c>
      <c r="J204" s="5">
        <f t="shared" si="90"/>
        <v>0</v>
      </c>
      <c r="K204" s="5">
        <v>50000</v>
      </c>
      <c r="L204" s="5">
        <v>80000</v>
      </c>
      <c r="M204" s="33">
        <v>27000</v>
      </c>
      <c r="N204" s="26">
        <v>0</v>
      </c>
      <c r="O204" s="29">
        <f t="shared" si="91"/>
        <v>80000</v>
      </c>
    </row>
    <row r="205" spans="1:15" ht="12" customHeight="1" x14ac:dyDescent="0.25">
      <c r="A205" s="118" t="s">
        <v>211</v>
      </c>
      <c r="B205" s="119"/>
      <c r="C205" s="119"/>
      <c r="D205" s="119"/>
      <c r="E205" s="119"/>
      <c r="F205" s="6">
        <f t="shared" ref="F205:O205" si="92">SUM(F191:F204)</f>
        <v>300000</v>
      </c>
      <c r="G205" s="6">
        <f t="shared" si="92"/>
        <v>315000</v>
      </c>
      <c r="H205" s="6">
        <f t="shared" si="92"/>
        <v>261402</v>
      </c>
      <c r="I205" s="6">
        <f t="shared" si="92"/>
        <v>0</v>
      </c>
      <c r="J205" s="6">
        <f t="shared" si="92"/>
        <v>315000</v>
      </c>
      <c r="K205" s="6">
        <f t="shared" si="92"/>
        <v>1333000</v>
      </c>
      <c r="L205" s="6">
        <f t="shared" si="92"/>
        <v>1398000</v>
      </c>
      <c r="M205" s="6">
        <f t="shared" si="92"/>
        <v>940450.22</v>
      </c>
      <c r="N205" s="6">
        <f t="shared" si="92"/>
        <v>0</v>
      </c>
      <c r="O205" s="6">
        <f t="shared" si="92"/>
        <v>1398000</v>
      </c>
    </row>
    <row r="206" spans="1:15" ht="12" customHeight="1" outlineLevel="1" x14ac:dyDescent="0.25">
      <c r="A206" s="3" t="s">
        <v>164</v>
      </c>
      <c r="B206" s="3" t="s">
        <v>580</v>
      </c>
      <c r="C206" s="3" t="s">
        <v>98</v>
      </c>
      <c r="D206" s="3" t="s">
        <v>167</v>
      </c>
      <c r="E206" s="4" t="s">
        <v>168</v>
      </c>
      <c r="F206" s="5">
        <v>2000</v>
      </c>
      <c r="G206" s="5">
        <v>2000</v>
      </c>
      <c r="H206" s="38">
        <v>0</v>
      </c>
      <c r="I206" s="25">
        <v>0</v>
      </c>
      <c r="J206" s="27">
        <f>G206+I206</f>
        <v>2000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5" ht="12" customHeight="1" x14ac:dyDescent="0.25">
      <c r="A207" s="118" t="s">
        <v>581</v>
      </c>
      <c r="B207" s="119"/>
      <c r="C207" s="119"/>
      <c r="D207" s="119"/>
      <c r="E207" s="119"/>
      <c r="F207" s="6">
        <f>SUM(F206)</f>
        <v>2000</v>
      </c>
      <c r="G207" s="6">
        <f>SUM(G206)</f>
        <v>2000</v>
      </c>
      <c r="H207" s="6">
        <f t="shared" ref="H207:J207" si="93">SUM(H206)</f>
        <v>0</v>
      </c>
      <c r="I207" s="6">
        <f t="shared" si="93"/>
        <v>0</v>
      </c>
      <c r="J207" s="6">
        <f t="shared" si="93"/>
        <v>2000</v>
      </c>
      <c r="K207" s="6">
        <f>SUM(K206)</f>
        <v>0</v>
      </c>
      <c r="L207" s="6">
        <f>SUM(L206)</f>
        <v>0</v>
      </c>
      <c r="M207" s="6">
        <f t="shared" ref="M207:O207" si="94">SUM(M206)</f>
        <v>0</v>
      </c>
      <c r="N207" s="6">
        <f t="shared" si="94"/>
        <v>0</v>
      </c>
      <c r="O207" s="6">
        <f t="shared" si="94"/>
        <v>0</v>
      </c>
    </row>
    <row r="208" spans="1:15" ht="12" customHeight="1" x14ac:dyDescent="0.25">
      <c r="A208" s="18" t="s">
        <v>164</v>
      </c>
      <c r="B208" s="46" t="s">
        <v>615</v>
      </c>
      <c r="C208" s="46" t="s">
        <v>210</v>
      </c>
      <c r="D208" s="46" t="s">
        <v>167</v>
      </c>
      <c r="E208" s="4" t="s">
        <v>168</v>
      </c>
      <c r="F208" s="19">
        <v>23000</v>
      </c>
      <c r="G208" s="19">
        <v>23000</v>
      </c>
      <c r="H208" s="38">
        <v>15179</v>
      </c>
      <c r="I208" s="25">
        <v>-5000</v>
      </c>
      <c r="J208" s="27">
        <f t="shared" ref="J208:J213" si="95">G208+I208</f>
        <v>18000</v>
      </c>
      <c r="K208" s="45">
        <v>0</v>
      </c>
      <c r="L208" s="45">
        <v>0</v>
      </c>
      <c r="M208" s="45">
        <v>0</v>
      </c>
      <c r="N208" s="45">
        <v>0</v>
      </c>
      <c r="O208" s="45">
        <f t="shared" ref="O208:O213" si="96">SUM(L208+N208)</f>
        <v>0</v>
      </c>
    </row>
    <row r="209" spans="1:15" ht="12" customHeight="1" x14ac:dyDescent="0.25">
      <c r="A209" s="18" t="s">
        <v>164</v>
      </c>
      <c r="B209" s="46" t="s">
        <v>615</v>
      </c>
      <c r="C209" s="46" t="s">
        <v>210</v>
      </c>
      <c r="D209" s="46" t="s">
        <v>128</v>
      </c>
      <c r="E209" s="4" t="s">
        <v>129</v>
      </c>
      <c r="F209" s="45">
        <v>0</v>
      </c>
      <c r="G209" s="45">
        <v>0</v>
      </c>
      <c r="H209" s="45">
        <v>0</v>
      </c>
      <c r="I209" s="45">
        <v>0</v>
      </c>
      <c r="J209" s="45">
        <f t="shared" si="95"/>
        <v>0</v>
      </c>
      <c r="K209" s="19">
        <v>50000</v>
      </c>
      <c r="L209" s="19">
        <v>30000</v>
      </c>
      <c r="M209" s="33">
        <v>7929</v>
      </c>
      <c r="N209" s="26">
        <v>0</v>
      </c>
      <c r="O209" s="29">
        <f t="shared" si="96"/>
        <v>30000</v>
      </c>
    </row>
    <row r="210" spans="1:15" ht="12" customHeight="1" x14ac:dyDescent="0.25">
      <c r="A210" s="18" t="s">
        <v>164</v>
      </c>
      <c r="B210" s="46" t="s">
        <v>615</v>
      </c>
      <c r="C210" s="46" t="s">
        <v>210</v>
      </c>
      <c r="D210" s="46" t="s">
        <v>130</v>
      </c>
      <c r="E210" s="4" t="s">
        <v>131</v>
      </c>
      <c r="F210" s="45">
        <v>0</v>
      </c>
      <c r="G210" s="45">
        <v>0</v>
      </c>
      <c r="H210" s="45">
        <v>0</v>
      </c>
      <c r="I210" s="45">
        <v>0</v>
      </c>
      <c r="J210" s="45">
        <f t="shared" si="95"/>
        <v>0</v>
      </c>
      <c r="K210" s="19">
        <v>80000</v>
      </c>
      <c r="L210" s="19">
        <v>70000</v>
      </c>
      <c r="M210" s="33">
        <v>16854</v>
      </c>
      <c r="N210" s="26">
        <v>-15000</v>
      </c>
      <c r="O210" s="29">
        <f t="shared" si="96"/>
        <v>55000</v>
      </c>
    </row>
    <row r="211" spans="1:15" ht="12" customHeight="1" x14ac:dyDescent="0.25">
      <c r="A211" s="18" t="s">
        <v>164</v>
      </c>
      <c r="B211" s="46" t="s">
        <v>615</v>
      </c>
      <c r="C211" s="46" t="s">
        <v>210</v>
      </c>
      <c r="D211" s="46" t="s">
        <v>101</v>
      </c>
      <c r="E211" s="4" t="s">
        <v>102</v>
      </c>
      <c r="F211" s="45">
        <v>0</v>
      </c>
      <c r="G211" s="45">
        <v>0</v>
      </c>
      <c r="H211" s="45">
        <v>0</v>
      </c>
      <c r="I211" s="45">
        <v>0</v>
      </c>
      <c r="J211" s="45">
        <f t="shared" si="95"/>
        <v>0</v>
      </c>
      <c r="K211" s="19">
        <v>120000</v>
      </c>
      <c r="L211" s="19">
        <v>120000</v>
      </c>
      <c r="M211" s="33">
        <v>67180</v>
      </c>
      <c r="N211" s="26">
        <v>0</v>
      </c>
      <c r="O211" s="29">
        <f t="shared" si="96"/>
        <v>120000</v>
      </c>
    </row>
    <row r="212" spans="1:15" ht="12" customHeight="1" x14ac:dyDescent="0.25">
      <c r="A212" s="18" t="s">
        <v>164</v>
      </c>
      <c r="B212" s="46" t="s">
        <v>615</v>
      </c>
      <c r="C212" s="46" t="s">
        <v>210</v>
      </c>
      <c r="D212" s="46" t="s">
        <v>84</v>
      </c>
      <c r="E212" s="4" t="s">
        <v>85</v>
      </c>
      <c r="F212" s="45">
        <v>0</v>
      </c>
      <c r="G212" s="45">
        <v>0</v>
      </c>
      <c r="H212" s="45">
        <v>0</v>
      </c>
      <c r="I212" s="45">
        <v>0</v>
      </c>
      <c r="J212" s="45">
        <f t="shared" si="95"/>
        <v>0</v>
      </c>
      <c r="K212" s="19">
        <v>10000</v>
      </c>
      <c r="L212" s="19">
        <v>10000</v>
      </c>
      <c r="M212" s="33">
        <v>0</v>
      </c>
      <c r="N212" s="26">
        <v>0</v>
      </c>
      <c r="O212" s="29">
        <f t="shared" si="96"/>
        <v>10000</v>
      </c>
    </row>
    <row r="213" spans="1:15" ht="12" customHeight="1" x14ac:dyDescent="0.25">
      <c r="A213" s="70" t="s">
        <v>164</v>
      </c>
      <c r="B213" s="71" t="s">
        <v>615</v>
      </c>
      <c r="C213" s="71" t="s">
        <v>210</v>
      </c>
      <c r="D213" s="71" t="s">
        <v>158</v>
      </c>
      <c r="E213" s="72" t="s">
        <v>159</v>
      </c>
      <c r="F213" s="73">
        <v>0</v>
      </c>
      <c r="G213" s="73">
        <v>0</v>
      </c>
      <c r="H213" s="74">
        <v>0</v>
      </c>
      <c r="I213" s="73">
        <v>0</v>
      </c>
      <c r="J213" s="73">
        <f t="shared" si="95"/>
        <v>0</v>
      </c>
      <c r="K213" s="75">
        <v>20000</v>
      </c>
      <c r="L213" s="75">
        <v>20000</v>
      </c>
      <c r="M213" s="68">
        <v>1804.4</v>
      </c>
      <c r="N213" s="76">
        <v>0</v>
      </c>
      <c r="O213" s="77">
        <f t="shared" si="96"/>
        <v>20000</v>
      </c>
    </row>
    <row r="214" spans="1:15" s="48" customFormat="1" ht="12" customHeight="1" x14ac:dyDescent="0.25">
      <c r="A214" s="128" t="s">
        <v>616</v>
      </c>
      <c r="B214" s="129"/>
      <c r="C214" s="129"/>
      <c r="D214" s="129"/>
      <c r="E214" s="130"/>
      <c r="F214" s="61">
        <f>SUM(F208:F213)</f>
        <v>23000</v>
      </c>
      <c r="G214" s="61">
        <f>SUM(G208:G213)</f>
        <v>23000</v>
      </c>
      <c r="H214" s="87">
        <f>SUM(H208:H213)</f>
        <v>15179</v>
      </c>
      <c r="I214" s="61">
        <f>SUM(I208:I213)</f>
        <v>-5000</v>
      </c>
      <c r="J214" s="61">
        <f t="shared" ref="J214" si="97">SUM(J208:J212)</f>
        <v>18000</v>
      </c>
      <c r="K214" s="61">
        <f>SUM(K208:K213)</f>
        <v>280000</v>
      </c>
      <c r="L214" s="61">
        <f>SUM(L208:L213)</f>
        <v>250000</v>
      </c>
      <c r="M214" s="61">
        <f>SUM(M208:M213)</f>
        <v>93767.4</v>
      </c>
      <c r="N214" s="61">
        <f>SUM(N208:N213)</f>
        <v>-15000</v>
      </c>
      <c r="O214" s="61">
        <f>SUM(O208:O213)</f>
        <v>235000</v>
      </c>
    </row>
    <row r="215" spans="1:15" s="48" customFormat="1" ht="12" customHeight="1" x14ac:dyDescent="0.25">
      <c r="A215" s="18" t="s">
        <v>164</v>
      </c>
      <c r="B215" s="18" t="s">
        <v>652</v>
      </c>
      <c r="C215" s="18" t="s">
        <v>213</v>
      </c>
      <c r="D215" s="18" t="s">
        <v>167</v>
      </c>
      <c r="E215" s="67" t="s">
        <v>168</v>
      </c>
      <c r="F215" s="19">
        <v>13000</v>
      </c>
      <c r="G215" s="19">
        <v>13000</v>
      </c>
      <c r="H215" s="33">
        <v>30820</v>
      </c>
      <c r="I215" s="25">
        <v>18540</v>
      </c>
      <c r="J215" s="27">
        <f>SUM(G215,I215)</f>
        <v>31540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</row>
    <row r="216" spans="1:15" ht="12" customHeight="1" outlineLevel="1" x14ac:dyDescent="0.25">
      <c r="A216" s="62" t="s">
        <v>164</v>
      </c>
      <c r="B216" s="62" t="s">
        <v>212</v>
      </c>
      <c r="C216" s="62" t="s">
        <v>213</v>
      </c>
      <c r="D216" s="62" t="s">
        <v>214</v>
      </c>
      <c r="E216" s="4" t="s">
        <v>215</v>
      </c>
      <c r="F216" s="63">
        <v>23000</v>
      </c>
      <c r="G216" s="63">
        <v>23000</v>
      </c>
      <c r="H216" s="33">
        <v>14765</v>
      </c>
      <c r="I216" s="64">
        <v>0</v>
      </c>
      <c r="J216" s="65">
        <f>G216+I216</f>
        <v>23000</v>
      </c>
      <c r="K216" s="63">
        <v>0</v>
      </c>
      <c r="L216" s="63">
        <v>0</v>
      </c>
      <c r="M216" s="33">
        <v>0</v>
      </c>
      <c r="N216" s="63">
        <v>0</v>
      </c>
      <c r="O216" s="63">
        <v>0</v>
      </c>
    </row>
    <row r="217" spans="1:15" ht="12" customHeight="1" outlineLevel="1" x14ac:dyDescent="0.25">
      <c r="A217" s="3" t="s">
        <v>164</v>
      </c>
      <c r="B217" s="3" t="s">
        <v>212</v>
      </c>
      <c r="C217" s="3" t="s">
        <v>213</v>
      </c>
      <c r="D217" s="3" t="s">
        <v>216</v>
      </c>
      <c r="E217" s="4" t="s">
        <v>217</v>
      </c>
      <c r="F217" s="5">
        <v>10000</v>
      </c>
      <c r="G217" s="5">
        <v>10000</v>
      </c>
      <c r="H217" s="33">
        <v>7850</v>
      </c>
      <c r="I217" s="25">
        <v>0</v>
      </c>
      <c r="J217" s="27">
        <f>G217+I217</f>
        <v>10000</v>
      </c>
      <c r="K217" s="5">
        <v>0</v>
      </c>
      <c r="L217" s="5">
        <v>0</v>
      </c>
      <c r="M217" s="33">
        <v>0</v>
      </c>
      <c r="N217" s="5">
        <v>0</v>
      </c>
      <c r="O217" s="5">
        <v>0</v>
      </c>
    </row>
    <row r="218" spans="1:15" ht="12" customHeight="1" outlineLevel="1" x14ac:dyDescent="0.25">
      <c r="A218" s="3" t="s">
        <v>164</v>
      </c>
      <c r="B218" s="3" t="s">
        <v>652</v>
      </c>
      <c r="C218" s="3" t="s">
        <v>213</v>
      </c>
      <c r="D218" s="3" t="s">
        <v>80</v>
      </c>
      <c r="E218" s="4" t="s">
        <v>81</v>
      </c>
      <c r="F218" s="5">
        <v>0</v>
      </c>
      <c r="G218" s="5">
        <v>11412.54</v>
      </c>
      <c r="H218" s="33">
        <v>11412.54</v>
      </c>
      <c r="I218" s="25">
        <v>0</v>
      </c>
      <c r="J218" s="27">
        <f>SUM(G218+I218)</f>
        <v>11412.54</v>
      </c>
      <c r="K218" s="5">
        <v>0</v>
      </c>
      <c r="L218" s="5">
        <v>0</v>
      </c>
      <c r="M218" s="33">
        <v>0</v>
      </c>
      <c r="N218" s="5">
        <v>0</v>
      </c>
      <c r="O218" s="5">
        <f>SUM(L218+N218)</f>
        <v>0</v>
      </c>
    </row>
    <row r="219" spans="1:15" ht="12" customHeight="1" outlineLevel="1" x14ac:dyDescent="0.25">
      <c r="A219" s="3" t="s">
        <v>164</v>
      </c>
      <c r="B219" s="3" t="s">
        <v>212</v>
      </c>
      <c r="C219" s="3" t="s">
        <v>213</v>
      </c>
      <c r="D219" s="3" t="s">
        <v>171</v>
      </c>
      <c r="E219" s="4" t="s">
        <v>172</v>
      </c>
      <c r="F219" s="5">
        <v>0</v>
      </c>
      <c r="G219" s="5">
        <v>0</v>
      </c>
      <c r="H219" s="5">
        <v>0</v>
      </c>
      <c r="I219" s="5">
        <v>0</v>
      </c>
      <c r="J219" s="5">
        <f>G219+I219</f>
        <v>0</v>
      </c>
      <c r="K219" s="33">
        <v>1190000</v>
      </c>
      <c r="L219" s="33">
        <v>1190000</v>
      </c>
      <c r="M219" s="33">
        <v>936775</v>
      </c>
      <c r="N219" s="26">
        <v>0</v>
      </c>
      <c r="O219" s="29">
        <f>L219+N219</f>
        <v>1190000</v>
      </c>
    </row>
    <row r="220" spans="1:15" ht="12" customHeight="1" outlineLevel="1" x14ac:dyDescent="0.25">
      <c r="A220" s="3" t="s">
        <v>164</v>
      </c>
      <c r="B220" s="3" t="s">
        <v>212</v>
      </c>
      <c r="C220" s="3" t="s">
        <v>213</v>
      </c>
      <c r="D220" s="3" t="s">
        <v>173</v>
      </c>
      <c r="E220" s="4" t="s">
        <v>174</v>
      </c>
      <c r="F220" s="5">
        <v>0</v>
      </c>
      <c r="G220" s="5">
        <v>0</v>
      </c>
      <c r="H220" s="5">
        <v>0</v>
      </c>
      <c r="I220" s="5">
        <v>0</v>
      </c>
      <c r="J220" s="5">
        <f t="shared" ref="J220:J233" si="98">G220+I220</f>
        <v>0</v>
      </c>
      <c r="K220" s="33">
        <v>298000</v>
      </c>
      <c r="L220" s="33">
        <v>298000</v>
      </c>
      <c r="M220" s="33">
        <v>232351</v>
      </c>
      <c r="N220" s="26">
        <v>0</v>
      </c>
      <c r="O220" s="29">
        <f t="shared" ref="O220:O233" si="99">L220+N220</f>
        <v>298000</v>
      </c>
    </row>
    <row r="221" spans="1:15" ht="12" customHeight="1" outlineLevel="1" x14ac:dyDescent="0.25">
      <c r="A221" s="3" t="s">
        <v>164</v>
      </c>
      <c r="B221" s="3" t="s">
        <v>212</v>
      </c>
      <c r="C221" s="3" t="s">
        <v>213</v>
      </c>
      <c r="D221" s="3" t="s">
        <v>175</v>
      </c>
      <c r="E221" s="4" t="s">
        <v>176</v>
      </c>
      <c r="F221" s="5">
        <v>0</v>
      </c>
      <c r="G221" s="5">
        <v>0</v>
      </c>
      <c r="H221" s="5">
        <v>0</v>
      </c>
      <c r="I221" s="5">
        <v>0</v>
      </c>
      <c r="J221" s="5">
        <f t="shared" si="98"/>
        <v>0</v>
      </c>
      <c r="K221" s="33">
        <v>108000</v>
      </c>
      <c r="L221" s="33">
        <v>108000</v>
      </c>
      <c r="M221" s="33">
        <v>84341</v>
      </c>
      <c r="N221" s="26">
        <v>0</v>
      </c>
      <c r="O221" s="29">
        <f t="shared" si="99"/>
        <v>108000</v>
      </c>
    </row>
    <row r="222" spans="1:15" ht="12" customHeight="1" outlineLevel="1" x14ac:dyDescent="0.25">
      <c r="A222" s="3" t="s">
        <v>164</v>
      </c>
      <c r="B222" s="3" t="s">
        <v>212</v>
      </c>
      <c r="C222" s="3" t="s">
        <v>213</v>
      </c>
      <c r="D222" s="3" t="s">
        <v>351</v>
      </c>
      <c r="E222" s="4" t="s">
        <v>352</v>
      </c>
      <c r="F222" s="5">
        <v>0</v>
      </c>
      <c r="G222" s="5">
        <v>0</v>
      </c>
      <c r="H222" s="5">
        <v>0</v>
      </c>
      <c r="I222" s="5">
        <v>0</v>
      </c>
      <c r="J222" s="5">
        <f t="shared" si="98"/>
        <v>0</v>
      </c>
      <c r="K222" s="33">
        <v>5000</v>
      </c>
      <c r="L222" s="33">
        <v>5000</v>
      </c>
      <c r="M222" s="33">
        <v>0</v>
      </c>
      <c r="N222" s="26">
        <v>0</v>
      </c>
      <c r="O222" s="29">
        <f t="shared" si="99"/>
        <v>5000</v>
      </c>
    </row>
    <row r="223" spans="1:15" ht="12" customHeight="1" outlineLevel="1" x14ac:dyDescent="0.25">
      <c r="A223" s="3" t="s">
        <v>164</v>
      </c>
      <c r="B223" s="3" t="s">
        <v>652</v>
      </c>
      <c r="C223" s="3" t="s">
        <v>213</v>
      </c>
      <c r="D223" s="3" t="s">
        <v>124</v>
      </c>
      <c r="E223" s="4" t="s">
        <v>125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33">
        <v>4200</v>
      </c>
      <c r="L223" s="33">
        <v>4200</v>
      </c>
      <c r="M223" s="33">
        <v>4200</v>
      </c>
      <c r="N223" s="26">
        <v>0</v>
      </c>
      <c r="O223" s="29">
        <f>SUM(L223+N223)</f>
        <v>4200</v>
      </c>
    </row>
    <row r="224" spans="1:15" ht="12" customHeight="1" outlineLevel="1" x14ac:dyDescent="0.25">
      <c r="A224" s="3" t="s">
        <v>164</v>
      </c>
      <c r="B224" s="3" t="s">
        <v>212</v>
      </c>
      <c r="C224" s="3" t="s">
        <v>213</v>
      </c>
      <c r="D224" s="3" t="s">
        <v>128</v>
      </c>
      <c r="E224" s="4" t="s">
        <v>129</v>
      </c>
      <c r="F224" s="5">
        <v>0</v>
      </c>
      <c r="G224" s="5">
        <v>0</v>
      </c>
      <c r="H224" s="5">
        <v>0</v>
      </c>
      <c r="I224" s="5">
        <v>0</v>
      </c>
      <c r="J224" s="5">
        <f t="shared" si="98"/>
        <v>0</v>
      </c>
      <c r="K224" s="33">
        <v>70000</v>
      </c>
      <c r="L224" s="33">
        <v>69941</v>
      </c>
      <c r="M224" s="33">
        <v>34041.839999999997</v>
      </c>
      <c r="N224" s="26">
        <v>0</v>
      </c>
      <c r="O224" s="29">
        <f t="shared" si="99"/>
        <v>69941</v>
      </c>
    </row>
    <row r="225" spans="1:15" ht="12" customHeight="1" outlineLevel="1" x14ac:dyDescent="0.25">
      <c r="A225" s="3" t="s">
        <v>164</v>
      </c>
      <c r="B225" s="3" t="s">
        <v>212</v>
      </c>
      <c r="C225" s="3" t="s">
        <v>213</v>
      </c>
      <c r="D225" s="3" t="s">
        <v>130</v>
      </c>
      <c r="E225" s="4" t="s">
        <v>131</v>
      </c>
      <c r="F225" s="5">
        <v>0</v>
      </c>
      <c r="G225" s="5">
        <v>0</v>
      </c>
      <c r="H225" s="5">
        <v>0</v>
      </c>
      <c r="I225" s="5">
        <v>0</v>
      </c>
      <c r="J225" s="5">
        <f t="shared" si="98"/>
        <v>0</v>
      </c>
      <c r="K225" s="33">
        <v>80000</v>
      </c>
      <c r="L225" s="33">
        <v>95000</v>
      </c>
      <c r="M225" s="33">
        <v>71676.399999999994</v>
      </c>
      <c r="N225" s="26">
        <v>0</v>
      </c>
      <c r="O225" s="29">
        <f t="shared" si="99"/>
        <v>95000</v>
      </c>
    </row>
    <row r="226" spans="1:15" ht="12" customHeight="1" outlineLevel="1" x14ac:dyDescent="0.25">
      <c r="A226" s="3" t="s">
        <v>164</v>
      </c>
      <c r="B226" s="3" t="s">
        <v>212</v>
      </c>
      <c r="C226" s="3" t="s">
        <v>213</v>
      </c>
      <c r="D226" s="3" t="s">
        <v>132</v>
      </c>
      <c r="E226" s="4" t="s">
        <v>133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98"/>
        <v>0</v>
      </c>
      <c r="K226" s="33">
        <v>155000</v>
      </c>
      <c r="L226" s="33">
        <v>155000</v>
      </c>
      <c r="M226" s="33">
        <v>162966</v>
      </c>
      <c r="N226" s="26">
        <v>50000</v>
      </c>
      <c r="O226" s="29">
        <f t="shared" si="99"/>
        <v>205000</v>
      </c>
    </row>
    <row r="227" spans="1:15" ht="12" customHeight="1" outlineLevel="1" x14ac:dyDescent="0.25">
      <c r="A227" s="3" t="s">
        <v>164</v>
      </c>
      <c r="B227" s="3" t="s">
        <v>212</v>
      </c>
      <c r="C227" s="3" t="s">
        <v>213</v>
      </c>
      <c r="D227" s="3" t="s">
        <v>218</v>
      </c>
      <c r="E227" s="4" t="s">
        <v>219</v>
      </c>
      <c r="F227" s="5">
        <v>0</v>
      </c>
      <c r="G227" s="5">
        <v>0</v>
      </c>
      <c r="H227" s="5">
        <v>0</v>
      </c>
      <c r="I227" s="5">
        <v>0</v>
      </c>
      <c r="J227" s="5">
        <f t="shared" si="98"/>
        <v>0</v>
      </c>
      <c r="K227" s="33">
        <v>250000</v>
      </c>
      <c r="L227" s="33">
        <v>250000</v>
      </c>
      <c r="M227" s="33">
        <v>132189.43</v>
      </c>
      <c r="N227" s="26">
        <v>0</v>
      </c>
      <c r="O227" s="29">
        <f t="shared" si="99"/>
        <v>250000</v>
      </c>
    </row>
    <row r="228" spans="1:15" ht="12" customHeight="1" outlineLevel="1" x14ac:dyDescent="0.25">
      <c r="A228" s="3" t="s">
        <v>164</v>
      </c>
      <c r="B228" s="3" t="s">
        <v>212</v>
      </c>
      <c r="C228" s="3" t="s">
        <v>213</v>
      </c>
      <c r="D228" s="3" t="s">
        <v>136</v>
      </c>
      <c r="E228" s="4" t="s">
        <v>137</v>
      </c>
      <c r="F228" s="5">
        <v>0</v>
      </c>
      <c r="G228" s="5">
        <v>0</v>
      </c>
      <c r="H228" s="5">
        <v>0</v>
      </c>
      <c r="I228" s="5">
        <v>0</v>
      </c>
      <c r="J228" s="5">
        <f t="shared" si="98"/>
        <v>0</v>
      </c>
      <c r="K228" s="33">
        <v>245000</v>
      </c>
      <c r="L228" s="33">
        <v>245000</v>
      </c>
      <c r="M228" s="33">
        <v>183480.31</v>
      </c>
      <c r="N228" s="26">
        <v>0</v>
      </c>
      <c r="O228" s="29">
        <f t="shared" si="99"/>
        <v>245000</v>
      </c>
    </row>
    <row r="229" spans="1:15" ht="12" customHeight="1" outlineLevel="1" x14ac:dyDescent="0.25">
      <c r="A229" s="3" t="s">
        <v>164</v>
      </c>
      <c r="B229" s="3" t="s">
        <v>652</v>
      </c>
      <c r="C229" s="3" t="s">
        <v>213</v>
      </c>
      <c r="D229" s="3" t="s">
        <v>140</v>
      </c>
      <c r="E229" s="4" t="s">
        <v>141</v>
      </c>
      <c r="F229" s="5">
        <v>0</v>
      </c>
      <c r="G229" s="5">
        <v>0</v>
      </c>
      <c r="H229" s="5">
        <v>0</v>
      </c>
      <c r="I229" s="5">
        <v>0</v>
      </c>
      <c r="J229" s="5">
        <f t="shared" si="98"/>
        <v>0</v>
      </c>
      <c r="K229" s="33">
        <v>0</v>
      </c>
      <c r="L229" s="33">
        <v>59</v>
      </c>
      <c r="M229" s="33">
        <v>59</v>
      </c>
      <c r="N229" s="26">
        <v>0</v>
      </c>
      <c r="O229" s="29">
        <f t="shared" si="99"/>
        <v>59</v>
      </c>
    </row>
    <row r="230" spans="1:15" ht="12" customHeight="1" outlineLevel="1" x14ac:dyDescent="0.25">
      <c r="A230" s="3" t="s">
        <v>164</v>
      </c>
      <c r="B230" s="3" t="s">
        <v>212</v>
      </c>
      <c r="C230" s="3" t="s">
        <v>213</v>
      </c>
      <c r="D230" s="3" t="s">
        <v>101</v>
      </c>
      <c r="E230" s="4" t="s">
        <v>102</v>
      </c>
      <c r="F230" s="5">
        <v>0</v>
      </c>
      <c r="G230" s="5">
        <v>0</v>
      </c>
      <c r="H230" s="5">
        <v>0</v>
      </c>
      <c r="I230" s="5">
        <v>0</v>
      </c>
      <c r="J230" s="5">
        <f t="shared" si="98"/>
        <v>0</v>
      </c>
      <c r="K230" s="33">
        <v>65000</v>
      </c>
      <c r="L230" s="33">
        <v>56914</v>
      </c>
      <c r="M230" s="33">
        <v>40941</v>
      </c>
      <c r="N230" s="26">
        <v>0</v>
      </c>
      <c r="O230" s="29">
        <f t="shared" si="99"/>
        <v>56914</v>
      </c>
    </row>
    <row r="231" spans="1:15" ht="12" customHeight="1" outlineLevel="1" x14ac:dyDescent="0.25">
      <c r="A231" s="3" t="s">
        <v>164</v>
      </c>
      <c r="B231" s="3" t="s">
        <v>212</v>
      </c>
      <c r="C231" s="3" t="s">
        <v>213</v>
      </c>
      <c r="D231" s="3" t="s">
        <v>84</v>
      </c>
      <c r="E231" s="4" t="s">
        <v>85</v>
      </c>
      <c r="F231" s="5">
        <v>0</v>
      </c>
      <c r="G231" s="5">
        <v>0</v>
      </c>
      <c r="H231" s="5">
        <v>0</v>
      </c>
      <c r="I231" s="5">
        <v>0</v>
      </c>
      <c r="J231" s="5">
        <f t="shared" si="98"/>
        <v>0</v>
      </c>
      <c r="K231" s="33">
        <v>300000</v>
      </c>
      <c r="L231" s="33">
        <v>300000</v>
      </c>
      <c r="M231" s="33">
        <v>140033.04999999999</v>
      </c>
      <c r="N231" s="26">
        <v>30000</v>
      </c>
      <c r="O231" s="29">
        <f t="shared" si="99"/>
        <v>330000</v>
      </c>
    </row>
    <row r="232" spans="1:15" ht="12" customHeight="1" outlineLevel="1" x14ac:dyDescent="0.25">
      <c r="A232" s="3" t="s">
        <v>164</v>
      </c>
      <c r="B232" s="3" t="s">
        <v>652</v>
      </c>
      <c r="C232" s="3" t="s">
        <v>213</v>
      </c>
      <c r="D232" s="3" t="s">
        <v>201</v>
      </c>
      <c r="E232" s="4" t="s">
        <v>202</v>
      </c>
      <c r="F232" s="5">
        <v>0</v>
      </c>
      <c r="G232" s="5">
        <v>0</v>
      </c>
      <c r="H232" s="5">
        <v>0</v>
      </c>
      <c r="I232" s="5">
        <v>0</v>
      </c>
      <c r="J232" s="5">
        <f t="shared" si="98"/>
        <v>0</v>
      </c>
      <c r="K232" s="33">
        <v>0</v>
      </c>
      <c r="L232" s="33">
        <v>8086</v>
      </c>
      <c r="M232" s="33">
        <v>8086</v>
      </c>
      <c r="N232" s="26">
        <v>0</v>
      </c>
      <c r="O232" s="29">
        <f t="shared" si="99"/>
        <v>8086</v>
      </c>
    </row>
    <row r="233" spans="1:15" ht="12" customHeight="1" outlineLevel="1" x14ac:dyDescent="0.25">
      <c r="A233" s="3" t="s">
        <v>164</v>
      </c>
      <c r="B233" s="3" t="s">
        <v>212</v>
      </c>
      <c r="C233" s="3" t="s">
        <v>213</v>
      </c>
      <c r="D233" s="3" t="s">
        <v>158</v>
      </c>
      <c r="E233" s="4" t="s">
        <v>159</v>
      </c>
      <c r="F233" s="5">
        <v>0</v>
      </c>
      <c r="G233" s="5">
        <v>0</v>
      </c>
      <c r="H233" s="5">
        <v>0</v>
      </c>
      <c r="I233" s="5">
        <v>0</v>
      </c>
      <c r="J233" s="5">
        <f t="shared" si="98"/>
        <v>0</v>
      </c>
      <c r="K233" s="33">
        <v>15000</v>
      </c>
      <c r="L233" s="33">
        <v>15000</v>
      </c>
      <c r="M233" s="68">
        <v>1941.3</v>
      </c>
      <c r="N233" s="26">
        <v>0</v>
      </c>
      <c r="O233" s="29">
        <f t="shared" si="99"/>
        <v>15000</v>
      </c>
    </row>
    <row r="234" spans="1:15" ht="12" customHeight="1" x14ac:dyDescent="0.25">
      <c r="A234" s="125" t="s">
        <v>220</v>
      </c>
      <c r="B234" s="126"/>
      <c r="C234" s="126"/>
      <c r="D234" s="126"/>
      <c r="E234" s="127"/>
      <c r="F234" s="6">
        <f t="shared" ref="F234:O234" si="100">SUM(F215:F233)</f>
        <v>46000</v>
      </c>
      <c r="G234" s="6">
        <f t="shared" si="100"/>
        <v>57412.54</v>
      </c>
      <c r="H234" s="6">
        <f t="shared" si="100"/>
        <v>64847.54</v>
      </c>
      <c r="I234" s="6">
        <f t="shared" si="100"/>
        <v>18540</v>
      </c>
      <c r="J234" s="6">
        <f t="shared" si="100"/>
        <v>75952.540000000008</v>
      </c>
      <c r="K234" s="6">
        <f t="shared" si="100"/>
        <v>2785200</v>
      </c>
      <c r="L234" s="6">
        <f t="shared" si="100"/>
        <v>2800200</v>
      </c>
      <c r="M234" s="88">
        <f t="shared" si="100"/>
        <v>2033081.33</v>
      </c>
      <c r="N234" s="6">
        <f t="shared" si="100"/>
        <v>80000</v>
      </c>
      <c r="O234" s="6">
        <f t="shared" si="100"/>
        <v>2880200</v>
      </c>
    </row>
    <row r="235" spans="1:15" ht="12" customHeight="1" outlineLevel="1" x14ac:dyDescent="0.25">
      <c r="A235" s="3" t="s">
        <v>164</v>
      </c>
      <c r="B235" s="3" t="s">
        <v>221</v>
      </c>
      <c r="C235" s="3" t="s">
        <v>222</v>
      </c>
      <c r="D235" s="3" t="s">
        <v>214</v>
      </c>
      <c r="E235" s="4" t="s">
        <v>215</v>
      </c>
      <c r="F235" s="5">
        <v>220000</v>
      </c>
      <c r="G235" s="5">
        <v>220000</v>
      </c>
      <c r="H235" s="38">
        <v>200095</v>
      </c>
      <c r="I235" s="25">
        <v>0</v>
      </c>
      <c r="J235" s="27">
        <f>G235+I235</f>
        <v>220000</v>
      </c>
      <c r="K235" s="5">
        <v>0</v>
      </c>
      <c r="L235" s="5">
        <v>0</v>
      </c>
      <c r="M235" s="33">
        <v>0</v>
      </c>
      <c r="N235" s="5">
        <v>0</v>
      </c>
      <c r="O235" s="5">
        <v>0</v>
      </c>
    </row>
    <row r="236" spans="1:15" ht="12" customHeight="1" outlineLevel="1" x14ac:dyDescent="0.25">
      <c r="A236" s="3" t="s">
        <v>164</v>
      </c>
      <c r="B236" s="3" t="s">
        <v>653</v>
      </c>
      <c r="C236" s="3" t="s">
        <v>222</v>
      </c>
      <c r="D236" s="3" t="s">
        <v>80</v>
      </c>
      <c r="E236" s="41" t="s">
        <v>81</v>
      </c>
      <c r="F236" s="5">
        <v>0</v>
      </c>
      <c r="G236" s="5">
        <v>70000</v>
      </c>
      <c r="H236" s="33">
        <v>0</v>
      </c>
      <c r="I236" s="25">
        <v>0</v>
      </c>
      <c r="J236" s="27">
        <f>G236+I236</f>
        <v>70000</v>
      </c>
      <c r="K236" s="5">
        <v>0</v>
      </c>
      <c r="L236" s="5">
        <v>0</v>
      </c>
      <c r="M236" s="33">
        <v>0</v>
      </c>
      <c r="N236" s="5">
        <v>0</v>
      </c>
      <c r="O236" s="5">
        <v>0</v>
      </c>
    </row>
    <row r="237" spans="1:15" ht="12" customHeight="1" outlineLevel="1" x14ac:dyDescent="0.25">
      <c r="A237" s="3" t="s">
        <v>164</v>
      </c>
      <c r="B237" s="3" t="s">
        <v>653</v>
      </c>
      <c r="C237" s="3" t="s">
        <v>222</v>
      </c>
      <c r="D237" s="3" t="s">
        <v>353</v>
      </c>
      <c r="E237" s="41" t="s">
        <v>354</v>
      </c>
      <c r="F237" s="5">
        <v>0</v>
      </c>
      <c r="G237" s="5">
        <v>0</v>
      </c>
      <c r="H237" s="33">
        <v>0</v>
      </c>
      <c r="I237" s="25">
        <v>0</v>
      </c>
      <c r="J237" s="27">
        <f>SUM(G237+I237)</f>
        <v>0</v>
      </c>
      <c r="K237" s="5">
        <v>0</v>
      </c>
      <c r="L237" s="5">
        <v>796</v>
      </c>
      <c r="M237" s="33">
        <v>796</v>
      </c>
      <c r="N237" s="5">
        <v>0</v>
      </c>
      <c r="O237" s="5">
        <f>SUM(L237+N237)</f>
        <v>796</v>
      </c>
    </row>
    <row r="238" spans="1:15" ht="12" customHeight="1" outlineLevel="1" x14ac:dyDescent="0.25">
      <c r="A238" s="3" t="s">
        <v>164</v>
      </c>
      <c r="B238" s="3" t="s">
        <v>221</v>
      </c>
      <c r="C238" s="3" t="s">
        <v>222</v>
      </c>
      <c r="D238" s="3" t="s">
        <v>128</v>
      </c>
      <c r="E238" s="4" t="s">
        <v>129</v>
      </c>
      <c r="F238" s="5">
        <v>0</v>
      </c>
      <c r="G238" s="5">
        <v>0</v>
      </c>
      <c r="H238" s="5">
        <v>0</v>
      </c>
      <c r="I238" s="5">
        <v>0</v>
      </c>
      <c r="J238" s="5">
        <f>G238+I238</f>
        <v>0</v>
      </c>
      <c r="K238" s="5">
        <v>60000</v>
      </c>
      <c r="L238" s="5">
        <v>130839</v>
      </c>
      <c r="M238" s="33">
        <v>123199.44</v>
      </c>
      <c r="N238" s="26">
        <v>0</v>
      </c>
      <c r="O238" s="29">
        <f>L238+N238</f>
        <v>130839</v>
      </c>
    </row>
    <row r="239" spans="1:15" ht="12" customHeight="1" outlineLevel="1" x14ac:dyDescent="0.25">
      <c r="A239" s="3" t="s">
        <v>164</v>
      </c>
      <c r="B239" s="3" t="s">
        <v>221</v>
      </c>
      <c r="C239" s="3" t="s">
        <v>222</v>
      </c>
      <c r="D239" s="3" t="s">
        <v>130</v>
      </c>
      <c r="E239" s="4" t="s">
        <v>131</v>
      </c>
      <c r="F239" s="5">
        <v>0</v>
      </c>
      <c r="G239" s="5">
        <v>0</v>
      </c>
      <c r="H239" s="5">
        <v>0</v>
      </c>
      <c r="I239" s="5">
        <v>0</v>
      </c>
      <c r="J239" s="5">
        <f t="shared" ref="J239:J245" si="101">G239+I239</f>
        <v>0</v>
      </c>
      <c r="K239" s="5">
        <v>40000</v>
      </c>
      <c r="L239" s="5">
        <v>40000</v>
      </c>
      <c r="M239" s="33">
        <v>7880</v>
      </c>
      <c r="N239" s="26">
        <v>0</v>
      </c>
      <c r="O239" s="29">
        <f t="shared" ref="O239:O245" si="102">L239+N239</f>
        <v>40000</v>
      </c>
    </row>
    <row r="240" spans="1:15" ht="12" customHeight="1" outlineLevel="1" x14ac:dyDescent="0.25">
      <c r="A240" s="3" t="s">
        <v>164</v>
      </c>
      <c r="B240" s="3" t="s">
        <v>221</v>
      </c>
      <c r="C240" s="3" t="s">
        <v>222</v>
      </c>
      <c r="D240" s="3" t="s">
        <v>132</v>
      </c>
      <c r="E240" s="4" t="s">
        <v>133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01"/>
        <v>0</v>
      </c>
      <c r="K240" s="5">
        <v>80000</v>
      </c>
      <c r="L240" s="5">
        <v>80000</v>
      </c>
      <c r="M240" s="33">
        <v>52318</v>
      </c>
      <c r="N240" s="26">
        <v>0</v>
      </c>
      <c r="O240" s="29">
        <f t="shared" si="102"/>
        <v>80000</v>
      </c>
    </row>
    <row r="241" spans="1:15" ht="12" customHeight="1" outlineLevel="1" x14ac:dyDescent="0.25">
      <c r="A241" s="3" t="s">
        <v>164</v>
      </c>
      <c r="B241" s="3" t="s">
        <v>221</v>
      </c>
      <c r="C241" s="3" t="s">
        <v>222</v>
      </c>
      <c r="D241" s="3" t="s">
        <v>218</v>
      </c>
      <c r="E241" s="4" t="s">
        <v>219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01"/>
        <v>0</v>
      </c>
      <c r="K241" s="5">
        <v>375000</v>
      </c>
      <c r="L241" s="5">
        <v>375000</v>
      </c>
      <c r="M241" s="33">
        <v>215300.37</v>
      </c>
      <c r="N241" s="26">
        <v>0</v>
      </c>
      <c r="O241" s="29">
        <f t="shared" si="102"/>
        <v>375000</v>
      </c>
    </row>
    <row r="242" spans="1:15" ht="12" customHeight="1" outlineLevel="1" x14ac:dyDescent="0.25">
      <c r="A242" s="3" t="s">
        <v>164</v>
      </c>
      <c r="B242" s="3" t="s">
        <v>221</v>
      </c>
      <c r="C242" s="3" t="s">
        <v>222</v>
      </c>
      <c r="D242" s="3" t="s">
        <v>134</v>
      </c>
      <c r="E242" s="4" t="s">
        <v>135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01"/>
        <v>0</v>
      </c>
      <c r="K242" s="5">
        <v>1000</v>
      </c>
      <c r="L242" s="5">
        <v>1000</v>
      </c>
      <c r="M242" s="33">
        <v>0</v>
      </c>
      <c r="N242" s="26">
        <v>0</v>
      </c>
      <c r="O242" s="29">
        <f t="shared" si="102"/>
        <v>1000</v>
      </c>
    </row>
    <row r="243" spans="1:15" ht="12" customHeight="1" outlineLevel="1" x14ac:dyDescent="0.25">
      <c r="A243" s="3" t="s">
        <v>164</v>
      </c>
      <c r="B243" s="3" t="s">
        <v>221</v>
      </c>
      <c r="C243" s="3" t="s">
        <v>222</v>
      </c>
      <c r="D243" s="3" t="s">
        <v>136</v>
      </c>
      <c r="E243" s="4" t="s">
        <v>137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01"/>
        <v>0</v>
      </c>
      <c r="K243" s="5">
        <v>155000</v>
      </c>
      <c r="L243" s="5">
        <v>155000</v>
      </c>
      <c r="M243" s="33">
        <v>99782.28</v>
      </c>
      <c r="N243" s="26">
        <v>0</v>
      </c>
      <c r="O243" s="29">
        <f t="shared" si="102"/>
        <v>155000</v>
      </c>
    </row>
    <row r="244" spans="1:15" ht="12" customHeight="1" outlineLevel="1" x14ac:dyDescent="0.25">
      <c r="A244" s="3" t="s">
        <v>164</v>
      </c>
      <c r="B244" s="3" t="s">
        <v>221</v>
      </c>
      <c r="C244" s="3" t="s">
        <v>222</v>
      </c>
      <c r="D244" s="3" t="s">
        <v>101</v>
      </c>
      <c r="E244" s="4" t="s">
        <v>102</v>
      </c>
      <c r="F244" s="5">
        <v>0</v>
      </c>
      <c r="G244" s="5">
        <v>0</v>
      </c>
      <c r="H244" s="5">
        <v>0</v>
      </c>
      <c r="I244" s="5">
        <v>0</v>
      </c>
      <c r="J244" s="5">
        <f t="shared" si="101"/>
        <v>0</v>
      </c>
      <c r="K244" s="5">
        <v>20000</v>
      </c>
      <c r="L244" s="5">
        <v>20000</v>
      </c>
      <c r="M244" s="33">
        <v>12445</v>
      </c>
      <c r="N244" s="26">
        <v>35000</v>
      </c>
      <c r="O244" s="29">
        <f t="shared" si="102"/>
        <v>55000</v>
      </c>
    </row>
    <row r="245" spans="1:15" ht="12" customHeight="1" outlineLevel="1" x14ac:dyDescent="0.25">
      <c r="A245" s="3" t="s">
        <v>164</v>
      </c>
      <c r="B245" s="3" t="s">
        <v>221</v>
      </c>
      <c r="C245" s="3" t="s">
        <v>222</v>
      </c>
      <c r="D245" s="3" t="s">
        <v>84</v>
      </c>
      <c r="E245" s="4" t="s">
        <v>85</v>
      </c>
      <c r="F245" s="5">
        <v>0</v>
      </c>
      <c r="G245" s="5">
        <v>0</v>
      </c>
      <c r="H245" s="5">
        <v>0</v>
      </c>
      <c r="I245" s="5">
        <v>0</v>
      </c>
      <c r="J245" s="5">
        <f t="shared" si="101"/>
        <v>0</v>
      </c>
      <c r="K245" s="5">
        <v>25000</v>
      </c>
      <c r="L245" s="5">
        <v>25000</v>
      </c>
      <c r="M245" s="33">
        <v>2950</v>
      </c>
      <c r="N245" s="26">
        <v>0</v>
      </c>
      <c r="O245" s="29">
        <f t="shared" si="102"/>
        <v>25000</v>
      </c>
    </row>
    <row r="246" spans="1:15" ht="12" customHeight="1" x14ac:dyDescent="0.25">
      <c r="A246" s="118" t="s">
        <v>223</v>
      </c>
      <c r="B246" s="119"/>
      <c r="C246" s="119"/>
      <c r="D246" s="119"/>
      <c r="E246" s="119"/>
      <c r="F246" s="6">
        <f t="shared" ref="F246:O246" si="103">SUM(F235:F245)</f>
        <v>220000</v>
      </c>
      <c r="G246" s="6">
        <f t="shared" si="103"/>
        <v>290000</v>
      </c>
      <c r="H246" s="6">
        <f t="shared" si="103"/>
        <v>200095</v>
      </c>
      <c r="I246" s="6">
        <f t="shared" si="103"/>
        <v>0</v>
      </c>
      <c r="J246" s="6">
        <f t="shared" si="103"/>
        <v>290000</v>
      </c>
      <c r="K246" s="6">
        <f t="shared" si="103"/>
        <v>756000</v>
      </c>
      <c r="L246" s="6">
        <f t="shared" si="103"/>
        <v>827635</v>
      </c>
      <c r="M246" s="6">
        <f t="shared" si="103"/>
        <v>514671.08999999997</v>
      </c>
      <c r="N246" s="6">
        <f t="shared" si="103"/>
        <v>35000</v>
      </c>
      <c r="O246" s="6">
        <f t="shared" si="103"/>
        <v>862635</v>
      </c>
    </row>
    <row r="247" spans="1:15" ht="12" customHeight="1" outlineLevel="1" x14ac:dyDescent="0.25">
      <c r="A247" s="3" t="s">
        <v>164</v>
      </c>
      <c r="B247" s="3" t="s">
        <v>224</v>
      </c>
      <c r="C247" s="3" t="s">
        <v>90</v>
      </c>
      <c r="D247" s="3" t="s">
        <v>130</v>
      </c>
      <c r="E247" s="4" t="s">
        <v>131</v>
      </c>
      <c r="F247" s="5">
        <v>0</v>
      </c>
      <c r="G247" s="5">
        <v>0</v>
      </c>
      <c r="H247" s="5">
        <v>0</v>
      </c>
      <c r="I247" s="5">
        <v>0</v>
      </c>
      <c r="J247" s="5">
        <f>G247+I247</f>
        <v>0</v>
      </c>
      <c r="K247" s="5">
        <v>3000</v>
      </c>
      <c r="L247" s="5">
        <v>3000</v>
      </c>
      <c r="M247" s="5">
        <v>0</v>
      </c>
      <c r="N247" s="26">
        <v>0</v>
      </c>
      <c r="O247" s="29">
        <f>L247+N247</f>
        <v>3000</v>
      </c>
    </row>
    <row r="248" spans="1:15" ht="12" customHeight="1" outlineLevel="1" x14ac:dyDescent="0.25">
      <c r="A248" s="3" t="s">
        <v>164</v>
      </c>
      <c r="B248" s="3" t="s">
        <v>224</v>
      </c>
      <c r="C248" s="3" t="s">
        <v>90</v>
      </c>
      <c r="D248" s="3" t="s">
        <v>101</v>
      </c>
      <c r="E248" s="4" t="s">
        <v>102</v>
      </c>
      <c r="F248" s="5">
        <v>0</v>
      </c>
      <c r="G248" s="5">
        <v>0</v>
      </c>
      <c r="H248" s="5">
        <v>0</v>
      </c>
      <c r="I248" s="5">
        <v>0</v>
      </c>
      <c r="J248" s="5">
        <f t="shared" ref="J248:J249" si="104">G248+I248</f>
        <v>0</v>
      </c>
      <c r="K248" s="5">
        <v>2000</v>
      </c>
      <c r="L248" s="5">
        <v>2000</v>
      </c>
      <c r="M248" s="5">
        <v>0</v>
      </c>
      <c r="N248" s="26">
        <v>0</v>
      </c>
      <c r="O248" s="29">
        <f t="shared" ref="O248:O249" si="105">L248+N248</f>
        <v>2000</v>
      </c>
    </row>
    <row r="249" spans="1:15" ht="12" customHeight="1" outlineLevel="1" x14ac:dyDescent="0.25">
      <c r="A249" s="3" t="s">
        <v>164</v>
      </c>
      <c r="B249" s="3" t="s">
        <v>224</v>
      </c>
      <c r="C249" s="3" t="s">
        <v>90</v>
      </c>
      <c r="D249" s="3" t="s">
        <v>86</v>
      </c>
      <c r="E249" s="4" t="s">
        <v>87</v>
      </c>
      <c r="F249" s="5">
        <v>0</v>
      </c>
      <c r="G249" s="5">
        <v>0</v>
      </c>
      <c r="H249" s="5">
        <v>0</v>
      </c>
      <c r="I249" s="5">
        <v>0</v>
      </c>
      <c r="J249" s="5">
        <f t="shared" si="104"/>
        <v>0</v>
      </c>
      <c r="K249" s="5">
        <v>0</v>
      </c>
      <c r="L249" s="5">
        <v>0</v>
      </c>
      <c r="M249" s="5">
        <v>0</v>
      </c>
      <c r="N249" s="26">
        <v>0</v>
      </c>
      <c r="O249" s="29">
        <f t="shared" si="105"/>
        <v>0</v>
      </c>
    </row>
    <row r="250" spans="1:15" ht="12" customHeight="1" x14ac:dyDescent="0.25">
      <c r="A250" s="118" t="s">
        <v>225</v>
      </c>
      <c r="B250" s="119"/>
      <c r="C250" s="119"/>
      <c r="D250" s="119"/>
      <c r="E250" s="119"/>
      <c r="F250" s="6">
        <f>SUM(F247:F249)</f>
        <v>0</v>
      </c>
      <c r="G250" s="6">
        <f>SUM(G247:G249)</f>
        <v>0</v>
      </c>
      <c r="H250" s="6">
        <f t="shared" ref="H250:J250" si="106">SUM(H247:H249)</f>
        <v>0</v>
      </c>
      <c r="I250" s="6">
        <f t="shared" si="106"/>
        <v>0</v>
      </c>
      <c r="J250" s="6">
        <f t="shared" si="106"/>
        <v>0</v>
      </c>
      <c r="K250" s="6">
        <f>SUM(K247:K249)</f>
        <v>5000</v>
      </c>
      <c r="L250" s="6">
        <f>SUM(L247:L249)</f>
        <v>5000</v>
      </c>
      <c r="M250" s="6">
        <f t="shared" ref="M250:O250" si="107">SUM(M247:M249)</f>
        <v>0</v>
      </c>
      <c r="N250" s="6">
        <f t="shared" si="107"/>
        <v>0</v>
      </c>
      <c r="O250" s="6">
        <f t="shared" si="107"/>
        <v>5000</v>
      </c>
    </row>
    <row r="251" spans="1:15" ht="12" customHeight="1" outlineLevel="1" x14ac:dyDescent="0.25">
      <c r="A251" s="3" t="s">
        <v>164</v>
      </c>
      <c r="B251" s="3" t="s">
        <v>607</v>
      </c>
      <c r="C251" s="3" t="s">
        <v>13</v>
      </c>
      <c r="D251" s="3" t="s">
        <v>273</v>
      </c>
      <c r="E251" s="4" t="s">
        <v>274</v>
      </c>
      <c r="F251" s="5">
        <v>0</v>
      </c>
      <c r="G251" s="5">
        <v>0</v>
      </c>
      <c r="H251" s="38">
        <v>0</v>
      </c>
      <c r="I251" s="25">
        <v>0</v>
      </c>
      <c r="J251" s="27">
        <f>G251+I251</f>
        <v>0</v>
      </c>
      <c r="K251" s="5">
        <v>0</v>
      </c>
      <c r="L251" s="5">
        <v>0</v>
      </c>
      <c r="M251" s="33">
        <v>0</v>
      </c>
      <c r="N251" s="5">
        <v>0</v>
      </c>
      <c r="O251" s="5">
        <v>0</v>
      </c>
    </row>
    <row r="252" spans="1:15" ht="12" customHeight="1" outlineLevel="1" x14ac:dyDescent="0.25">
      <c r="A252" s="3" t="s">
        <v>164</v>
      </c>
      <c r="B252" s="3" t="s">
        <v>226</v>
      </c>
      <c r="C252" s="3" t="s">
        <v>107</v>
      </c>
      <c r="D252" s="3" t="s">
        <v>128</v>
      </c>
      <c r="E252" s="4" t="s">
        <v>129</v>
      </c>
      <c r="F252" s="5">
        <v>0</v>
      </c>
      <c r="G252" s="5">
        <v>0</v>
      </c>
      <c r="H252" s="5">
        <v>0</v>
      </c>
      <c r="I252" s="5">
        <v>0</v>
      </c>
      <c r="J252" s="5">
        <f>G252+I252</f>
        <v>0</v>
      </c>
      <c r="K252" s="5">
        <v>70000</v>
      </c>
      <c r="L252" s="5">
        <v>70000</v>
      </c>
      <c r="M252" s="33">
        <v>36929.199999999997</v>
      </c>
      <c r="N252" s="26">
        <v>-33070</v>
      </c>
      <c r="O252" s="29">
        <f>L252+N252</f>
        <v>36930</v>
      </c>
    </row>
    <row r="253" spans="1:15" ht="12" customHeight="1" outlineLevel="1" x14ac:dyDescent="0.25">
      <c r="A253" s="3" t="s">
        <v>164</v>
      </c>
      <c r="B253" s="3" t="s">
        <v>226</v>
      </c>
      <c r="C253" s="3" t="s">
        <v>107</v>
      </c>
      <c r="D253" s="3" t="s">
        <v>130</v>
      </c>
      <c r="E253" s="4" t="s">
        <v>131</v>
      </c>
      <c r="F253" s="5">
        <v>0</v>
      </c>
      <c r="G253" s="5">
        <v>0</v>
      </c>
      <c r="H253" s="5">
        <v>0</v>
      </c>
      <c r="I253" s="5">
        <v>0</v>
      </c>
      <c r="J253" s="5">
        <f t="shared" ref="J253:J256" si="108">G253+I253</f>
        <v>0</v>
      </c>
      <c r="K253" s="5">
        <v>15000</v>
      </c>
      <c r="L253" s="5">
        <v>15000</v>
      </c>
      <c r="M253" s="33">
        <v>0</v>
      </c>
      <c r="N253" s="26">
        <v>-15000</v>
      </c>
      <c r="O253" s="29">
        <f t="shared" ref="O253:O256" si="109">L253+N253</f>
        <v>0</v>
      </c>
    </row>
    <row r="254" spans="1:15" ht="12" customHeight="1" outlineLevel="1" x14ac:dyDescent="0.25">
      <c r="A254" s="3" t="s">
        <v>164</v>
      </c>
      <c r="B254" s="3" t="s">
        <v>226</v>
      </c>
      <c r="C254" s="3" t="s">
        <v>107</v>
      </c>
      <c r="D254" s="3" t="s">
        <v>101</v>
      </c>
      <c r="E254" s="4" t="s">
        <v>102</v>
      </c>
      <c r="F254" s="5">
        <v>0</v>
      </c>
      <c r="G254" s="5">
        <v>0</v>
      </c>
      <c r="H254" s="5">
        <v>0</v>
      </c>
      <c r="I254" s="5">
        <v>0</v>
      </c>
      <c r="J254" s="5">
        <f t="shared" si="108"/>
        <v>0</v>
      </c>
      <c r="K254" s="5">
        <v>325000</v>
      </c>
      <c r="L254" s="5">
        <v>208000</v>
      </c>
      <c r="M254" s="33">
        <v>42592</v>
      </c>
      <c r="N254" s="26">
        <v>-104586</v>
      </c>
      <c r="O254" s="29">
        <f t="shared" si="109"/>
        <v>103414</v>
      </c>
    </row>
    <row r="255" spans="1:15" ht="12" customHeight="1" outlineLevel="1" x14ac:dyDescent="0.25">
      <c r="A255" s="3" t="s">
        <v>164</v>
      </c>
      <c r="B255" s="3" t="s">
        <v>226</v>
      </c>
      <c r="C255" s="3" t="s">
        <v>107</v>
      </c>
      <c r="D255" s="3" t="s">
        <v>84</v>
      </c>
      <c r="E255" s="4" t="s">
        <v>85</v>
      </c>
      <c r="F255" s="5">
        <v>0</v>
      </c>
      <c r="G255" s="5">
        <v>0</v>
      </c>
      <c r="H255" s="5">
        <v>0</v>
      </c>
      <c r="I255" s="5">
        <v>0</v>
      </c>
      <c r="J255" s="5">
        <f t="shared" si="108"/>
        <v>0</v>
      </c>
      <c r="K255" s="5">
        <v>250000</v>
      </c>
      <c r="L255" s="5">
        <v>367000</v>
      </c>
      <c r="M255" s="33">
        <v>366852.62</v>
      </c>
      <c r="N255" s="26">
        <v>0</v>
      </c>
      <c r="O255" s="29">
        <f t="shared" si="109"/>
        <v>367000</v>
      </c>
    </row>
    <row r="256" spans="1:15" ht="12" customHeight="1" outlineLevel="1" x14ac:dyDescent="0.25">
      <c r="A256" s="3" t="s">
        <v>164</v>
      </c>
      <c r="B256" s="3" t="s">
        <v>226</v>
      </c>
      <c r="C256" s="3" t="s">
        <v>107</v>
      </c>
      <c r="D256" s="3" t="s">
        <v>227</v>
      </c>
      <c r="E256" s="4" t="s">
        <v>228</v>
      </c>
      <c r="F256" s="5">
        <v>0</v>
      </c>
      <c r="G256" s="5">
        <v>0</v>
      </c>
      <c r="H256" s="5">
        <v>0</v>
      </c>
      <c r="I256" s="5">
        <v>0</v>
      </c>
      <c r="J256" s="5">
        <f t="shared" si="108"/>
        <v>0</v>
      </c>
      <c r="K256" s="5">
        <v>200000</v>
      </c>
      <c r="L256" s="5">
        <v>200000</v>
      </c>
      <c r="M256" s="33">
        <v>171582.84</v>
      </c>
      <c r="N256" s="26">
        <v>152656</v>
      </c>
      <c r="O256" s="29">
        <f t="shared" si="109"/>
        <v>352656</v>
      </c>
    </row>
    <row r="257" spans="1:15" ht="12" customHeight="1" x14ac:dyDescent="0.25">
      <c r="A257" s="118" t="s">
        <v>229</v>
      </c>
      <c r="B257" s="119"/>
      <c r="C257" s="119"/>
      <c r="D257" s="119"/>
      <c r="E257" s="119"/>
      <c r="F257" s="6">
        <f t="shared" ref="F257:O257" si="110">SUM(F251:F256)</f>
        <v>0</v>
      </c>
      <c r="G257" s="6">
        <f t="shared" si="110"/>
        <v>0</v>
      </c>
      <c r="H257" s="6">
        <f t="shared" si="110"/>
        <v>0</v>
      </c>
      <c r="I257" s="6">
        <f t="shared" si="110"/>
        <v>0</v>
      </c>
      <c r="J257" s="6">
        <f t="shared" si="110"/>
        <v>0</v>
      </c>
      <c r="K257" s="6">
        <f t="shared" si="110"/>
        <v>860000</v>
      </c>
      <c r="L257" s="6">
        <f t="shared" si="110"/>
        <v>860000</v>
      </c>
      <c r="M257" s="6">
        <f t="shared" si="110"/>
        <v>617956.66</v>
      </c>
      <c r="N257" s="6">
        <f t="shared" si="110"/>
        <v>0</v>
      </c>
      <c r="O257" s="6">
        <f t="shared" si="110"/>
        <v>860000</v>
      </c>
    </row>
    <row r="258" spans="1:15" ht="12" customHeight="1" outlineLevel="1" x14ac:dyDescent="0.25">
      <c r="A258" s="3" t="s">
        <v>164</v>
      </c>
      <c r="B258" s="3" t="s">
        <v>230</v>
      </c>
      <c r="C258" s="3" t="s">
        <v>231</v>
      </c>
      <c r="D258" s="3" t="s">
        <v>167</v>
      </c>
      <c r="E258" s="4" t="s">
        <v>168</v>
      </c>
      <c r="F258" s="5">
        <v>3900000</v>
      </c>
      <c r="G258" s="33">
        <v>3400000</v>
      </c>
      <c r="H258" s="33">
        <v>3331850</v>
      </c>
      <c r="I258" s="51">
        <v>0</v>
      </c>
      <c r="J258" s="27">
        <f>G258+I258</f>
        <v>3400000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ht="12" customHeight="1" outlineLevel="1" x14ac:dyDescent="0.25">
      <c r="A259" s="3" t="s">
        <v>164</v>
      </c>
      <c r="B259" s="3" t="s">
        <v>230</v>
      </c>
      <c r="C259" s="3" t="s">
        <v>231</v>
      </c>
      <c r="D259" s="3" t="s">
        <v>169</v>
      </c>
      <c r="E259" s="4" t="s">
        <v>170</v>
      </c>
      <c r="F259" s="5">
        <v>275000</v>
      </c>
      <c r="G259" s="33">
        <v>275000</v>
      </c>
      <c r="H259" s="33">
        <v>225583</v>
      </c>
      <c r="I259" s="25">
        <v>0</v>
      </c>
      <c r="J259" s="27">
        <f t="shared" ref="J259:J261" si="111">G259+I259</f>
        <v>275000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ht="12" customHeight="1" outlineLevel="1" x14ac:dyDescent="0.25">
      <c r="A260" s="3" t="s">
        <v>164</v>
      </c>
      <c r="B260" s="3" t="s">
        <v>654</v>
      </c>
      <c r="C260" s="3" t="s">
        <v>231</v>
      </c>
      <c r="D260" s="3" t="s">
        <v>80</v>
      </c>
      <c r="E260" s="41" t="s">
        <v>81</v>
      </c>
      <c r="F260" s="5">
        <v>0</v>
      </c>
      <c r="G260" s="33">
        <v>18955.11</v>
      </c>
      <c r="H260" s="33">
        <v>18955.11</v>
      </c>
      <c r="I260" s="25">
        <v>0</v>
      </c>
      <c r="J260" s="27">
        <f t="shared" si="111"/>
        <v>18955.11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ht="12" customHeight="1" outlineLevel="1" x14ac:dyDescent="0.25">
      <c r="A261" s="3" t="s">
        <v>164</v>
      </c>
      <c r="B261" s="3" t="s">
        <v>230</v>
      </c>
      <c r="C261" s="3" t="s">
        <v>231</v>
      </c>
      <c r="D261" s="3" t="s">
        <v>232</v>
      </c>
      <c r="E261" s="4" t="s">
        <v>233</v>
      </c>
      <c r="F261" s="5">
        <v>0</v>
      </c>
      <c r="G261" s="5">
        <v>0</v>
      </c>
      <c r="H261" s="5">
        <v>0</v>
      </c>
      <c r="I261" s="25">
        <v>0</v>
      </c>
      <c r="J261" s="27">
        <f t="shared" si="111"/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ht="12" customHeight="1" outlineLevel="1" x14ac:dyDescent="0.25">
      <c r="A262" s="3" t="s">
        <v>164</v>
      </c>
      <c r="B262" s="3" t="s">
        <v>230</v>
      </c>
      <c r="C262" s="3" t="s">
        <v>231</v>
      </c>
      <c r="D262" s="3" t="s">
        <v>171</v>
      </c>
      <c r="E262" s="4" t="s">
        <v>172</v>
      </c>
      <c r="F262" s="5">
        <v>0</v>
      </c>
      <c r="G262" s="5">
        <v>0</v>
      </c>
      <c r="H262" s="5">
        <v>0</v>
      </c>
      <c r="I262" s="5">
        <v>0</v>
      </c>
      <c r="J262" s="5">
        <f>G262+I262</f>
        <v>0</v>
      </c>
      <c r="K262" s="33">
        <v>636000</v>
      </c>
      <c r="L262" s="33">
        <v>636000</v>
      </c>
      <c r="M262" s="33">
        <v>503720</v>
      </c>
      <c r="N262" s="26">
        <v>0</v>
      </c>
      <c r="O262" s="29">
        <f>L262+N262</f>
        <v>636000</v>
      </c>
    </row>
    <row r="263" spans="1:15" ht="12" customHeight="1" outlineLevel="1" x14ac:dyDescent="0.25">
      <c r="A263" s="3" t="s">
        <v>164</v>
      </c>
      <c r="B263" s="3" t="s">
        <v>230</v>
      </c>
      <c r="C263" s="3" t="s">
        <v>231</v>
      </c>
      <c r="D263" s="3" t="s">
        <v>120</v>
      </c>
      <c r="E263" s="4" t="s">
        <v>121</v>
      </c>
      <c r="F263" s="5">
        <v>0</v>
      </c>
      <c r="G263" s="5">
        <v>0</v>
      </c>
      <c r="H263" s="5">
        <v>0</v>
      </c>
      <c r="I263" s="5">
        <v>0</v>
      </c>
      <c r="J263" s="5">
        <f t="shared" ref="J263:J276" si="112">G263+I263</f>
        <v>0</v>
      </c>
      <c r="K263" s="33">
        <v>170000</v>
      </c>
      <c r="L263" s="33">
        <v>170000</v>
      </c>
      <c r="M263" s="33">
        <v>117556</v>
      </c>
      <c r="N263" s="26">
        <v>0</v>
      </c>
      <c r="O263" s="29">
        <f t="shared" ref="O263:O276" si="113">L263+N263</f>
        <v>170000</v>
      </c>
    </row>
    <row r="264" spans="1:15" ht="12" customHeight="1" outlineLevel="1" x14ac:dyDescent="0.25">
      <c r="A264" s="3" t="s">
        <v>164</v>
      </c>
      <c r="B264" s="3" t="s">
        <v>230</v>
      </c>
      <c r="C264" s="3" t="s">
        <v>231</v>
      </c>
      <c r="D264" s="3" t="s">
        <v>173</v>
      </c>
      <c r="E264" s="4" t="s">
        <v>174</v>
      </c>
      <c r="F264" s="5">
        <v>0</v>
      </c>
      <c r="G264" s="5">
        <v>0</v>
      </c>
      <c r="H264" s="5">
        <v>0</v>
      </c>
      <c r="I264" s="5">
        <v>0</v>
      </c>
      <c r="J264" s="5">
        <f t="shared" si="112"/>
        <v>0</v>
      </c>
      <c r="K264" s="33">
        <v>159000</v>
      </c>
      <c r="L264" s="33">
        <v>159000</v>
      </c>
      <c r="M264" s="33">
        <v>123207</v>
      </c>
      <c r="N264" s="26">
        <v>0</v>
      </c>
      <c r="O264" s="29">
        <f t="shared" si="113"/>
        <v>159000</v>
      </c>
    </row>
    <row r="265" spans="1:15" ht="12" customHeight="1" outlineLevel="1" x14ac:dyDescent="0.25">
      <c r="A265" s="3" t="s">
        <v>164</v>
      </c>
      <c r="B265" s="3" t="s">
        <v>230</v>
      </c>
      <c r="C265" s="3" t="s">
        <v>231</v>
      </c>
      <c r="D265" s="3" t="s">
        <v>175</v>
      </c>
      <c r="E265" s="4" t="s">
        <v>176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12"/>
        <v>0</v>
      </c>
      <c r="K265" s="33">
        <v>58000</v>
      </c>
      <c r="L265" s="33">
        <v>58000</v>
      </c>
      <c r="M265" s="33">
        <v>44696</v>
      </c>
      <c r="N265" s="26">
        <v>0</v>
      </c>
      <c r="O265" s="29">
        <f t="shared" si="113"/>
        <v>58000</v>
      </c>
    </row>
    <row r="266" spans="1:15" ht="12" customHeight="1" outlineLevel="1" x14ac:dyDescent="0.25">
      <c r="A266" s="3" t="s">
        <v>164</v>
      </c>
      <c r="B266" s="3" t="s">
        <v>230</v>
      </c>
      <c r="C266" s="3" t="s">
        <v>231</v>
      </c>
      <c r="D266" s="3" t="s">
        <v>353</v>
      </c>
      <c r="E266" s="4" t="s">
        <v>354</v>
      </c>
      <c r="F266" s="5">
        <v>0</v>
      </c>
      <c r="G266" s="5">
        <v>0</v>
      </c>
      <c r="H266" s="5">
        <v>0</v>
      </c>
      <c r="I266" s="5">
        <v>0</v>
      </c>
      <c r="J266" s="5">
        <f t="shared" ref="J266" si="114">G266+I266</f>
        <v>0</v>
      </c>
      <c r="K266" s="33">
        <v>1000</v>
      </c>
      <c r="L266" s="33">
        <v>1000</v>
      </c>
      <c r="M266" s="33">
        <v>0</v>
      </c>
      <c r="N266" s="26">
        <v>-1000</v>
      </c>
      <c r="O266" s="29">
        <f t="shared" ref="O266" si="115">L266+N266</f>
        <v>0</v>
      </c>
    </row>
    <row r="267" spans="1:15" ht="12" customHeight="1" outlineLevel="1" x14ac:dyDescent="0.25">
      <c r="A267" s="3" t="s">
        <v>164</v>
      </c>
      <c r="B267" s="3" t="s">
        <v>230</v>
      </c>
      <c r="C267" s="3" t="s">
        <v>231</v>
      </c>
      <c r="D267" s="3" t="s">
        <v>128</v>
      </c>
      <c r="E267" s="4" t="s">
        <v>129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12"/>
        <v>0</v>
      </c>
      <c r="K267" s="33">
        <v>120000</v>
      </c>
      <c r="L267" s="33">
        <v>120000</v>
      </c>
      <c r="M267" s="33">
        <v>23303.5</v>
      </c>
      <c r="N267" s="26">
        <v>2804</v>
      </c>
      <c r="O267" s="29">
        <f t="shared" si="113"/>
        <v>122804</v>
      </c>
    </row>
    <row r="268" spans="1:15" ht="12" customHeight="1" outlineLevel="1" x14ac:dyDescent="0.25">
      <c r="A268" s="3" t="s">
        <v>164</v>
      </c>
      <c r="B268" s="3" t="s">
        <v>230</v>
      </c>
      <c r="C268" s="3" t="s">
        <v>231</v>
      </c>
      <c r="D268" s="3" t="s">
        <v>177</v>
      </c>
      <c r="E268" s="4" t="s">
        <v>178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12"/>
        <v>0</v>
      </c>
      <c r="K268" s="33">
        <v>250000</v>
      </c>
      <c r="L268" s="33">
        <v>250000</v>
      </c>
      <c r="M268" s="33">
        <v>149510</v>
      </c>
      <c r="N268" s="26">
        <v>0</v>
      </c>
      <c r="O268" s="29">
        <f t="shared" si="113"/>
        <v>250000</v>
      </c>
    </row>
    <row r="269" spans="1:15" ht="12" customHeight="1" outlineLevel="1" x14ac:dyDescent="0.25">
      <c r="A269" s="3" t="s">
        <v>164</v>
      </c>
      <c r="B269" s="3" t="s">
        <v>230</v>
      </c>
      <c r="C269" s="3" t="s">
        <v>231</v>
      </c>
      <c r="D269" s="3" t="s">
        <v>130</v>
      </c>
      <c r="E269" s="4" t="s">
        <v>131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12"/>
        <v>0</v>
      </c>
      <c r="K269" s="33">
        <v>80000</v>
      </c>
      <c r="L269" s="33">
        <v>80000</v>
      </c>
      <c r="M269" s="33">
        <v>72102</v>
      </c>
      <c r="N269" s="26">
        <v>0</v>
      </c>
      <c r="O269" s="29">
        <f t="shared" si="113"/>
        <v>80000</v>
      </c>
    </row>
    <row r="270" spans="1:15" ht="12" customHeight="1" outlineLevel="1" x14ac:dyDescent="0.25">
      <c r="A270" s="3" t="s">
        <v>164</v>
      </c>
      <c r="B270" s="3" t="s">
        <v>230</v>
      </c>
      <c r="C270" s="3" t="s">
        <v>231</v>
      </c>
      <c r="D270" s="3" t="s">
        <v>132</v>
      </c>
      <c r="E270" s="4" t="s">
        <v>133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12"/>
        <v>0</v>
      </c>
      <c r="K270" s="33">
        <v>25000</v>
      </c>
      <c r="L270" s="33">
        <v>25000</v>
      </c>
      <c r="M270" s="33">
        <v>37370</v>
      </c>
      <c r="N270" s="26">
        <v>30000</v>
      </c>
      <c r="O270" s="29">
        <f t="shared" si="113"/>
        <v>55000</v>
      </c>
    </row>
    <row r="271" spans="1:15" ht="12" customHeight="1" outlineLevel="1" x14ac:dyDescent="0.25">
      <c r="A271" s="3" t="s">
        <v>164</v>
      </c>
      <c r="B271" s="3" t="s">
        <v>230</v>
      </c>
      <c r="C271" s="3" t="s">
        <v>231</v>
      </c>
      <c r="D271" s="3" t="s">
        <v>136</v>
      </c>
      <c r="E271" s="4" t="s">
        <v>137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12"/>
        <v>0</v>
      </c>
      <c r="K271" s="33">
        <v>130000</v>
      </c>
      <c r="L271" s="33">
        <v>130000</v>
      </c>
      <c r="M271" s="33">
        <v>50516.27</v>
      </c>
      <c r="N271" s="26">
        <v>-30000</v>
      </c>
      <c r="O271" s="29">
        <f t="shared" si="113"/>
        <v>100000</v>
      </c>
    </row>
    <row r="272" spans="1:15" ht="12" customHeight="1" outlineLevel="1" x14ac:dyDescent="0.25">
      <c r="A272" s="3" t="s">
        <v>164</v>
      </c>
      <c r="B272" s="3" t="s">
        <v>654</v>
      </c>
      <c r="C272" s="3" t="s">
        <v>231</v>
      </c>
      <c r="D272" s="3" t="s">
        <v>140</v>
      </c>
      <c r="E272" s="4" t="s">
        <v>141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12"/>
        <v>0</v>
      </c>
      <c r="K272" s="33">
        <v>0</v>
      </c>
      <c r="L272" s="33">
        <v>0</v>
      </c>
      <c r="M272" s="33">
        <v>0</v>
      </c>
      <c r="N272" s="26">
        <v>0</v>
      </c>
      <c r="O272" s="29">
        <f t="shared" si="113"/>
        <v>0</v>
      </c>
    </row>
    <row r="273" spans="1:15" ht="12" customHeight="1" outlineLevel="1" x14ac:dyDescent="0.25">
      <c r="A273" s="3" t="s">
        <v>164</v>
      </c>
      <c r="B273" s="3" t="s">
        <v>230</v>
      </c>
      <c r="C273" s="3" t="s">
        <v>231</v>
      </c>
      <c r="D273" s="3" t="s">
        <v>179</v>
      </c>
      <c r="E273" s="4" t="s">
        <v>180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12"/>
        <v>0</v>
      </c>
      <c r="K273" s="33">
        <v>10000</v>
      </c>
      <c r="L273" s="33">
        <v>10000</v>
      </c>
      <c r="M273" s="33">
        <v>7719.8</v>
      </c>
      <c r="N273" s="26">
        <v>0</v>
      </c>
      <c r="O273" s="29">
        <f t="shared" si="113"/>
        <v>10000</v>
      </c>
    </row>
    <row r="274" spans="1:15" ht="12" customHeight="1" outlineLevel="1" x14ac:dyDescent="0.25">
      <c r="A274" s="3" t="s">
        <v>164</v>
      </c>
      <c r="B274" s="3" t="s">
        <v>230</v>
      </c>
      <c r="C274" s="3" t="s">
        <v>231</v>
      </c>
      <c r="D274" s="3" t="s">
        <v>101</v>
      </c>
      <c r="E274" s="4" t="s">
        <v>102</v>
      </c>
      <c r="F274" s="5">
        <v>0</v>
      </c>
      <c r="G274" s="5">
        <v>0</v>
      </c>
      <c r="H274" s="5">
        <v>0</v>
      </c>
      <c r="I274" s="5">
        <v>0</v>
      </c>
      <c r="J274" s="5">
        <f t="shared" si="112"/>
        <v>0</v>
      </c>
      <c r="K274" s="33">
        <v>70000</v>
      </c>
      <c r="L274" s="33">
        <v>70000</v>
      </c>
      <c r="M274" s="33">
        <v>35610.199999999997</v>
      </c>
      <c r="N274" s="26">
        <v>0</v>
      </c>
      <c r="O274" s="29">
        <f t="shared" si="113"/>
        <v>70000</v>
      </c>
    </row>
    <row r="275" spans="1:15" ht="12" customHeight="1" outlineLevel="1" x14ac:dyDescent="0.25">
      <c r="A275" s="3" t="s">
        <v>164</v>
      </c>
      <c r="B275" s="3" t="s">
        <v>230</v>
      </c>
      <c r="C275" s="3" t="s">
        <v>231</v>
      </c>
      <c r="D275" s="3" t="s">
        <v>84</v>
      </c>
      <c r="E275" s="4" t="s">
        <v>85</v>
      </c>
      <c r="F275" s="5">
        <v>0</v>
      </c>
      <c r="G275" s="5">
        <v>0</v>
      </c>
      <c r="H275" s="5">
        <v>0</v>
      </c>
      <c r="I275" s="5">
        <v>0</v>
      </c>
      <c r="J275" s="5">
        <f t="shared" si="112"/>
        <v>0</v>
      </c>
      <c r="K275" s="33">
        <v>25000</v>
      </c>
      <c r="L275" s="33">
        <v>25000</v>
      </c>
      <c r="M275" s="33">
        <v>15169.5</v>
      </c>
      <c r="N275" s="26">
        <v>0</v>
      </c>
      <c r="O275" s="29">
        <f t="shared" si="113"/>
        <v>25000</v>
      </c>
    </row>
    <row r="276" spans="1:15" ht="12" customHeight="1" outlineLevel="1" x14ac:dyDescent="0.25">
      <c r="A276" s="3" t="s">
        <v>164</v>
      </c>
      <c r="B276" s="3" t="s">
        <v>230</v>
      </c>
      <c r="C276" s="3" t="s">
        <v>231</v>
      </c>
      <c r="D276" s="3" t="s">
        <v>158</v>
      </c>
      <c r="E276" s="4" t="s">
        <v>159</v>
      </c>
      <c r="F276" s="5">
        <v>0</v>
      </c>
      <c r="G276" s="5">
        <v>0</v>
      </c>
      <c r="H276" s="5">
        <v>0</v>
      </c>
      <c r="I276" s="5">
        <v>0</v>
      </c>
      <c r="J276" s="5">
        <f t="shared" si="112"/>
        <v>0</v>
      </c>
      <c r="K276" s="33">
        <v>20000</v>
      </c>
      <c r="L276" s="33">
        <v>20000</v>
      </c>
      <c r="M276" s="33">
        <v>8575</v>
      </c>
      <c r="N276" s="26">
        <v>0</v>
      </c>
      <c r="O276" s="29">
        <f t="shared" si="113"/>
        <v>20000</v>
      </c>
    </row>
    <row r="277" spans="1:15" ht="12" customHeight="1" x14ac:dyDescent="0.25">
      <c r="A277" s="118" t="s">
        <v>234</v>
      </c>
      <c r="B277" s="119"/>
      <c r="C277" s="119"/>
      <c r="D277" s="119"/>
      <c r="E277" s="119"/>
      <c r="F277" s="6">
        <f t="shared" ref="F277:O277" si="116">SUM(F258:F276)</f>
        <v>4175000</v>
      </c>
      <c r="G277" s="6">
        <f t="shared" si="116"/>
        <v>3693955.11</v>
      </c>
      <c r="H277" s="6">
        <f t="shared" si="116"/>
        <v>3576388.11</v>
      </c>
      <c r="I277" s="6">
        <f t="shared" si="116"/>
        <v>0</v>
      </c>
      <c r="J277" s="6">
        <f t="shared" si="116"/>
        <v>3693955.11</v>
      </c>
      <c r="K277" s="6">
        <f t="shared" si="116"/>
        <v>1754000</v>
      </c>
      <c r="L277" s="6">
        <f t="shared" si="116"/>
        <v>1754000</v>
      </c>
      <c r="M277" s="6">
        <f t="shared" si="116"/>
        <v>1189055.27</v>
      </c>
      <c r="N277" s="6">
        <f t="shared" si="116"/>
        <v>1804</v>
      </c>
      <c r="O277" s="6">
        <f t="shared" si="116"/>
        <v>1755804</v>
      </c>
    </row>
    <row r="278" spans="1:15" s="7" customFormat="1" ht="12" customHeight="1" x14ac:dyDescent="0.25">
      <c r="A278" s="123" t="s">
        <v>235</v>
      </c>
      <c r="B278" s="124"/>
      <c r="C278" s="124"/>
      <c r="D278" s="124"/>
      <c r="E278" s="124"/>
      <c r="F278" s="10">
        <f>SUM(F120,F127,F136,F141,F150,F168,F188,F190,F205,F207,F234,F246,F250,F257,F277,F214)</f>
        <v>5219500</v>
      </c>
      <c r="G278" s="10">
        <f>SUM(G120,G127,G136,G141,G150,G168,G188,G190,G205,G207,G234,G246,G250,G257,G277,G214)</f>
        <v>5001722.62</v>
      </c>
      <c r="H278" s="10">
        <f>SUM(H120,H127,H136,H141,H150,H168,H188,H190,H205,H207,H234,H246,H250,H257,H277,H214)</f>
        <v>4750597.62</v>
      </c>
      <c r="I278" s="10">
        <f>SUM(I120,I127,I136,I141,I150,I168,I188,I190,I205,I207,I234,I246,I250,I257,I277,I214)</f>
        <v>114102</v>
      </c>
      <c r="J278" s="10">
        <f>SUM(J120,J127,J136,J141,J150,J168,J188,J190,J205,J207,J234,J246,J250,J257,J277,J214)</f>
        <v>5115824.62</v>
      </c>
      <c r="K278" s="10">
        <f>SUM(K120,K127,K136,K141,K150,K168,K188,K190,K205,K234,K246,K250,K257,K277,K214)</f>
        <v>12811700</v>
      </c>
      <c r="L278" s="10">
        <f>SUM(L120,L127,L136,L141,L150,L168,L188,L190,L205,L234,L246,L250,L257,L277,L214)</f>
        <v>13073335</v>
      </c>
      <c r="M278" s="10">
        <f>SUM(M120,M127,M136,M141,M150,M168,M188,M190,M205,M234,M246,M250,M257,M277,M214)</f>
        <v>8607410.3800000008</v>
      </c>
      <c r="N278" s="10">
        <f>SUM(N120,N127,N136,N141,N150,N168,N188,N190,N205,N234,N246,N250,N257,N277,N214)</f>
        <v>86804</v>
      </c>
      <c r="O278" s="10">
        <f>SUM(O120,O127,O136,O141,O150,O168,O188,O190,O205,O234,O246,O250,O257,O277,O214)</f>
        <v>13160139</v>
      </c>
    </row>
    <row r="279" spans="1:15" ht="12" customHeight="1" outlineLevel="1" x14ac:dyDescent="0.25">
      <c r="A279" s="3" t="s">
        <v>236</v>
      </c>
      <c r="B279" s="3" t="s">
        <v>237</v>
      </c>
      <c r="C279" s="3" t="s">
        <v>238</v>
      </c>
      <c r="D279" s="3" t="s">
        <v>239</v>
      </c>
      <c r="E279" s="4" t="s">
        <v>240</v>
      </c>
      <c r="F279" s="5">
        <v>0</v>
      </c>
      <c r="G279" s="5">
        <v>0</v>
      </c>
      <c r="H279" s="5">
        <v>0</v>
      </c>
      <c r="I279" s="5">
        <v>0</v>
      </c>
      <c r="J279" s="5">
        <f>G279+I279</f>
        <v>0</v>
      </c>
      <c r="K279" s="5">
        <v>303232</v>
      </c>
      <c r="L279" s="5">
        <v>303232</v>
      </c>
      <c r="M279" s="38">
        <v>303232</v>
      </c>
      <c r="N279" s="26">
        <v>0</v>
      </c>
      <c r="O279" s="29">
        <f>L279+N279</f>
        <v>303232</v>
      </c>
    </row>
    <row r="280" spans="1:15" ht="12" customHeight="1" x14ac:dyDescent="0.25">
      <c r="A280" s="118" t="s">
        <v>241</v>
      </c>
      <c r="B280" s="119"/>
      <c r="C280" s="119"/>
      <c r="D280" s="119"/>
      <c r="E280" s="119"/>
      <c r="F280" s="6">
        <f>SUM(F279)</f>
        <v>0</v>
      </c>
      <c r="G280" s="6">
        <f>SUM(G279)</f>
        <v>0</v>
      </c>
      <c r="H280" s="6">
        <f t="shared" ref="H280:J280" si="117">SUM(H279)</f>
        <v>0</v>
      </c>
      <c r="I280" s="6">
        <f t="shared" si="117"/>
        <v>0</v>
      </c>
      <c r="J280" s="6">
        <f t="shared" si="117"/>
        <v>0</v>
      </c>
      <c r="K280" s="6">
        <f t="shared" ref="K280" si="118">SUM(K279)</f>
        <v>303232</v>
      </c>
      <c r="L280" s="6">
        <f t="shared" ref="L280:O280" si="119">SUM(L279)</f>
        <v>303232</v>
      </c>
      <c r="M280" s="6">
        <f t="shared" si="119"/>
        <v>303232</v>
      </c>
      <c r="N280" s="6">
        <f t="shared" si="119"/>
        <v>0</v>
      </c>
      <c r="O280" s="6">
        <f t="shared" si="119"/>
        <v>303232</v>
      </c>
    </row>
    <row r="281" spans="1:15" ht="12" customHeight="1" outlineLevel="1" x14ac:dyDescent="0.25">
      <c r="A281" s="3" t="s">
        <v>236</v>
      </c>
      <c r="B281" s="3" t="s">
        <v>242</v>
      </c>
      <c r="C281" s="3" t="s">
        <v>243</v>
      </c>
      <c r="D281" s="3" t="s">
        <v>99</v>
      </c>
      <c r="E281" s="4" t="s">
        <v>100</v>
      </c>
      <c r="F281" s="5">
        <v>0</v>
      </c>
      <c r="G281" s="5">
        <v>0</v>
      </c>
      <c r="H281" s="5">
        <v>0</v>
      </c>
      <c r="I281" s="25">
        <v>0</v>
      </c>
      <c r="J281" s="34">
        <f t="shared" ref="J281" si="120">G281+I281</f>
        <v>0</v>
      </c>
      <c r="K281" s="5">
        <v>0</v>
      </c>
      <c r="L281" s="5">
        <v>0</v>
      </c>
      <c r="M281" s="33">
        <v>0</v>
      </c>
      <c r="N281" s="19">
        <v>0</v>
      </c>
      <c r="O281" s="19">
        <f t="shared" ref="O281:O285" si="121">L281+N281</f>
        <v>0</v>
      </c>
    </row>
    <row r="282" spans="1:15" ht="12" customHeight="1" outlineLevel="1" x14ac:dyDescent="0.25">
      <c r="A282" s="3" t="s">
        <v>236</v>
      </c>
      <c r="B282" s="3" t="s">
        <v>242</v>
      </c>
      <c r="C282" s="3" t="s">
        <v>243</v>
      </c>
      <c r="D282" s="3" t="s">
        <v>101</v>
      </c>
      <c r="E282" s="4" t="s">
        <v>102</v>
      </c>
      <c r="F282" s="5">
        <v>0</v>
      </c>
      <c r="G282" s="5">
        <v>0</v>
      </c>
      <c r="H282" s="5">
        <v>0</v>
      </c>
      <c r="I282" s="5">
        <v>0</v>
      </c>
      <c r="J282" s="5">
        <f t="shared" ref="J282:J333" si="122">G282+I282</f>
        <v>0</v>
      </c>
      <c r="K282" s="5">
        <v>1400000</v>
      </c>
      <c r="L282" s="33">
        <v>1400000</v>
      </c>
      <c r="M282" s="33">
        <v>441004.85</v>
      </c>
      <c r="N282" s="26">
        <v>0</v>
      </c>
      <c r="O282" s="29">
        <f t="shared" si="121"/>
        <v>1400000</v>
      </c>
    </row>
    <row r="283" spans="1:15" ht="12" customHeight="1" outlineLevel="1" x14ac:dyDescent="0.25">
      <c r="A283" s="3" t="s">
        <v>236</v>
      </c>
      <c r="B283" s="3" t="s">
        <v>684</v>
      </c>
      <c r="C283" s="3" t="s">
        <v>243</v>
      </c>
      <c r="D283" s="3" t="s">
        <v>84</v>
      </c>
      <c r="E283" s="4" t="s">
        <v>85</v>
      </c>
      <c r="F283" s="5">
        <v>0</v>
      </c>
      <c r="G283" s="5">
        <v>0</v>
      </c>
      <c r="H283" s="5">
        <v>0</v>
      </c>
      <c r="I283" s="5">
        <v>0</v>
      </c>
      <c r="J283" s="5">
        <f>SUM(G283+I283)</f>
        <v>0</v>
      </c>
      <c r="K283" s="5">
        <v>0</v>
      </c>
      <c r="L283" s="33">
        <v>2323000</v>
      </c>
      <c r="M283" s="33">
        <v>267830</v>
      </c>
      <c r="N283" s="26">
        <v>-1000000</v>
      </c>
      <c r="O283" s="29">
        <f>SUM(L283+N283)</f>
        <v>1323000</v>
      </c>
    </row>
    <row r="284" spans="1:15" ht="12" customHeight="1" outlineLevel="1" x14ac:dyDescent="0.25">
      <c r="A284" s="3" t="s">
        <v>236</v>
      </c>
      <c r="B284" s="3" t="s">
        <v>684</v>
      </c>
      <c r="C284" s="3" t="s">
        <v>243</v>
      </c>
      <c r="D284" s="3" t="s">
        <v>249</v>
      </c>
      <c r="E284" s="4" t="s">
        <v>685</v>
      </c>
      <c r="F284" s="5">
        <v>0</v>
      </c>
      <c r="G284" s="5">
        <v>0</v>
      </c>
      <c r="H284" s="5">
        <v>0</v>
      </c>
      <c r="I284" s="5">
        <v>0</v>
      </c>
      <c r="J284" s="5">
        <f>SUM(G284+I284)</f>
        <v>0</v>
      </c>
      <c r="K284" s="5">
        <v>0</v>
      </c>
      <c r="L284" s="33">
        <v>3000</v>
      </c>
      <c r="M284" s="33">
        <v>3000</v>
      </c>
      <c r="N284" s="26">
        <v>0</v>
      </c>
      <c r="O284" s="29">
        <f>SUM(L284+N284)</f>
        <v>3000</v>
      </c>
    </row>
    <row r="285" spans="1:15" ht="12" customHeight="1" outlineLevel="1" x14ac:dyDescent="0.25">
      <c r="A285" s="3" t="s">
        <v>236</v>
      </c>
      <c r="B285" s="3" t="s">
        <v>242</v>
      </c>
      <c r="C285" s="3" t="s">
        <v>243</v>
      </c>
      <c r="D285" s="3" t="s">
        <v>244</v>
      </c>
      <c r="E285" s="4" t="s">
        <v>245</v>
      </c>
      <c r="F285" s="5">
        <v>0</v>
      </c>
      <c r="G285" s="5">
        <v>0</v>
      </c>
      <c r="H285" s="5">
        <v>0</v>
      </c>
      <c r="I285" s="5">
        <v>0</v>
      </c>
      <c r="J285" s="5">
        <f t="shared" ref="J285" si="123">G285+I285</f>
        <v>0</v>
      </c>
      <c r="K285" s="5">
        <v>800000</v>
      </c>
      <c r="L285" s="33">
        <v>800000</v>
      </c>
      <c r="M285" s="33">
        <v>64949.3</v>
      </c>
      <c r="N285" s="26">
        <v>0</v>
      </c>
      <c r="O285" s="29">
        <f t="shared" si="121"/>
        <v>800000</v>
      </c>
    </row>
    <row r="286" spans="1:15" ht="12" customHeight="1" outlineLevel="1" x14ac:dyDescent="0.25">
      <c r="A286" s="3" t="s">
        <v>236</v>
      </c>
      <c r="B286" s="3" t="s">
        <v>684</v>
      </c>
      <c r="C286" s="3" t="s">
        <v>243</v>
      </c>
      <c r="D286" s="3" t="s">
        <v>711</v>
      </c>
      <c r="E286" s="4" t="s">
        <v>712</v>
      </c>
      <c r="F286" s="5">
        <v>0</v>
      </c>
      <c r="G286" s="5">
        <v>0</v>
      </c>
      <c r="H286" s="5">
        <v>0</v>
      </c>
      <c r="I286" s="5">
        <v>0</v>
      </c>
      <c r="J286" s="5">
        <f>SUM(G286+I286)</f>
        <v>0</v>
      </c>
      <c r="K286" s="5">
        <v>0</v>
      </c>
      <c r="L286" s="33">
        <v>0</v>
      </c>
      <c r="M286" s="33">
        <v>0</v>
      </c>
      <c r="N286" s="26">
        <v>0</v>
      </c>
      <c r="O286" s="29">
        <f>SUM(L286+N286)</f>
        <v>0</v>
      </c>
    </row>
    <row r="287" spans="1:15" ht="12" customHeight="1" x14ac:dyDescent="0.25">
      <c r="A287" s="118" t="s">
        <v>246</v>
      </c>
      <c r="B287" s="119"/>
      <c r="C287" s="119"/>
      <c r="D287" s="119"/>
      <c r="E287" s="119"/>
      <c r="F287" s="6">
        <f>SUM(F281:F286)</f>
        <v>0</v>
      </c>
      <c r="G287" s="6">
        <f>SUM(G281:G286)</f>
        <v>0</v>
      </c>
      <c r="H287" s="6">
        <f>SUM(H281:H286)</f>
        <v>0</v>
      </c>
      <c r="I287" s="6">
        <f>SUM(I281:I286)</f>
        <v>0</v>
      </c>
      <c r="J287" s="6">
        <f t="shared" ref="J287:O287" si="124">SUM(J281:J285)</f>
        <v>0</v>
      </c>
      <c r="K287" s="6">
        <f>SUM(K281:K286)</f>
        <v>2200000</v>
      </c>
      <c r="L287" s="6">
        <f>SUM(L281:L286)</f>
        <v>4526000</v>
      </c>
      <c r="M287" s="6">
        <f>SUM(M281:M286)</f>
        <v>776784.15</v>
      </c>
      <c r="N287" s="6">
        <f>SUM(N281:N286)</f>
        <v>-1000000</v>
      </c>
      <c r="O287" s="6">
        <f t="shared" si="124"/>
        <v>3526000</v>
      </c>
    </row>
    <row r="288" spans="1:15" ht="12" customHeight="1" x14ac:dyDescent="0.25">
      <c r="A288" s="18" t="s">
        <v>236</v>
      </c>
      <c r="B288" s="22" t="s">
        <v>667</v>
      </c>
      <c r="C288" s="22" t="s">
        <v>248</v>
      </c>
      <c r="D288" s="22" t="s">
        <v>128</v>
      </c>
      <c r="E288" s="22" t="s">
        <v>129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</v>
      </c>
      <c r="N288" s="26">
        <v>0</v>
      </c>
      <c r="O288" s="42">
        <f>SUM(L288+N288)</f>
        <v>0</v>
      </c>
    </row>
    <row r="289" spans="1:15" ht="12" customHeight="1" x14ac:dyDescent="0.25">
      <c r="A289" s="18" t="s">
        <v>236</v>
      </c>
      <c r="B289" s="22" t="s">
        <v>667</v>
      </c>
      <c r="C289" s="22" t="s">
        <v>248</v>
      </c>
      <c r="D289" s="22" t="s">
        <v>130</v>
      </c>
      <c r="E289" s="22" t="s">
        <v>612</v>
      </c>
      <c r="F289" s="45">
        <v>0</v>
      </c>
      <c r="G289" s="45">
        <v>0</v>
      </c>
      <c r="H289" s="45">
        <v>0</v>
      </c>
      <c r="I289" s="45">
        <v>0</v>
      </c>
      <c r="J289" s="45">
        <f>SUM(G289+I289)</f>
        <v>0</v>
      </c>
      <c r="K289" s="45">
        <v>0</v>
      </c>
      <c r="L289" s="45">
        <v>3000</v>
      </c>
      <c r="M289" s="45">
        <v>2977</v>
      </c>
      <c r="N289" s="26">
        <v>0</v>
      </c>
      <c r="O289" s="42">
        <f>SUM(L289+N289)</f>
        <v>3000</v>
      </c>
    </row>
    <row r="290" spans="1:15" ht="12" customHeight="1" outlineLevel="1" x14ac:dyDescent="0.25">
      <c r="A290" s="3" t="s">
        <v>236</v>
      </c>
      <c r="B290" s="3" t="s">
        <v>247</v>
      </c>
      <c r="C290" s="3" t="s">
        <v>248</v>
      </c>
      <c r="D290" s="3" t="s">
        <v>101</v>
      </c>
      <c r="E290" s="4" t="s">
        <v>102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22"/>
        <v>0</v>
      </c>
      <c r="K290" s="5">
        <v>400000</v>
      </c>
      <c r="L290" s="5">
        <v>550000</v>
      </c>
      <c r="M290" s="33">
        <v>606454.57999999996</v>
      </c>
      <c r="N290" s="26">
        <v>300000</v>
      </c>
      <c r="O290" s="29">
        <f>L290+N290</f>
        <v>850000</v>
      </c>
    </row>
    <row r="291" spans="1:15" ht="12" customHeight="1" outlineLevel="1" x14ac:dyDescent="0.25">
      <c r="A291" s="3" t="s">
        <v>236</v>
      </c>
      <c r="B291" s="3" t="s">
        <v>247</v>
      </c>
      <c r="C291" s="3" t="s">
        <v>248</v>
      </c>
      <c r="D291" s="3" t="s">
        <v>84</v>
      </c>
      <c r="E291" s="4" t="s">
        <v>85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22"/>
        <v>0</v>
      </c>
      <c r="K291" s="5">
        <v>600000</v>
      </c>
      <c r="L291" s="5">
        <v>600000</v>
      </c>
      <c r="M291" s="33">
        <v>309088.59000000003</v>
      </c>
      <c r="N291" s="26">
        <v>0</v>
      </c>
      <c r="O291" s="29">
        <f t="shared" ref="O291:O292" si="125">L291+N291</f>
        <v>600000</v>
      </c>
    </row>
    <row r="292" spans="1:15" ht="12" customHeight="1" outlineLevel="1" x14ac:dyDescent="0.25">
      <c r="A292" s="3" t="s">
        <v>236</v>
      </c>
      <c r="B292" s="3" t="s">
        <v>247</v>
      </c>
      <c r="C292" s="3" t="s">
        <v>248</v>
      </c>
      <c r="D292" s="3" t="s">
        <v>249</v>
      </c>
      <c r="E292" s="4" t="s">
        <v>250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22"/>
        <v>0</v>
      </c>
      <c r="K292" s="5">
        <v>0</v>
      </c>
      <c r="L292" s="5">
        <v>0</v>
      </c>
      <c r="M292" s="33">
        <v>0</v>
      </c>
      <c r="N292" s="26">
        <v>0</v>
      </c>
      <c r="O292" s="29">
        <f t="shared" si="125"/>
        <v>0</v>
      </c>
    </row>
    <row r="293" spans="1:15" ht="12" customHeight="1" x14ac:dyDescent="0.25">
      <c r="A293" s="118" t="s">
        <v>251</v>
      </c>
      <c r="B293" s="119"/>
      <c r="C293" s="119"/>
      <c r="D293" s="119"/>
      <c r="E293" s="119"/>
      <c r="F293" s="6">
        <f t="shared" ref="F293:O293" si="126">SUM(F288:F292)</f>
        <v>0</v>
      </c>
      <c r="G293" s="6">
        <f t="shared" si="126"/>
        <v>0</v>
      </c>
      <c r="H293" s="6">
        <f t="shared" si="126"/>
        <v>0</v>
      </c>
      <c r="I293" s="6">
        <f t="shared" si="126"/>
        <v>0</v>
      </c>
      <c r="J293" s="6">
        <f t="shared" si="126"/>
        <v>0</v>
      </c>
      <c r="K293" s="6">
        <f t="shared" si="126"/>
        <v>1000000</v>
      </c>
      <c r="L293" s="6">
        <f t="shared" si="126"/>
        <v>1153000</v>
      </c>
      <c r="M293" s="6">
        <f t="shared" si="126"/>
        <v>918520.16999999993</v>
      </c>
      <c r="N293" s="6">
        <f t="shared" si="126"/>
        <v>300000</v>
      </c>
      <c r="O293" s="6">
        <f t="shared" si="126"/>
        <v>1453000</v>
      </c>
    </row>
    <row r="294" spans="1:15" ht="12" customHeight="1" outlineLevel="1" x14ac:dyDescent="0.25">
      <c r="A294" s="3" t="s">
        <v>236</v>
      </c>
      <c r="B294" s="3" t="s">
        <v>252</v>
      </c>
      <c r="C294" s="3" t="s">
        <v>253</v>
      </c>
      <c r="D294" s="3" t="s">
        <v>254</v>
      </c>
      <c r="E294" s="4" t="s">
        <v>255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22"/>
        <v>0</v>
      </c>
      <c r="K294" s="5">
        <v>0</v>
      </c>
      <c r="L294" s="5">
        <v>0</v>
      </c>
      <c r="M294" s="5">
        <v>0</v>
      </c>
      <c r="N294" s="26">
        <v>0</v>
      </c>
      <c r="O294" s="29">
        <f>L294+N294</f>
        <v>0</v>
      </c>
    </row>
    <row r="295" spans="1:15" ht="12" customHeight="1" outlineLevel="1" x14ac:dyDescent="0.25">
      <c r="A295" s="3" t="s">
        <v>236</v>
      </c>
      <c r="B295" s="3" t="s">
        <v>252</v>
      </c>
      <c r="C295" s="3" t="s">
        <v>248</v>
      </c>
      <c r="D295" s="3" t="s">
        <v>84</v>
      </c>
      <c r="E295" s="4" t="s">
        <v>85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22"/>
        <v>0</v>
      </c>
      <c r="K295" s="5">
        <v>1380972</v>
      </c>
      <c r="L295" s="38">
        <v>3010032.02</v>
      </c>
      <c r="M295" s="5">
        <v>0</v>
      </c>
      <c r="N295" s="26">
        <v>-2802195.05</v>
      </c>
      <c r="O295" s="29">
        <f>L295+N295</f>
        <v>207836.9700000002</v>
      </c>
    </row>
    <row r="296" spans="1:15" ht="12" customHeight="1" x14ac:dyDescent="0.25">
      <c r="A296" s="118" t="s">
        <v>256</v>
      </c>
      <c r="B296" s="119"/>
      <c r="C296" s="119"/>
      <c r="D296" s="119"/>
      <c r="E296" s="119"/>
      <c r="F296" s="6">
        <f>SUM(F294:F295)</f>
        <v>0</v>
      </c>
      <c r="G296" s="6">
        <f>SUM(G294:G295)</f>
        <v>0</v>
      </c>
      <c r="H296" s="6">
        <f t="shared" ref="H296:J296" si="127">SUM(H294:H295)</f>
        <v>0</v>
      </c>
      <c r="I296" s="6">
        <f t="shared" si="127"/>
        <v>0</v>
      </c>
      <c r="J296" s="6">
        <f t="shared" si="127"/>
        <v>0</v>
      </c>
      <c r="K296" s="6">
        <f t="shared" ref="K296" si="128">SUM(K294:K295)</f>
        <v>1380972</v>
      </c>
      <c r="L296" s="6">
        <f t="shared" ref="L296:O296" si="129">SUM(L294:L295)</f>
        <v>3010032.02</v>
      </c>
      <c r="M296" s="6">
        <f t="shared" si="129"/>
        <v>0</v>
      </c>
      <c r="N296" s="6">
        <f>SUM(N294:N295)</f>
        <v>-2802195.05</v>
      </c>
      <c r="O296" s="6">
        <f t="shared" si="129"/>
        <v>207836.9700000002</v>
      </c>
    </row>
    <row r="297" spans="1:15" ht="12" customHeight="1" outlineLevel="1" x14ac:dyDescent="0.25">
      <c r="A297" s="3" t="s">
        <v>236</v>
      </c>
      <c r="B297" s="3" t="s">
        <v>257</v>
      </c>
      <c r="C297" s="3" t="s">
        <v>258</v>
      </c>
      <c r="D297" s="3" t="s">
        <v>259</v>
      </c>
      <c r="E297" s="4" t="s">
        <v>260</v>
      </c>
      <c r="F297" s="5">
        <v>0</v>
      </c>
      <c r="G297" s="5">
        <v>0</v>
      </c>
      <c r="H297" s="5">
        <v>0</v>
      </c>
      <c r="I297" s="5">
        <v>0</v>
      </c>
      <c r="J297" s="5">
        <f t="shared" si="122"/>
        <v>0</v>
      </c>
      <c r="K297" s="5">
        <v>192000</v>
      </c>
      <c r="L297" s="5">
        <v>192000</v>
      </c>
      <c r="M297" s="38">
        <v>144133.82</v>
      </c>
      <c r="N297" s="26">
        <v>0</v>
      </c>
      <c r="O297" s="29">
        <f>L297+N297</f>
        <v>192000</v>
      </c>
    </row>
    <row r="298" spans="1:15" ht="12" customHeight="1" x14ac:dyDescent="0.25">
      <c r="A298" s="118" t="s">
        <v>261</v>
      </c>
      <c r="B298" s="119"/>
      <c r="C298" s="119"/>
      <c r="D298" s="119"/>
      <c r="E298" s="119"/>
      <c r="F298" s="6">
        <f>SUM(F297)</f>
        <v>0</v>
      </c>
      <c r="G298" s="6">
        <f>SUM(G297)</f>
        <v>0</v>
      </c>
      <c r="H298" s="6">
        <f t="shared" ref="H298:J298" si="130">SUM(H297)</f>
        <v>0</v>
      </c>
      <c r="I298" s="6">
        <f t="shared" si="130"/>
        <v>0</v>
      </c>
      <c r="J298" s="6">
        <f t="shared" si="130"/>
        <v>0</v>
      </c>
      <c r="K298" s="6">
        <f t="shared" ref="K298" si="131">SUM(K297)</f>
        <v>192000</v>
      </c>
      <c r="L298" s="6">
        <f t="shared" ref="L298:O298" si="132">SUM(L297)</f>
        <v>192000</v>
      </c>
      <c r="M298" s="6">
        <f t="shared" si="132"/>
        <v>144133.82</v>
      </c>
      <c r="N298" s="6">
        <f t="shared" si="132"/>
        <v>0</v>
      </c>
      <c r="O298" s="6">
        <f t="shared" si="132"/>
        <v>192000</v>
      </c>
    </row>
    <row r="299" spans="1:15" ht="12" hidden="1" customHeight="1" outlineLevel="1" x14ac:dyDescent="0.25">
      <c r="A299" s="3" t="s">
        <v>236</v>
      </c>
      <c r="B299" s="3" t="s">
        <v>262</v>
      </c>
      <c r="C299" s="3" t="s">
        <v>95</v>
      </c>
      <c r="D299" s="3" t="s">
        <v>128</v>
      </c>
      <c r="E299" s="4" t="s">
        <v>129</v>
      </c>
      <c r="F299" s="5">
        <v>0</v>
      </c>
      <c r="G299" s="5">
        <v>0</v>
      </c>
      <c r="H299" s="5">
        <v>0</v>
      </c>
      <c r="I299" s="5">
        <v>0</v>
      </c>
      <c r="J299" s="5">
        <f t="shared" si="122"/>
        <v>0</v>
      </c>
      <c r="K299" s="5">
        <v>0</v>
      </c>
      <c r="L299" s="5">
        <v>0</v>
      </c>
      <c r="M299" s="5">
        <v>0</v>
      </c>
      <c r="N299" s="26">
        <v>0</v>
      </c>
      <c r="O299" s="29">
        <f>L299+N299</f>
        <v>0</v>
      </c>
    </row>
    <row r="300" spans="1:15" ht="12" hidden="1" customHeight="1" outlineLevel="1" x14ac:dyDescent="0.25">
      <c r="A300" s="3" t="s">
        <v>236</v>
      </c>
      <c r="B300" s="3" t="s">
        <v>262</v>
      </c>
      <c r="C300" s="3" t="s">
        <v>95</v>
      </c>
      <c r="D300" s="3" t="s">
        <v>259</v>
      </c>
      <c r="E300" s="4" t="s">
        <v>260</v>
      </c>
      <c r="F300" s="5">
        <v>0</v>
      </c>
      <c r="G300" s="5">
        <v>0</v>
      </c>
      <c r="H300" s="5">
        <v>0</v>
      </c>
      <c r="I300" s="5">
        <v>0</v>
      </c>
      <c r="J300" s="5">
        <f t="shared" si="122"/>
        <v>0</v>
      </c>
      <c r="K300" s="5">
        <v>0</v>
      </c>
      <c r="L300" s="5">
        <v>0</v>
      </c>
      <c r="M300" s="5">
        <v>0</v>
      </c>
      <c r="N300" s="26">
        <v>0</v>
      </c>
      <c r="O300" s="29">
        <f t="shared" ref="O300:O301" si="133">L300+N300</f>
        <v>0</v>
      </c>
    </row>
    <row r="301" spans="1:15" ht="12" hidden="1" customHeight="1" outlineLevel="1" x14ac:dyDescent="0.25">
      <c r="A301" s="3" t="s">
        <v>236</v>
      </c>
      <c r="B301" s="3" t="s">
        <v>262</v>
      </c>
      <c r="C301" s="3" t="s">
        <v>95</v>
      </c>
      <c r="D301" s="3" t="s">
        <v>244</v>
      </c>
      <c r="E301" s="4" t="s">
        <v>245</v>
      </c>
      <c r="F301" s="5">
        <v>0</v>
      </c>
      <c r="G301" s="5">
        <v>0</v>
      </c>
      <c r="H301" s="5">
        <v>0</v>
      </c>
      <c r="I301" s="5">
        <v>0</v>
      </c>
      <c r="J301" s="5">
        <f t="shared" si="122"/>
        <v>0</v>
      </c>
      <c r="K301" s="5">
        <v>0</v>
      </c>
      <c r="L301" s="5">
        <v>0</v>
      </c>
      <c r="M301" s="5">
        <v>0</v>
      </c>
      <c r="N301" s="26">
        <v>0</v>
      </c>
      <c r="O301" s="29">
        <f t="shared" si="133"/>
        <v>0</v>
      </c>
    </row>
    <row r="302" spans="1:15" ht="12" customHeight="1" collapsed="1" x14ac:dyDescent="0.25">
      <c r="A302" s="118" t="s">
        <v>263</v>
      </c>
      <c r="B302" s="119"/>
      <c r="C302" s="119"/>
      <c r="D302" s="119"/>
      <c r="E302" s="119"/>
      <c r="F302" s="6">
        <f>SUM(F299:F301)</f>
        <v>0</v>
      </c>
      <c r="G302" s="6">
        <f>SUM(G299:G301)</f>
        <v>0</v>
      </c>
      <c r="H302" s="6">
        <f t="shared" ref="H302:J302" si="134">SUM(H299:H301)</f>
        <v>0</v>
      </c>
      <c r="I302" s="6">
        <f t="shared" si="134"/>
        <v>0</v>
      </c>
      <c r="J302" s="6">
        <f t="shared" si="134"/>
        <v>0</v>
      </c>
      <c r="K302" s="6">
        <f t="shared" ref="K302" si="135">SUM(K299:K301)</f>
        <v>0</v>
      </c>
      <c r="L302" s="6">
        <f t="shared" ref="L302:O302" si="136">SUM(L299:L301)</f>
        <v>0</v>
      </c>
      <c r="M302" s="6">
        <f t="shared" si="136"/>
        <v>0</v>
      </c>
      <c r="N302" s="6">
        <f t="shared" si="136"/>
        <v>0</v>
      </c>
      <c r="O302" s="6">
        <f t="shared" si="136"/>
        <v>0</v>
      </c>
    </row>
    <row r="303" spans="1:15" s="21" customFormat="1" ht="12" customHeight="1" x14ac:dyDescent="0.2">
      <c r="A303" s="18" t="s">
        <v>236</v>
      </c>
      <c r="B303" s="22" t="s">
        <v>627</v>
      </c>
      <c r="C303" s="22" t="s">
        <v>265</v>
      </c>
      <c r="D303" s="22" t="s">
        <v>130</v>
      </c>
      <c r="E303" s="67" t="s">
        <v>612</v>
      </c>
      <c r="F303" s="45">
        <v>0</v>
      </c>
      <c r="G303" s="45">
        <v>0</v>
      </c>
      <c r="H303" s="45">
        <v>0</v>
      </c>
      <c r="I303" s="45">
        <v>0</v>
      </c>
      <c r="J303" s="45">
        <v>0</v>
      </c>
      <c r="K303" s="45">
        <v>0</v>
      </c>
      <c r="L303" s="45">
        <v>0</v>
      </c>
      <c r="M303" s="33">
        <v>0</v>
      </c>
      <c r="N303" s="26">
        <v>0</v>
      </c>
      <c r="O303" s="29">
        <f>SUM(L303+N303)</f>
        <v>0</v>
      </c>
    </row>
    <row r="304" spans="1:15" s="21" customFormat="1" ht="12" customHeight="1" x14ac:dyDescent="0.2">
      <c r="A304" s="18" t="s">
        <v>236</v>
      </c>
      <c r="B304" s="22" t="s">
        <v>627</v>
      </c>
      <c r="C304" s="22" t="s">
        <v>265</v>
      </c>
      <c r="D304" s="22" t="s">
        <v>259</v>
      </c>
      <c r="E304" s="67" t="s">
        <v>260</v>
      </c>
      <c r="F304" s="45">
        <v>0</v>
      </c>
      <c r="G304" s="45">
        <v>0</v>
      </c>
      <c r="H304" s="45">
        <v>0</v>
      </c>
      <c r="I304" s="45">
        <v>0</v>
      </c>
      <c r="J304" s="45">
        <v>0</v>
      </c>
      <c r="K304" s="19">
        <v>360000</v>
      </c>
      <c r="L304" s="19">
        <v>750000</v>
      </c>
      <c r="M304" s="38">
        <v>619221.79</v>
      </c>
      <c r="N304" s="26">
        <v>0</v>
      </c>
      <c r="O304" s="29">
        <f>SUM(L304+N304)</f>
        <v>750000</v>
      </c>
    </row>
    <row r="305" spans="1:15" ht="12" customHeight="1" x14ac:dyDescent="0.25">
      <c r="A305" s="18" t="s">
        <v>236</v>
      </c>
      <c r="B305" s="22" t="s">
        <v>627</v>
      </c>
      <c r="C305" s="54">
        <v>3613</v>
      </c>
      <c r="D305" s="22" t="s">
        <v>101</v>
      </c>
      <c r="E305" s="22" t="s">
        <v>102</v>
      </c>
      <c r="F305" s="19">
        <v>0</v>
      </c>
      <c r="G305" s="19">
        <v>0</v>
      </c>
      <c r="H305" s="19">
        <v>0</v>
      </c>
      <c r="I305" s="19">
        <v>0</v>
      </c>
      <c r="J305" s="19">
        <f>SUM(G305,I305)</f>
        <v>0</v>
      </c>
      <c r="K305" s="19">
        <v>0</v>
      </c>
      <c r="L305" s="19">
        <v>0</v>
      </c>
      <c r="M305" s="33">
        <v>0</v>
      </c>
      <c r="N305" s="26">
        <v>0</v>
      </c>
      <c r="O305" s="42">
        <f>SUM(L305,N305)</f>
        <v>0</v>
      </c>
    </row>
    <row r="306" spans="1:15" ht="12" customHeight="1" x14ac:dyDescent="0.25">
      <c r="A306" s="18" t="s">
        <v>236</v>
      </c>
      <c r="B306" s="22" t="s">
        <v>627</v>
      </c>
      <c r="C306" s="54">
        <v>3613</v>
      </c>
      <c r="D306" s="22" t="s">
        <v>84</v>
      </c>
      <c r="E306" s="22" t="s">
        <v>85</v>
      </c>
      <c r="F306" s="19">
        <v>0</v>
      </c>
      <c r="G306" s="19">
        <v>0</v>
      </c>
      <c r="H306" s="19">
        <v>0</v>
      </c>
      <c r="I306" s="19">
        <v>0</v>
      </c>
      <c r="J306" s="19">
        <f>SUM(G306,I306)</f>
        <v>0</v>
      </c>
      <c r="K306" s="19">
        <v>0</v>
      </c>
      <c r="L306" s="19">
        <v>0</v>
      </c>
      <c r="M306" s="19">
        <v>0</v>
      </c>
      <c r="N306" s="26">
        <v>0</v>
      </c>
      <c r="O306" s="42">
        <f>SUM(L306,N306)</f>
        <v>0</v>
      </c>
    </row>
    <row r="307" spans="1:15" ht="12" customHeight="1" x14ac:dyDescent="0.25">
      <c r="A307" s="131" t="s">
        <v>626</v>
      </c>
      <c r="B307" s="132"/>
      <c r="C307" s="132"/>
      <c r="D307" s="132"/>
      <c r="E307" s="133"/>
      <c r="F307" s="6">
        <f t="shared" ref="F307:O307" si="137">SUM(F303:F306)</f>
        <v>0</v>
      </c>
      <c r="G307" s="6">
        <f t="shared" si="137"/>
        <v>0</v>
      </c>
      <c r="H307" s="6">
        <f t="shared" si="137"/>
        <v>0</v>
      </c>
      <c r="I307" s="6">
        <f t="shared" si="137"/>
        <v>0</v>
      </c>
      <c r="J307" s="6">
        <f t="shared" si="137"/>
        <v>0</v>
      </c>
      <c r="K307" s="6">
        <f t="shared" si="137"/>
        <v>360000</v>
      </c>
      <c r="L307" s="6">
        <f t="shared" si="137"/>
        <v>750000</v>
      </c>
      <c r="M307" s="6">
        <f t="shared" si="137"/>
        <v>619221.79</v>
      </c>
      <c r="N307" s="6">
        <f t="shared" si="137"/>
        <v>0</v>
      </c>
      <c r="O307" s="6">
        <f t="shared" si="137"/>
        <v>750000</v>
      </c>
    </row>
    <row r="308" spans="1:15" ht="12" customHeight="1" outlineLevel="1" x14ac:dyDescent="0.25">
      <c r="A308" s="3" t="s">
        <v>236</v>
      </c>
      <c r="B308" s="3" t="s">
        <v>640</v>
      </c>
      <c r="C308" s="3" t="s">
        <v>13</v>
      </c>
      <c r="D308" s="3" t="s">
        <v>273</v>
      </c>
      <c r="E308" s="4" t="s">
        <v>274</v>
      </c>
      <c r="F308" s="5">
        <v>80000</v>
      </c>
      <c r="G308" s="5">
        <v>80000</v>
      </c>
      <c r="H308" s="38">
        <v>80000</v>
      </c>
      <c r="I308" s="25">
        <v>0</v>
      </c>
      <c r="J308" s="27">
        <f t="shared" ref="J308" si="138">G308+I308</f>
        <v>80000</v>
      </c>
      <c r="K308" s="5">
        <v>0</v>
      </c>
      <c r="L308" s="5">
        <v>0</v>
      </c>
      <c r="M308" s="5">
        <v>0</v>
      </c>
      <c r="N308" s="5">
        <v>0</v>
      </c>
      <c r="O308" s="5">
        <f>SUM(L308+N308)</f>
        <v>0</v>
      </c>
    </row>
    <row r="309" spans="1:15" ht="12" customHeight="1" x14ac:dyDescent="0.25">
      <c r="A309" s="18" t="s">
        <v>236</v>
      </c>
      <c r="B309" s="18" t="s">
        <v>628</v>
      </c>
      <c r="C309" s="18" t="s">
        <v>265</v>
      </c>
      <c r="D309" s="18" t="s">
        <v>84</v>
      </c>
      <c r="E309" s="53" t="s">
        <v>85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26">
        <v>0</v>
      </c>
      <c r="O309" s="42">
        <f>SUM(L309,N309)</f>
        <v>0</v>
      </c>
    </row>
    <row r="310" spans="1:15" ht="12" customHeight="1" x14ac:dyDescent="0.25">
      <c r="A310" s="131" t="s">
        <v>635</v>
      </c>
      <c r="B310" s="132"/>
      <c r="C310" s="132"/>
      <c r="D310" s="132"/>
      <c r="E310" s="133"/>
      <c r="F310" s="6">
        <f>SUM(F308:F309)</f>
        <v>80000</v>
      </c>
      <c r="G310" s="6">
        <f>SUM(G308:G309)</f>
        <v>80000</v>
      </c>
      <c r="H310" s="6">
        <f>SUM(H308:H309)</f>
        <v>80000</v>
      </c>
      <c r="I310" s="6">
        <f>SUM(I308:I309)</f>
        <v>0</v>
      </c>
      <c r="J310" s="6">
        <f>SUM(J308:J309)</f>
        <v>80000</v>
      </c>
      <c r="K310" s="6">
        <f t="shared" ref="K310:O310" si="139">SUM(K309)</f>
        <v>0</v>
      </c>
      <c r="L310" s="6">
        <f t="shared" si="139"/>
        <v>0</v>
      </c>
      <c r="M310" s="6">
        <f t="shared" si="139"/>
        <v>0</v>
      </c>
      <c r="N310" s="6">
        <f t="shared" si="139"/>
        <v>0</v>
      </c>
      <c r="O310" s="6">
        <f t="shared" si="139"/>
        <v>0</v>
      </c>
    </row>
    <row r="311" spans="1:15" ht="12" customHeight="1" x14ac:dyDescent="0.25">
      <c r="A311" s="18" t="s">
        <v>236</v>
      </c>
      <c r="B311" s="18" t="s">
        <v>630</v>
      </c>
      <c r="C311" s="18" t="s">
        <v>265</v>
      </c>
      <c r="D311" s="18" t="s">
        <v>128</v>
      </c>
      <c r="E311" s="18" t="s">
        <v>129</v>
      </c>
      <c r="F311" s="19">
        <v>0</v>
      </c>
      <c r="G311" s="19">
        <v>0</v>
      </c>
      <c r="H311" s="19">
        <v>0</v>
      </c>
      <c r="I311" s="19">
        <v>0</v>
      </c>
      <c r="J311" s="19">
        <f>SUM(G311+I311)</f>
        <v>0</v>
      </c>
      <c r="K311" s="19">
        <v>0</v>
      </c>
      <c r="L311" s="19">
        <v>1025628</v>
      </c>
      <c r="M311" s="19">
        <v>980540</v>
      </c>
      <c r="N311" s="26">
        <v>0</v>
      </c>
      <c r="O311" s="42">
        <f>SUM(L311+N311)</f>
        <v>1025628</v>
      </c>
    </row>
    <row r="312" spans="1:15" ht="12" customHeight="1" x14ac:dyDescent="0.25">
      <c r="A312" s="18" t="s">
        <v>236</v>
      </c>
      <c r="B312" s="18" t="s">
        <v>630</v>
      </c>
      <c r="C312" s="18" t="s">
        <v>265</v>
      </c>
      <c r="D312" s="18" t="s">
        <v>101</v>
      </c>
      <c r="E312" s="18" t="s">
        <v>102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22000</v>
      </c>
      <c r="M312" s="19">
        <v>21780</v>
      </c>
      <c r="N312" s="26">
        <v>0</v>
      </c>
      <c r="O312" s="42">
        <f>SUM(L312+N312)</f>
        <v>22000</v>
      </c>
    </row>
    <row r="313" spans="1:15" ht="12" customHeight="1" x14ac:dyDescent="0.25">
      <c r="A313" s="55" t="s">
        <v>236</v>
      </c>
      <c r="B313" s="55" t="s">
        <v>630</v>
      </c>
      <c r="C313" s="55" t="s">
        <v>265</v>
      </c>
      <c r="D313" s="55" t="s">
        <v>84</v>
      </c>
      <c r="E313" s="55" t="s">
        <v>85</v>
      </c>
      <c r="F313" s="56">
        <v>0</v>
      </c>
      <c r="G313" s="56">
        <v>0</v>
      </c>
      <c r="H313" s="56">
        <v>0</v>
      </c>
      <c r="I313" s="56">
        <v>0</v>
      </c>
      <c r="J313" s="56">
        <v>0</v>
      </c>
      <c r="K313" s="56">
        <v>3000000</v>
      </c>
      <c r="L313" s="56">
        <v>0</v>
      </c>
      <c r="M313" s="56">
        <v>0</v>
      </c>
      <c r="N313" s="58">
        <v>0</v>
      </c>
      <c r="O313" s="57">
        <f>SUM(L313+N313)</f>
        <v>0</v>
      </c>
    </row>
    <row r="314" spans="1:15" ht="12" customHeight="1" x14ac:dyDescent="0.25">
      <c r="A314" s="55" t="s">
        <v>236</v>
      </c>
      <c r="B314" s="55" t="s">
        <v>630</v>
      </c>
      <c r="C314" s="55" t="s">
        <v>265</v>
      </c>
      <c r="D314" s="55" t="s">
        <v>244</v>
      </c>
      <c r="E314" s="55" t="s">
        <v>245</v>
      </c>
      <c r="F314" s="56">
        <v>0</v>
      </c>
      <c r="G314" s="56">
        <v>0</v>
      </c>
      <c r="H314" s="56">
        <v>0</v>
      </c>
      <c r="I314" s="56">
        <v>0</v>
      </c>
      <c r="J314" s="56">
        <v>0</v>
      </c>
      <c r="K314" s="56">
        <v>0</v>
      </c>
      <c r="L314" s="56">
        <v>2055000</v>
      </c>
      <c r="M314" s="56">
        <v>2054534.88</v>
      </c>
      <c r="N314" s="58">
        <v>0</v>
      </c>
      <c r="O314" s="57">
        <f>SUM(L314+N314)</f>
        <v>2055000</v>
      </c>
    </row>
    <row r="315" spans="1:15" ht="12" customHeight="1" x14ac:dyDescent="0.25">
      <c r="A315" s="55" t="s">
        <v>236</v>
      </c>
      <c r="B315" s="55" t="s">
        <v>630</v>
      </c>
      <c r="C315" s="55" t="s">
        <v>265</v>
      </c>
      <c r="D315" s="55" t="s">
        <v>227</v>
      </c>
      <c r="E315" s="55" t="s">
        <v>228</v>
      </c>
      <c r="F315" s="56">
        <v>0</v>
      </c>
      <c r="G315" s="56">
        <v>0</v>
      </c>
      <c r="H315" s="56">
        <v>0</v>
      </c>
      <c r="I315" s="56">
        <v>0</v>
      </c>
      <c r="J315" s="56">
        <f>SUM(G315+I315)</f>
        <v>0</v>
      </c>
      <c r="K315" s="56">
        <v>0</v>
      </c>
      <c r="L315" s="56">
        <v>197372</v>
      </c>
      <c r="M315" s="56">
        <v>197372</v>
      </c>
      <c r="N315" s="58">
        <v>0</v>
      </c>
      <c r="O315" s="57">
        <f>SUM(L315+N315)</f>
        <v>197372</v>
      </c>
    </row>
    <row r="316" spans="1:15" ht="12" customHeight="1" x14ac:dyDescent="0.25">
      <c r="A316" s="131" t="s">
        <v>629</v>
      </c>
      <c r="B316" s="132"/>
      <c r="C316" s="132"/>
      <c r="D316" s="132"/>
      <c r="E316" s="133"/>
      <c r="F316" s="6">
        <f t="shared" ref="F316:O316" si="140">SUM(F311:F315)</f>
        <v>0</v>
      </c>
      <c r="G316" s="6">
        <f t="shared" si="140"/>
        <v>0</v>
      </c>
      <c r="H316" s="6">
        <f t="shared" si="140"/>
        <v>0</v>
      </c>
      <c r="I316" s="6">
        <f t="shared" si="140"/>
        <v>0</v>
      </c>
      <c r="J316" s="6">
        <f t="shared" si="140"/>
        <v>0</v>
      </c>
      <c r="K316" s="6">
        <f t="shared" si="140"/>
        <v>3000000</v>
      </c>
      <c r="L316" s="6">
        <f t="shared" si="140"/>
        <v>3300000</v>
      </c>
      <c r="M316" s="6">
        <f t="shared" si="140"/>
        <v>3254226.88</v>
      </c>
      <c r="N316" s="6">
        <f t="shared" si="140"/>
        <v>0</v>
      </c>
      <c r="O316" s="6">
        <f t="shared" si="140"/>
        <v>3300000</v>
      </c>
    </row>
    <row r="317" spans="1:15" ht="12" customHeight="1" x14ac:dyDescent="0.25">
      <c r="A317" s="18" t="s">
        <v>236</v>
      </c>
      <c r="B317" s="18" t="s">
        <v>632</v>
      </c>
      <c r="C317" s="18" t="s">
        <v>299</v>
      </c>
      <c r="D317" s="18" t="s">
        <v>84</v>
      </c>
      <c r="E317" s="18" t="s">
        <v>85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38">
        <v>0</v>
      </c>
      <c r="N317" s="26">
        <v>0</v>
      </c>
      <c r="O317" s="42">
        <f>SUM(L317,N317)</f>
        <v>0</v>
      </c>
    </row>
    <row r="318" spans="1:15" ht="12" customHeight="1" x14ac:dyDescent="0.25">
      <c r="A318" s="131" t="s">
        <v>631</v>
      </c>
      <c r="B318" s="132"/>
      <c r="C318" s="132"/>
      <c r="D318" s="132"/>
      <c r="E318" s="133"/>
      <c r="F318" s="6">
        <f t="shared" ref="F318:O318" si="141">SUM(F317)</f>
        <v>0</v>
      </c>
      <c r="G318" s="6">
        <f t="shared" si="141"/>
        <v>0</v>
      </c>
      <c r="H318" s="6">
        <f t="shared" si="141"/>
        <v>0</v>
      </c>
      <c r="I318" s="6">
        <f t="shared" si="141"/>
        <v>0</v>
      </c>
      <c r="J318" s="6">
        <f t="shared" si="141"/>
        <v>0</v>
      </c>
      <c r="K318" s="6">
        <f t="shared" si="141"/>
        <v>0</v>
      </c>
      <c r="L318" s="6">
        <f t="shared" si="141"/>
        <v>0</v>
      </c>
      <c r="M318" s="6">
        <f t="shared" si="141"/>
        <v>0</v>
      </c>
      <c r="N318" s="6">
        <f t="shared" si="141"/>
        <v>0</v>
      </c>
      <c r="O318" s="6">
        <f t="shared" si="141"/>
        <v>0</v>
      </c>
    </row>
    <row r="319" spans="1:15" s="48" customFormat="1" ht="12" customHeight="1" x14ac:dyDescent="0.25">
      <c r="A319" s="18" t="s">
        <v>236</v>
      </c>
      <c r="B319" s="18" t="s">
        <v>634</v>
      </c>
      <c r="C319" s="18" t="s">
        <v>99</v>
      </c>
      <c r="D319" s="18" t="s">
        <v>244</v>
      </c>
      <c r="E319" s="18" t="s">
        <v>245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3000000</v>
      </c>
      <c r="L319" s="19">
        <v>3300000</v>
      </c>
      <c r="M319" s="19">
        <v>3203622.04</v>
      </c>
      <c r="N319" s="26">
        <v>0</v>
      </c>
      <c r="O319" s="42">
        <f>SUM(L319,N319)</f>
        <v>3300000</v>
      </c>
    </row>
    <row r="320" spans="1:15" ht="12" customHeight="1" x14ac:dyDescent="0.25">
      <c r="A320" s="134" t="s">
        <v>633</v>
      </c>
      <c r="B320" s="134"/>
      <c r="C320" s="134"/>
      <c r="D320" s="134"/>
      <c r="E320" s="135"/>
      <c r="F320" s="6">
        <f t="shared" ref="F320:O320" si="142">SUM(F319)</f>
        <v>0</v>
      </c>
      <c r="G320" s="6">
        <f t="shared" si="142"/>
        <v>0</v>
      </c>
      <c r="H320" s="6">
        <f t="shared" si="142"/>
        <v>0</v>
      </c>
      <c r="I320" s="6">
        <f t="shared" si="142"/>
        <v>0</v>
      </c>
      <c r="J320" s="6">
        <f t="shared" si="142"/>
        <v>0</v>
      </c>
      <c r="K320" s="6">
        <f t="shared" si="142"/>
        <v>3000000</v>
      </c>
      <c r="L320" s="6">
        <f t="shared" si="142"/>
        <v>3300000</v>
      </c>
      <c r="M320" s="6">
        <f t="shared" si="142"/>
        <v>3203622.04</v>
      </c>
      <c r="N320" s="6">
        <f t="shared" si="142"/>
        <v>0</v>
      </c>
      <c r="O320" s="6">
        <f t="shared" si="142"/>
        <v>3300000</v>
      </c>
    </row>
    <row r="321" spans="1:15" ht="12" customHeight="1" x14ac:dyDescent="0.25">
      <c r="A321" s="91" t="s">
        <v>236</v>
      </c>
      <c r="B321" s="22" t="s">
        <v>689</v>
      </c>
      <c r="C321" s="22" t="s">
        <v>299</v>
      </c>
      <c r="D321" s="22" t="s">
        <v>332</v>
      </c>
      <c r="E321" s="22" t="s">
        <v>333</v>
      </c>
      <c r="F321" s="45">
        <v>0</v>
      </c>
      <c r="G321" s="45">
        <v>0</v>
      </c>
      <c r="H321" s="45">
        <v>0</v>
      </c>
      <c r="I321" s="45">
        <v>0</v>
      </c>
      <c r="J321" s="45">
        <f>SUM(G321+I321)</f>
        <v>0</v>
      </c>
      <c r="K321" s="45">
        <v>0</v>
      </c>
      <c r="L321" s="19">
        <v>8355000</v>
      </c>
      <c r="M321" s="78">
        <v>8355000</v>
      </c>
      <c r="N321" s="26">
        <v>0</v>
      </c>
      <c r="O321" s="42">
        <f>SUM(L321+N321)</f>
        <v>8355000</v>
      </c>
    </row>
    <row r="322" spans="1:15" ht="12" customHeight="1" x14ac:dyDescent="0.25">
      <c r="A322" s="92" t="s">
        <v>688</v>
      </c>
      <c r="B322" s="92"/>
      <c r="C322" s="92"/>
      <c r="D322" s="92"/>
      <c r="E322" s="93"/>
      <c r="F322" s="94">
        <f t="shared" ref="F322:O322" si="143">SUM(F321)</f>
        <v>0</v>
      </c>
      <c r="G322" s="94">
        <f t="shared" si="143"/>
        <v>0</v>
      </c>
      <c r="H322" s="94">
        <f t="shared" si="143"/>
        <v>0</v>
      </c>
      <c r="I322" s="94">
        <f t="shared" si="143"/>
        <v>0</v>
      </c>
      <c r="J322" s="94">
        <f t="shared" si="143"/>
        <v>0</v>
      </c>
      <c r="K322" s="94">
        <f t="shared" si="143"/>
        <v>0</v>
      </c>
      <c r="L322" s="6">
        <f t="shared" si="143"/>
        <v>8355000</v>
      </c>
      <c r="M322" s="6">
        <f t="shared" si="143"/>
        <v>8355000</v>
      </c>
      <c r="N322" s="6">
        <f t="shared" si="143"/>
        <v>0</v>
      </c>
      <c r="O322" s="6">
        <f t="shared" si="143"/>
        <v>8355000</v>
      </c>
    </row>
    <row r="323" spans="1:15" ht="12" customHeight="1" x14ac:dyDescent="0.25">
      <c r="A323" s="22" t="s">
        <v>236</v>
      </c>
      <c r="B323" s="22" t="s">
        <v>691</v>
      </c>
      <c r="C323" s="22" t="s">
        <v>286</v>
      </c>
      <c r="D323" s="22" t="s">
        <v>84</v>
      </c>
      <c r="E323" s="22" t="s">
        <v>85</v>
      </c>
      <c r="F323" s="45">
        <v>0</v>
      </c>
      <c r="G323" s="45">
        <v>0</v>
      </c>
      <c r="H323" s="45">
        <v>0</v>
      </c>
      <c r="I323" s="45">
        <v>0</v>
      </c>
      <c r="J323" s="45">
        <f>SUM(G323+I323)</f>
        <v>0</v>
      </c>
      <c r="K323" s="45">
        <v>0</v>
      </c>
      <c r="L323" s="19">
        <v>4200000</v>
      </c>
      <c r="M323" s="74">
        <v>0</v>
      </c>
      <c r="N323" s="26">
        <v>0</v>
      </c>
      <c r="O323" s="42">
        <f>SUM(L323+N323)</f>
        <v>4200000</v>
      </c>
    </row>
    <row r="324" spans="1:15" ht="12" customHeight="1" x14ac:dyDescent="0.25">
      <c r="A324" s="136" t="s">
        <v>690</v>
      </c>
      <c r="B324" s="136"/>
      <c r="C324" s="136"/>
      <c r="D324" s="136"/>
      <c r="E324" s="137"/>
      <c r="F324" s="94">
        <f t="shared" ref="F324:O324" si="144">SUM(F323)</f>
        <v>0</v>
      </c>
      <c r="G324" s="94">
        <f t="shared" si="144"/>
        <v>0</v>
      </c>
      <c r="H324" s="94">
        <f t="shared" si="144"/>
        <v>0</v>
      </c>
      <c r="I324" s="94">
        <f t="shared" si="144"/>
        <v>0</v>
      </c>
      <c r="J324" s="94">
        <f t="shared" si="144"/>
        <v>0</v>
      </c>
      <c r="K324" s="94">
        <f t="shared" si="144"/>
        <v>0</v>
      </c>
      <c r="L324" s="6">
        <f t="shared" si="144"/>
        <v>4200000</v>
      </c>
      <c r="M324" s="94">
        <f t="shared" si="144"/>
        <v>0</v>
      </c>
      <c r="N324" s="6">
        <f t="shared" si="144"/>
        <v>0</v>
      </c>
      <c r="O324" s="6">
        <f t="shared" si="144"/>
        <v>4200000</v>
      </c>
    </row>
    <row r="325" spans="1:15" s="48" customFormat="1" ht="12" customHeight="1" x14ac:dyDescent="0.25">
      <c r="A325" s="95" t="s">
        <v>236</v>
      </c>
      <c r="B325" s="95" t="s">
        <v>693</v>
      </c>
      <c r="C325" s="95" t="s">
        <v>231</v>
      </c>
      <c r="D325" s="95" t="s">
        <v>244</v>
      </c>
      <c r="E325" s="95" t="s">
        <v>245</v>
      </c>
      <c r="F325" s="19">
        <v>0</v>
      </c>
      <c r="G325" s="19">
        <v>0</v>
      </c>
      <c r="H325" s="19">
        <v>0</v>
      </c>
      <c r="I325" s="19">
        <v>0</v>
      </c>
      <c r="J325" s="19">
        <f>SUM(G325+I325)</f>
        <v>0</v>
      </c>
      <c r="K325" s="19">
        <v>0</v>
      </c>
      <c r="L325" s="19">
        <v>0</v>
      </c>
      <c r="M325" s="78">
        <v>0</v>
      </c>
      <c r="N325" s="26">
        <v>0</v>
      </c>
      <c r="O325" s="42">
        <f>SUM(L325+N325)</f>
        <v>0</v>
      </c>
    </row>
    <row r="326" spans="1:15" ht="12" customHeight="1" x14ac:dyDescent="0.25">
      <c r="A326" s="136" t="s">
        <v>692</v>
      </c>
      <c r="B326" s="136"/>
      <c r="C326" s="136"/>
      <c r="D326" s="136"/>
      <c r="E326" s="137"/>
      <c r="F326" s="6">
        <f t="shared" ref="F326:O326" si="145">SUM(F325)</f>
        <v>0</v>
      </c>
      <c r="G326" s="6">
        <f t="shared" si="145"/>
        <v>0</v>
      </c>
      <c r="H326" s="6">
        <f t="shared" si="145"/>
        <v>0</v>
      </c>
      <c r="I326" s="6">
        <f t="shared" si="145"/>
        <v>0</v>
      </c>
      <c r="J326" s="6">
        <f t="shared" si="145"/>
        <v>0</v>
      </c>
      <c r="K326" s="6">
        <f t="shared" si="145"/>
        <v>0</v>
      </c>
      <c r="L326" s="6">
        <f t="shared" si="145"/>
        <v>0</v>
      </c>
      <c r="M326" s="6">
        <f t="shared" si="145"/>
        <v>0</v>
      </c>
      <c r="N326" s="6">
        <f t="shared" si="145"/>
        <v>0</v>
      </c>
      <c r="O326" s="6">
        <f t="shared" si="145"/>
        <v>0</v>
      </c>
    </row>
    <row r="327" spans="1:15" ht="12" customHeight="1" x14ac:dyDescent="0.25">
      <c r="A327" s="111" t="s">
        <v>236</v>
      </c>
      <c r="B327" s="112" t="s">
        <v>699</v>
      </c>
      <c r="C327" s="112" t="s">
        <v>700</v>
      </c>
      <c r="D327" s="112" t="s">
        <v>432</v>
      </c>
      <c r="E327" s="112" t="s">
        <v>703</v>
      </c>
      <c r="F327" s="45">
        <v>0</v>
      </c>
      <c r="G327" s="45">
        <v>0</v>
      </c>
      <c r="H327" s="45">
        <v>0</v>
      </c>
      <c r="I327" s="45">
        <v>0</v>
      </c>
      <c r="J327" s="45">
        <v>0</v>
      </c>
      <c r="K327" s="45">
        <v>0</v>
      </c>
      <c r="L327" s="19">
        <v>500000</v>
      </c>
      <c r="M327" s="45">
        <v>0</v>
      </c>
      <c r="N327" s="26">
        <v>-500000</v>
      </c>
      <c r="O327" s="42">
        <f>SUM(L327+N327)</f>
        <v>0</v>
      </c>
    </row>
    <row r="328" spans="1:15" ht="12" customHeight="1" x14ac:dyDescent="0.25">
      <c r="A328" s="136" t="s">
        <v>701</v>
      </c>
      <c r="B328" s="136"/>
      <c r="C328" s="136"/>
      <c r="D328" s="136"/>
      <c r="E328" s="137"/>
      <c r="F328" s="94">
        <f t="shared" ref="F328:O328" si="146">SUM(F327)</f>
        <v>0</v>
      </c>
      <c r="G328" s="94">
        <f t="shared" si="146"/>
        <v>0</v>
      </c>
      <c r="H328" s="94">
        <f t="shared" si="146"/>
        <v>0</v>
      </c>
      <c r="I328" s="94">
        <f t="shared" si="146"/>
        <v>0</v>
      </c>
      <c r="J328" s="94">
        <f t="shared" si="146"/>
        <v>0</v>
      </c>
      <c r="K328" s="94">
        <f t="shared" si="146"/>
        <v>0</v>
      </c>
      <c r="L328" s="6">
        <f t="shared" si="146"/>
        <v>500000</v>
      </c>
      <c r="M328" s="94">
        <f t="shared" si="146"/>
        <v>0</v>
      </c>
      <c r="N328" s="6">
        <f t="shared" si="146"/>
        <v>-500000</v>
      </c>
      <c r="O328" s="6">
        <f t="shared" si="146"/>
        <v>0</v>
      </c>
    </row>
    <row r="329" spans="1:15" ht="12" customHeight="1" outlineLevel="1" x14ac:dyDescent="0.25">
      <c r="A329" s="3" t="s">
        <v>236</v>
      </c>
      <c r="B329" s="3" t="s">
        <v>264</v>
      </c>
      <c r="C329" s="3" t="s">
        <v>265</v>
      </c>
      <c r="D329" s="3" t="s">
        <v>101</v>
      </c>
      <c r="E329" s="4" t="s">
        <v>102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5000</v>
      </c>
      <c r="L329" s="5">
        <v>5000</v>
      </c>
      <c r="M329" s="38">
        <v>4235</v>
      </c>
      <c r="N329" s="26">
        <v>0</v>
      </c>
      <c r="O329" s="29">
        <f>L329+N329</f>
        <v>5000</v>
      </c>
    </row>
    <row r="330" spans="1:15" ht="12" customHeight="1" x14ac:dyDescent="0.25">
      <c r="A330" s="118" t="s">
        <v>266</v>
      </c>
      <c r="B330" s="119"/>
      <c r="C330" s="119"/>
      <c r="D330" s="119"/>
      <c r="E330" s="119"/>
      <c r="F330" s="6">
        <f>SUM(F329)</f>
        <v>0</v>
      </c>
      <c r="G330" s="6">
        <f>SUM(G329)</f>
        <v>0</v>
      </c>
      <c r="H330" s="6">
        <f t="shared" ref="H330:J330" si="147">SUM(H329)</f>
        <v>0</v>
      </c>
      <c r="I330" s="6">
        <f t="shared" si="147"/>
        <v>0</v>
      </c>
      <c r="J330" s="6">
        <f t="shared" si="147"/>
        <v>0</v>
      </c>
      <c r="K330" s="6">
        <f t="shared" ref="K330" si="148">SUM(K329)</f>
        <v>5000</v>
      </c>
      <c r="L330" s="6">
        <f t="shared" ref="L330:O330" si="149">SUM(L329)</f>
        <v>5000</v>
      </c>
      <c r="M330" s="6">
        <f t="shared" si="149"/>
        <v>4235</v>
      </c>
      <c r="N330" s="6">
        <f t="shared" si="149"/>
        <v>0</v>
      </c>
      <c r="O330" s="6">
        <f t="shared" si="149"/>
        <v>5000</v>
      </c>
    </row>
    <row r="331" spans="1:15" ht="12" customHeight="1" outlineLevel="1" x14ac:dyDescent="0.25">
      <c r="A331" s="3" t="s">
        <v>236</v>
      </c>
      <c r="B331" s="3" t="s">
        <v>267</v>
      </c>
      <c r="C331" s="3" t="s">
        <v>265</v>
      </c>
      <c r="D331" s="3" t="s">
        <v>101</v>
      </c>
      <c r="E331" s="4" t="s">
        <v>102</v>
      </c>
      <c r="F331" s="5">
        <v>0</v>
      </c>
      <c r="G331" s="5">
        <v>0</v>
      </c>
      <c r="H331" s="5">
        <v>0</v>
      </c>
      <c r="I331" s="5">
        <v>0</v>
      </c>
      <c r="J331" s="5">
        <f t="shared" si="122"/>
        <v>0</v>
      </c>
      <c r="K331" s="5">
        <v>10000</v>
      </c>
      <c r="L331" s="5">
        <v>10000</v>
      </c>
      <c r="M331" s="5">
        <v>0</v>
      </c>
      <c r="N331" s="26">
        <v>-10000</v>
      </c>
      <c r="O331" s="29">
        <f>L331+N331</f>
        <v>0</v>
      </c>
    </row>
    <row r="332" spans="1:15" ht="12" customHeight="1" x14ac:dyDescent="0.25">
      <c r="A332" s="118" t="s">
        <v>268</v>
      </c>
      <c r="B332" s="119"/>
      <c r="C332" s="119"/>
      <c r="D332" s="119"/>
      <c r="E332" s="119"/>
      <c r="F332" s="6">
        <f>SUM(F331)</f>
        <v>0</v>
      </c>
      <c r="G332" s="6">
        <f>SUM(G331)</f>
        <v>0</v>
      </c>
      <c r="H332" s="6">
        <f t="shared" ref="H332:J332" si="150">SUM(H331)</f>
        <v>0</v>
      </c>
      <c r="I332" s="6">
        <f t="shared" si="150"/>
        <v>0</v>
      </c>
      <c r="J332" s="6">
        <f t="shared" si="150"/>
        <v>0</v>
      </c>
      <c r="K332" s="6">
        <f t="shared" ref="K332" si="151">SUM(K331)</f>
        <v>10000</v>
      </c>
      <c r="L332" s="6">
        <f t="shared" ref="L332:O332" si="152">SUM(L331)</f>
        <v>10000</v>
      </c>
      <c r="M332" s="6">
        <f t="shared" si="152"/>
        <v>0</v>
      </c>
      <c r="N332" s="6">
        <f t="shared" si="152"/>
        <v>-10000</v>
      </c>
      <c r="O332" s="6">
        <f t="shared" si="152"/>
        <v>0</v>
      </c>
    </row>
    <row r="333" spans="1:15" ht="12" customHeight="1" outlineLevel="1" x14ac:dyDescent="0.25">
      <c r="A333" s="3" t="s">
        <v>236</v>
      </c>
      <c r="B333" s="3" t="s">
        <v>269</v>
      </c>
      <c r="C333" s="3" t="s">
        <v>270</v>
      </c>
      <c r="D333" s="3" t="s">
        <v>101</v>
      </c>
      <c r="E333" s="4" t="s">
        <v>102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22"/>
        <v>0</v>
      </c>
      <c r="K333" s="5">
        <v>10000</v>
      </c>
      <c r="L333" s="5">
        <v>10000</v>
      </c>
      <c r="M333" s="5">
        <v>0</v>
      </c>
      <c r="N333" s="26">
        <v>-10000</v>
      </c>
      <c r="O333" s="29">
        <f>L333+N333</f>
        <v>0</v>
      </c>
    </row>
    <row r="334" spans="1:15" ht="12" customHeight="1" x14ac:dyDescent="0.25">
      <c r="A334" s="118" t="s">
        <v>271</v>
      </c>
      <c r="B334" s="119"/>
      <c r="C334" s="119"/>
      <c r="D334" s="119"/>
      <c r="E334" s="119"/>
      <c r="F334" s="6">
        <f>SUM(F333)</f>
        <v>0</v>
      </c>
      <c r="G334" s="6">
        <f>SUM(G333)</f>
        <v>0</v>
      </c>
      <c r="H334" s="6">
        <f t="shared" ref="H334:J334" si="153">SUM(H333)</f>
        <v>0</v>
      </c>
      <c r="I334" s="6">
        <f t="shared" si="153"/>
        <v>0</v>
      </c>
      <c r="J334" s="6">
        <f t="shared" si="153"/>
        <v>0</v>
      </c>
      <c r="K334" s="6">
        <f t="shared" ref="K334" si="154">SUM(K333)</f>
        <v>10000</v>
      </c>
      <c r="L334" s="6">
        <f t="shared" ref="L334:O334" si="155">SUM(L333)</f>
        <v>10000</v>
      </c>
      <c r="M334" s="6">
        <f t="shared" si="155"/>
        <v>0</v>
      </c>
      <c r="N334" s="6">
        <f t="shared" si="155"/>
        <v>-10000</v>
      </c>
      <c r="O334" s="6">
        <f t="shared" si="155"/>
        <v>0</v>
      </c>
    </row>
    <row r="335" spans="1:15" ht="12" customHeight="1" outlineLevel="1" x14ac:dyDescent="0.25">
      <c r="A335" s="3" t="s">
        <v>236</v>
      </c>
      <c r="B335" s="3" t="s">
        <v>272</v>
      </c>
      <c r="C335" s="3" t="s">
        <v>13</v>
      </c>
      <c r="D335" s="3" t="s">
        <v>273</v>
      </c>
      <c r="E335" s="4" t="s">
        <v>274</v>
      </c>
      <c r="F335" s="5">
        <v>0</v>
      </c>
      <c r="G335" s="5">
        <v>0</v>
      </c>
      <c r="H335" s="5">
        <v>0</v>
      </c>
      <c r="I335" s="25">
        <v>0</v>
      </c>
      <c r="J335" s="27">
        <f>G335+I335</f>
        <v>0</v>
      </c>
      <c r="K335" s="5">
        <v>0</v>
      </c>
      <c r="L335" s="5">
        <v>0</v>
      </c>
      <c r="M335" s="33">
        <v>0</v>
      </c>
      <c r="N335" s="5">
        <v>0</v>
      </c>
      <c r="O335" s="5">
        <v>0</v>
      </c>
    </row>
    <row r="336" spans="1:15" ht="12" customHeight="1" outlineLevel="1" x14ac:dyDescent="0.25">
      <c r="A336" s="3" t="s">
        <v>236</v>
      </c>
      <c r="B336" s="3" t="s">
        <v>272</v>
      </c>
      <c r="C336" s="3" t="s">
        <v>275</v>
      </c>
      <c r="D336" s="3" t="s">
        <v>214</v>
      </c>
      <c r="E336" s="4" t="s">
        <v>215</v>
      </c>
      <c r="F336" s="5">
        <v>0</v>
      </c>
      <c r="G336" s="5">
        <v>171211</v>
      </c>
      <c r="H336" s="38">
        <v>128409</v>
      </c>
      <c r="I336" s="25">
        <v>0</v>
      </c>
      <c r="J336" s="27">
        <f t="shared" ref="J336:J340" si="156">G336+I336</f>
        <v>171211</v>
      </c>
      <c r="K336" s="5">
        <v>0</v>
      </c>
      <c r="L336" s="5">
        <v>0</v>
      </c>
      <c r="M336" s="33">
        <v>0</v>
      </c>
      <c r="N336" s="5">
        <v>0</v>
      </c>
      <c r="O336" s="5">
        <v>0</v>
      </c>
    </row>
    <row r="337" spans="1:15" ht="12" customHeight="1" outlineLevel="1" x14ac:dyDescent="0.25">
      <c r="A337" s="3" t="s">
        <v>236</v>
      </c>
      <c r="B337" s="3" t="s">
        <v>272</v>
      </c>
      <c r="C337" s="3" t="s">
        <v>275</v>
      </c>
      <c r="D337" s="3" t="s">
        <v>80</v>
      </c>
      <c r="E337" s="4" t="s">
        <v>81</v>
      </c>
      <c r="F337" s="5">
        <v>0</v>
      </c>
      <c r="G337" s="5">
        <v>0</v>
      </c>
      <c r="H337" s="33">
        <v>0</v>
      </c>
      <c r="I337" s="25">
        <v>0</v>
      </c>
      <c r="J337" s="27">
        <f t="shared" ref="J337" si="157">G337+I337</f>
        <v>0</v>
      </c>
      <c r="K337" s="5">
        <v>0</v>
      </c>
      <c r="L337" s="5">
        <v>0</v>
      </c>
      <c r="M337" s="33">
        <v>0</v>
      </c>
      <c r="N337" s="5">
        <v>0</v>
      </c>
      <c r="O337" s="5">
        <v>0</v>
      </c>
    </row>
    <row r="338" spans="1:15" ht="12" customHeight="1" outlineLevel="1" x14ac:dyDescent="0.25">
      <c r="A338" s="3" t="s">
        <v>236</v>
      </c>
      <c r="B338" s="3" t="s">
        <v>272</v>
      </c>
      <c r="C338" s="3" t="s">
        <v>275</v>
      </c>
      <c r="D338" s="3" t="s">
        <v>101</v>
      </c>
      <c r="E338" s="4" t="s">
        <v>102</v>
      </c>
      <c r="F338" s="5">
        <v>0</v>
      </c>
      <c r="G338" s="5">
        <v>0</v>
      </c>
      <c r="H338" s="5">
        <v>0</v>
      </c>
      <c r="I338" s="5">
        <v>0</v>
      </c>
      <c r="J338" s="5">
        <f t="shared" si="156"/>
        <v>0</v>
      </c>
      <c r="K338" s="5">
        <v>50000</v>
      </c>
      <c r="L338" s="5">
        <v>50000</v>
      </c>
      <c r="M338" s="38">
        <v>17676.62</v>
      </c>
      <c r="N338" s="26">
        <v>-30000</v>
      </c>
      <c r="O338" s="29">
        <f>L338+N338</f>
        <v>20000</v>
      </c>
    </row>
    <row r="339" spans="1:15" ht="12" customHeight="1" outlineLevel="1" x14ac:dyDescent="0.25">
      <c r="A339" s="3" t="s">
        <v>236</v>
      </c>
      <c r="B339" s="3" t="s">
        <v>272</v>
      </c>
      <c r="C339" s="3" t="s">
        <v>275</v>
      </c>
      <c r="D339" s="3" t="s">
        <v>84</v>
      </c>
      <c r="E339" s="4" t="s">
        <v>85</v>
      </c>
      <c r="F339" s="5">
        <v>0</v>
      </c>
      <c r="G339" s="5">
        <v>0</v>
      </c>
      <c r="H339" s="5">
        <v>0</v>
      </c>
      <c r="I339" s="5">
        <v>0</v>
      </c>
      <c r="J339" s="5">
        <f t="shared" si="156"/>
        <v>0</v>
      </c>
      <c r="K339" s="5">
        <v>20000</v>
      </c>
      <c r="L339" s="5">
        <v>20000</v>
      </c>
      <c r="M339" s="33">
        <v>0</v>
      </c>
      <c r="N339" s="26">
        <v>-20000</v>
      </c>
      <c r="O339" s="29">
        <f t="shared" ref="O339:O340" si="158">L339+N339</f>
        <v>0</v>
      </c>
    </row>
    <row r="340" spans="1:15" ht="12" customHeight="1" outlineLevel="1" x14ac:dyDescent="0.25">
      <c r="A340" s="3" t="s">
        <v>236</v>
      </c>
      <c r="B340" s="3" t="s">
        <v>272</v>
      </c>
      <c r="C340" s="3" t="s">
        <v>275</v>
      </c>
      <c r="D340" s="3" t="s">
        <v>244</v>
      </c>
      <c r="E340" s="4" t="s">
        <v>245</v>
      </c>
      <c r="F340" s="5">
        <v>0</v>
      </c>
      <c r="G340" s="5">
        <v>0</v>
      </c>
      <c r="H340" s="5">
        <v>0</v>
      </c>
      <c r="I340" s="5">
        <v>0</v>
      </c>
      <c r="J340" s="5">
        <f t="shared" si="156"/>
        <v>0</v>
      </c>
      <c r="K340" s="5">
        <v>0</v>
      </c>
      <c r="L340" s="5">
        <v>0</v>
      </c>
      <c r="M340" s="5">
        <v>0</v>
      </c>
      <c r="N340" s="26">
        <v>0</v>
      </c>
      <c r="O340" s="29">
        <f t="shared" si="158"/>
        <v>0</v>
      </c>
    </row>
    <row r="341" spans="1:15" ht="12" customHeight="1" x14ac:dyDescent="0.25">
      <c r="A341" s="118" t="s">
        <v>276</v>
      </c>
      <c r="B341" s="119"/>
      <c r="C341" s="119"/>
      <c r="D341" s="119"/>
      <c r="E341" s="119"/>
      <c r="F341" s="6">
        <f>SUM(F335:F340)</f>
        <v>0</v>
      </c>
      <c r="G341" s="6">
        <f>SUM(G335:G340)</f>
        <v>171211</v>
      </c>
      <c r="H341" s="6">
        <f t="shared" ref="H341:J341" si="159">SUM(H335:H340)</f>
        <v>128409</v>
      </c>
      <c r="I341" s="6">
        <f t="shared" si="159"/>
        <v>0</v>
      </c>
      <c r="J341" s="6">
        <f t="shared" si="159"/>
        <v>171211</v>
      </c>
      <c r="K341" s="6">
        <f>SUM(K335:K340)</f>
        <v>70000</v>
      </c>
      <c r="L341" s="6">
        <f>SUM(L335:L340)</f>
        <v>70000</v>
      </c>
      <c r="M341" s="6">
        <f t="shared" ref="M341:O341" si="160">SUM(M335:M340)</f>
        <v>17676.62</v>
      </c>
      <c r="N341" s="6">
        <f t="shared" si="160"/>
        <v>-50000</v>
      </c>
      <c r="O341" s="6">
        <f t="shared" si="160"/>
        <v>20000</v>
      </c>
    </row>
    <row r="342" spans="1:15" ht="12" customHeight="1" outlineLevel="1" x14ac:dyDescent="0.25">
      <c r="A342" s="3" t="s">
        <v>236</v>
      </c>
      <c r="B342" s="3" t="s">
        <v>277</v>
      </c>
      <c r="C342" s="3" t="s">
        <v>13</v>
      </c>
      <c r="D342" s="3" t="s">
        <v>273</v>
      </c>
      <c r="E342" s="4" t="s">
        <v>274</v>
      </c>
      <c r="F342" s="5">
        <v>0</v>
      </c>
      <c r="G342" s="5">
        <v>0</v>
      </c>
      <c r="H342" s="5">
        <v>0</v>
      </c>
      <c r="I342" s="25">
        <v>0</v>
      </c>
      <c r="J342" s="27">
        <f t="shared" ref="J342:J446" si="161">G342+I342</f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</row>
    <row r="343" spans="1:15" ht="12" customHeight="1" outlineLevel="1" x14ac:dyDescent="0.25">
      <c r="A343" s="3" t="s">
        <v>236</v>
      </c>
      <c r="B343" s="3" t="s">
        <v>277</v>
      </c>
      <c r="C343" s="3" t="s">
        <v>99</v>
      </c>
      <c r="D343" s="3" t="s">
        <v>214</v>
      </c>
      <c r="E343" s="4" t="s">
        <v>215</v>
      </c>
      <c r="F343" s="5">
        <v>0</v>
      </c>
      <c r="G343" s="5">
        <v>220918</v>
      </c>
      <c r="H343" s="38">
        <v>165690</v>
      </c>
      <c r="I343" s="25">
        <v>343</v>
      </c>
      <c r="J343" s="27">
        <f t="shared" ref="J343" si="162">G343+I343</f>
        <v>221261</v>
      </c>
      <c r="K343" s="5">
        <v>0</v>
      </c>
      <c r="L343" s="5">
        <v>0</v>
      </c>
      <c r="M343" s="33">
        <v>0</v>
      </c>
      <c r="N343" s="5">
        <v>0</v>
      </c>
      <c r="O343" s="5">
        <v>0</v>
      </c>
    </row>
    <row r="344" spans="1:15" ht="12" customHeight="1" outlineLevel="1" x14ac:dyDescent="0.25">
      <c r="A344" s="3" t="s">
        <v>236</v>
      </c>
      <c r="B344" s="3" t="s">
        <v>277</v>
      </c>
      <c r="C344" s="3" t="s">
        <v>99</v>
      </c>
      <c r="D344" s="3" t="s">
        <v>80</v>
      </c>
      <c r="E344" s="4" t="s">
        <v>81</v>
      </c>
      <c r="F344" s="5">
        <v>0</v>
      </c>
      <c r="G344" s="5">
        <v>0</v>
      </c>
      <c r="H344" s="5">
        <v>43144</v>
      </c>
      <c r="I344" s="25">
        <v>43144</v>
      </c>
      <c r="J344" s="27">
        <f t="shared" si="161"/>
        <v>43144</v>
      </c>
      <c r="K344" s="5">
        <v>0</v>
      </c>
      <c r="L344" s="5">
        <v>0</v>
      </c>
      <c r="M344" s="33">
        <v>0</v>
      </c>
      <c r="N344" s="5">
        <v>0</v>
      </c>
      <c r="O344" s="5">
        <v>0</v>
      </c>
    </row>
    <row r="345" spans="1:15" ht="12" customHeight="1" outlineLevel="1" x14ac:dyDescent="0.25">
      <c r="A345" s="3" t="s">
        <v>236</v>
      </c>
      <c r="B345" s="3" t="s">
        <v>277</v>
      </c>
      <c r="C345" s="3" t="s">
        <v>99</v>
      </c>
      <c r="D345" s="3" t="s">
        <v>259</v>
      </c>
      <c r="E345" s="4" t="s">
        <v>260</v>
      </c>
      <c r="F345" s="5">
        <v>0</v>
      </c>
      <c r="G345" s="5">
        <v>0</v>
      </c>
      <c r="H345" s="5">
        <v>0</v>
      </c>
      <c r="I345" s="5">
        <v>0</v>
      </c>
      <c r="J345" s="5">
        <f>G345+I345</f>
        <v>0</v>
      </c>
      <c r="K345" s="5">
        <v>30000</v>
      </c>
      <c r="L345" s="5">
        <v>30000</v>
      </c>
      <c r="M345" s="33">
        <v>0</v>
      </c>
      <c r="N345" s="26">
        <v>-30000</v>
      </c>
      <c r="O345" s="29">
        <f>L345+N345</f>
        <v>0</v>
      </c>
    </row>
    <row r="346" spans="1:15" ht="12" customHeight="1" outlineLevel="1" x14ac:dyDescent="0.25">
      <c r="A346" s="3" t="s">
        <v>236</v>
      </c>
      <c r="B346" s="3" t="s">
        <v>277</v>
      </c>
      <c r="C346" s="3" t="s">
        <v>99</v>
      </c>
      <c r="D346" s="3" t="s">
        <v>101</v>
      </c>
      <c r="E346" s="4" t="s">
        <v>102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61"/>
        <v>0</v>
      </c>
      <c r="K346" s="5">
        <v>60000</v>
      </c>
      <c r="L346" s="5">
        <v>265080</v>
      </c>
      <c r="M346" s="33">
        <v>231321.09</v>
      </c>
      <c r="N346" s="26">
        <v>-25000</v>
      </c>
      <c r="O346" s="29">
        <f t="shared" ref="O346:O347" si="163">L346+N346</f>
        <v>240080</v>
      </c>
    </row>
    <row r="347" spans="1:15" ht="12" customHeight="1" outlineLevel="1" x14ac:dyDescent="0.25">
      <c r="A347" s="3" t="s">
        <v>236</v>
      </c>
      <c r="B347" s="3" t="s">
        <v>277</v>
      </c>
      <c r="C347" s="3" t="s">
        <v>99</v>
      </c>
      <c r="D347" s="3" t="s">
        <v>84</v>
      </c>
      <c r="E347" s="4" t="s">
        <v>85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61"/>
        <v>0</v>
      </c>
      <c r="K347" s="5">
        <v>20000</v>
      </c>
      <c r="L347" s="5">
        <v>20000</v>
      </c>
      <c r="M347" s="33">
        <v>0</v>
      </c>
      <c r="N347" s="26">
        <v>-20000</v>
      </c>
      <c r="O347" s="29">
        <f t="shared" si="163"/>
        <v>0</v>
      </c>
    </row>
    <row r="348" spans="1:15" ht="12" customHeight="1" x14ac:dyDescent="0.25">
      <c r="A348" s="118" t="s">
        <v>278</v>
      </c>
      <c r="B348" s="119"/>
      <c r="C348" s="119"/>
      <c r="D348" s="119"/>
      <c r="E348" s="119"/>
      <c r="F348" s="6">
        <f>SUM(F342:F347)</f>
        <v>0</v>
      </c>
      <c r="G348" s="6">
        <f>SUM(G342:G347)</f>
        <v>220918</v>
      </c>
      <c r="H348" s="6">
        <f t="shared" ref="H348:J348" si="164">SUM(H342:H347)</f>
        <v>208834</v>
      </c>
      <c r="I348" s="6">
        <f t="shared" si="164"/>
        <v>43487</v>
      </c>
      <c r="J348" s="6">
        <f t="shared" si="164"/>
        <v>264405</v>
      </c>
      <c r="K348" s="6">
        <f>SUM(K342:K347)</f>
        <v>110000</v>
      </c>
      <c r="L348" s="6">
        <f>SUM(L342:L347)</f>
        <v>315080</v>
      </c>
      <c r="M348" s="6">
        <f t="shared" ref="M348:O348" si="165">SUM(M342:M347)</f>
        <v>231321.09</v>
      </c>
      <c r="N348" s="6">
        <f t="shared" si="165"/>
        <v>-75000</v>
      </c>
      <c r="O348" s="6">
        <f t="shared" si="165"/>
        <v>240080</v>
      </c>
    </row>
    <row r="349" spans="1:15" ht="12" customHeight="1" outlineLevel="1" x14ac:dyDescent="0.25">
      <c r="A349" s="3" t="s">
        <v>236</v>
      </c>
      <c r="B349" s="3" t="s">
        <v>279</v>
      </c>
      <c r="C349" s="3" t="s">
        <v>280</v>
      </c>
      <c r="D349" s="3" t="s">
        <v>101</v>
      </c>
      <c r="E349" s="4" t="s">
        <v>102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61"/>
        <v>0</v>
      </c>
      <c r="K349" s="5">
        <v>10000</v>
      </c>
      <c r="L349" s="5">
        <v>10000</v>
      </c>
      <c r="M349" s="5">
        <v>6050</v>
      </c>
      <c r="N349" s="26">
        <v>-3950</v>
      </c>
      <c r="O349" s="29">
        <f>L349+N349</f>
        <v>6050</v>
      </c>
    </row>
    <row r="350" spans="1:15" ht="12" customHeight="1" x14ac:dyDescent="0.25">
      <c r="A350" s="118" t="s">
        <v>281</v>
      </c>
      <c r="B350" s="119"/>
      <c r="C350" s="119"/>
      <c r="D350" s="119"/>
      <c r="E350" s="119"/>
      <c r="F350" s="6">
        <f>SUM(F349)</f>
        <v>0</v>
      </c>
      <c r="G350" s="6">
        <f>SUM(G349)</f>
        <v>0</v>
      </c>
      <c r="H350" s="6">
        <f t="shared" ref="H350:J350" si="166">SUM(H349)</f>
        <v>0</v>
      </c>
      <c r="I350" s="6">
        <f t="shared" si="166"/>
        <v>0</v>
      </c>
      <c r="J350" s="6">
        <f t="shared" si="166"/>
        <v>0</v>
      </c>
      <c r="K350" s="6">
        <f t="shared" ref="K350" si="167">SUM(K349)</f>
        <v>10000</v>
      </c>
      <c r="L350" s="6">
        <f t="shared" ref="L350:O350" si="168">SUM(L349)</f>
        <v>10000</v>
      </c>
      <c r="M350" s="6">
        <f t="shared" si="168"/>
        <v>6050</v>
      </c>
      <c r="N350" s="6">
        <f t="shared" si="168"/>
        <v>-3950</v>
      </c>
      <c r="O350" s="6">
        <f t="shared" si="168"/>
        <v>6050</v>
      </c>
    </row>
    <row r="351" spans="1:15" ht="12" customHeight="1" outlineLevel="1" x14ac:dyDescent="0.25">
      <c r="A351" s="3" t="s">
        <v>236</v>
      </c>
      <c r="B351" s="3" t="s">
        <v>282</v>
      </c>
      <c r="C351" s="3" t="s">
        <v>283</v>
      </c>
      <c r="D351" s="3" t="s">
        <v>101</v>
      </c>
      <c r="E351" s="4" t="s">
        <v>102</v>
      </c>
      <c r="F351" s="5">
        <v>0</v>
      </c>
      <c r="G351" s="5">
        <v>0</v>
      </c>
      <c r="H351" s="5">
        <v>0</v>
      </c>
      <c r="I351" s="5">
        <v>0</v>
      </c>
      <c r="J351" s="5">
        <f t="shared" si="161"/>
        <v>0</v>
      </c>
      <c r="K351" s="5">
        <v>5000</v>
      </c>
      <c r="L351" s="5">
        <v>5000</v>
      </c>
      <c r="M351" s="38">
        <v>0</v>
      </c>
      <c r="N351" s="26">
        <v>-5000</v>
      </c>
      <c r="O351" s="29">
        <f>L351+N351</f>
        <v>0</v>
      </c>
    </row>
    <row r="352" spans="1:15" ht="12" customHeight="1" x14ac:dyDescent="0.25">
      <c r="A352" s="118" t="s">
        <v>284</v>
      </c>
      <c r="B352" s="119"/>
      <c r="C352" s="119"/>
      <c r="D352" s="119"/>
      <c r="E352" s="119"/>
      <c r="F352" s="6">
        <f>SUM(F351)</f>
        <v>0</v>
      </c>
      <c r="G352" s="6">
        <f>SUM(G351)</f>
        <v>0</v>
      </c>
      <c r="H352" s="6">
        <f t="shared" ref="H352:J352" si="169">SUM(H351)</f>
        <v>0</v>
      </c>
      <c r="I352" s="6">
        <f t="shared" si="169"/>
        <v>0</v>
      </c>
      <c r="J352" s="6">
        <f t="shared" si="169"/>
        <v>0</v>
      </c>
      <c r="K352" s="6">
        <f t="shared" ref="K352" si="170">SUM(K351)</f>
        <v>5000</v>
      </c>
      <c r="L352" s="6">
        <f t="shared" ref="L352:O352" si="171">SUM(L351)</f>
        <v>5000</v>
      </c>
      <c r="M352" s="6">
        <f t="shared" si="171"/>
        <v>0</v>
      </c>
      <c r="N352" s="6">
        <f t="shared" si="171"/>
        <v>-5000</v>
      </c>
      <c r="O352" s="6">
        <f t="shared" si="171"/>
        <v>0</v>
      </c>
    </row>
    <row r="353" spans="1:15" ht="12" customHeight="1" outlineLevel="1" x14ac:dyDescent="0.25">
      <c r="A353" s="3" t="s">
        <v>236</v>
      </c>
      <c r="B353" s="3" t="s">
        <v>285</v>
      </c>
      <c r="C353" s="3" t="s">
        <v>286</v>
      </c>
      <c r="D353" s="3" t="s">
        <v>101</v>
      </c>
      <c r="E353" s="4" t="s">
        <v>102</v>
      </c>
      <c r="F353" s="5">
        <v>0</v>
      </c>
      <c r="G353" s="5">
        <v>0</v>
      </c>
      <c r="H353" s="5">
        <v>0</v>
      </c>
      <c r="I353" s="5">
        <v>0</v>
      </c>
      <c r="J353" s="5">
        <f t="shared" si="161"/>
        <v>0</v>
      </c>
      <c r="K353" s="5">
        <v>150000</v>
      </c>
      <c r="L353" s="5">
        <v>150000</v>
      </c>
      <c r="M353" s="38">
        <v>92918.32</v>
      </c>
      <c r="N353" s="26">
        <v>0</v>
      </c>
      <c r="O353" s="29">
        <f>L353+N353</f>
        <v>150000</v>
      </c>
    </row>
    <row r="354" spans="1:15" ht="12" customHeight="1" x14ac:dyDescent="0.25">
      <c r="A354" s="118" t="s">
        <v>287</v>
      </c>
      <c r="B354" s="119"/>
      <c r="C354" s="119"/>
      <c r="D354" s="119"/>
      <c r="E354" s="119"/>
      <c r="F354" s="6">
        <f>SUM(F353)</f>
        <v>0</v>
      </c>
      <c r="G354" s="6">
        <f>SUM(G353)</f>
        <v>0</v>
      </c>
      <c r="H354" s="6">
        <f t="shared" ref="H354:J354" si="172">SUM(H353)</f>
        <v>0</v>
      </c>
      <c r="I354" s="6">
        <f t="shared" si="172"/>
        <v>0</v>
      </c>
      <c r="J354" s="6">
        <f t="shared" si="172"/>
        <v>0</v>
      </c>
      <c r="K354" s="6">
        <f t="shared" ref="K354" si="173">SUM(K353)</f>
        <v>150000</v>
      </c>
      <c r="L354" s="6">
        <f t="shared" ref="L354:O354" si="174">SUM(L353)</f>
        <v>150000</v>
      </c>
      <c r="M354" s="6">
        <f t="shared" si="174"/>
        <v>92918.32</v>
      </c>
      <c r="N354" s="6">
        <f t="shared" si="174"/>
        <v>0</v>
      </c>
      <c r="O354" s="6">
        <f t="shared" si="174"/>
        <v>150000</v>
      </c>
    </row>
    <row r="355" spans="1:15" ht="12" hidden="1" customHeight="1" outlineLevel="1" x14ac:dyDescent="0.25">
      <c r="A355" s="3" t="s">
        <v>236</v>
      </c>
      <c r="B355" s="3" t="s">
        <v>288</v>
      </c>
      <c r="C355" s="3" t="s">
        <v>107</v>
      </c>
      <c r="D355" s="3" t="s">
        <v>101</v>
      </c>
      <c r="E355" s="4" t="s">
        <v>102</v>
      </c>
      <c r="F355" s="5">
        <v>0</v>
      </c>
      <c r="G355" s="5">
        <v>0</v>
      </c>
      <c r="H355" s="5">
        <v>0</v>
      </c>
      <c r="I355" s="5">
        <v>0</v>
      </c>
      <c r="J355" s="5">
        <f t="shared" si="161"/>
        <v>0</v>
      </c>
      <c r="K355" s="5">
        <v>0</v>
      </c>
      <c r="L355" s="5">
        <v>0</v>
      </c>
      <c r="M355" s="5">
        <v>0</v>
      </c>
      <c r="N355" s="26">
        <v>0</v>
      </c>
      <c r="O355" s="29">
        <f>L355+N355</f>
        <v>0</v>
      </c>
    </row>
    <row r="356" spans="1:15" ht="12" customHeight="1" collapsed="1" x14ac:dyDescent="0.25">
      <c r="A356" s="118" t="s">
        <v>289</v>
      </c>
      <c r="B356" s="119"/>
      <c r="C356" s="119"/>
      <c r="D356" s="119"/>
      <c r="E356" s="119"/>
      <c r="F356" s="6">
        <f>SUM(F355)</f>
        <v>0</v>
      </c>
      <c r="G356" s="6">
        <f>SUM(G355)</f>
        <v>0</v>
      </c>
      <c r="H356" s="6">
        <f t="shared" ref="H356:J356" si="175">SUM(H355)</f>
        <v>0</v>
      </c>
      <c r="I356" s="6">
        <f t="shared" si="175"/>
        <v>0</v>
      </c>
      <c r="J356" s="6">
        <f t="shared" si="175"/>
        <v>0</v>
      </c>
      <c r="K356" s="6">
        <f t="shared" ref="K356" si="176">SUM(K355)</f>
        <v>0</v>
      </c>
      <c r="L356" s="6">
        <f t="shared" ref="L356:O356" si="177">SUM(L355)</f>
        <v>0</v>
      </c>
      <c r="M356" s="6">
        <f t="shared" si="177"/>
        <v>0</v>
      </c>
      <c r="N356" s="6">
        <f t="shared" si="177"/>
        <v>0</v>
      </c>
      <c r="O356" s="6">
        <f t="shared" si="177"/>
        <v>0</v>
      </c>
    </row>
    <row r="357" spans="1:15" ht="12" hidden="1" customHeight="1" outlineLevel="1" x14ac:dyDescent="0.25">
      <c r="A357" s="3" t="s">
        <v>236</v>
      </c>
      <c r="B357" s="3" t="s">
        <v>290</v>
      </c>
      <c r="C357" s="3" t="s">
        <v>286</v>
      </c>
      <c r="D357" s="3" t="s">
        <v>101</v>
      </c>
      <c r="E357" s="4" t="s">
        <v>102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61"/>
        <v>0</v>
      </c>
      <c r="K357" s="5">
        <v>0</v>
      </c>
      <c r="L357" s="5">
        <v>0</v>
      </c>
      <c r="M357" s="5">
        <v>0</v>
      </c>
      <c r="N357" s="26">
        <v>0</v>
      </c>
      <c r="O357" s="29">
        <f>L357+N357</f>
        <v>0</v>
      </c>
    </row>
    <row r="358" spans="1:15" ht="12" customHeight="1" collapsed="1" x14ac:dyDescent="0.25">
      <c r="A358" s="118" t="s">
        <v>291</v>
      </c>
      <c r="B358" s="119"/>
      <c r="C358" s="119"/>
      <c r="D358" s="119"/>
      <c r="E358" s="119"/>
      <c r="F358" s="6">
        <f>SUM(F357)</f>
        <v>0</v>
      </c>
      <c r="G358" s="6">
        <f>SUM(G357)</f>
        <v>0</v>
      </c>
      <c r="H358" s="6">
        <f t="shared" ref="H358:J358" si="178">SUM(H357)</f>
        <v>0</v>
      </c>
      <c r="I358" s="6">
        <f t="shared" si="178"/>
        <v>0</v>
      </c>
      <c r="J358" s="6">
        <f t="shared" si="178"/>
        <v>0</v>
      </c>
      <c r="K358" s="6">
        <f t="shared" ref="K358" si="179">SUM(K357)</f>
        <v>0</v>
      </c>
      <c r="L358" s="6">
        <f t="shared" ref="L358:O358" si="180">SUM(L357)</f>
        <v>0</v>
      </c>
      <c r="M358" s="6">
        <f t="shared" si="180"/>
        <v>0</v>
      </c>
      <c r="N358" s="6">
        <f t="shared" si="180"/>
        <v>0</v>
      </c>
      <c r="O358" s="6">
        <f t="shared" si="180"/>
        <v>0</v>
      </c>
    </row>
    <row r="359" spans="1:15" ht="12" customHeight="1" outlineLevel="1" x14ac:dyDescent="0.25">
      <c r="A359" s="3" t="s">
        <v>236</v>
      </c>
      <c r="B359" s="3" t="s">
        <v>292</v>
      </c>
      <c r="C359" s="3" t="s">
        <v>13</v>
      </c>
      <c r="D359" s="3" t="s">
        <v>115</v>
      </c>
      <c r="E359" s="4" t="s">
        <v>116</v>
      </c>
      <c r="F359" s="5">
        <v>0</v>
      </c>
      <c r="G359" s="5">
        <v>0</v>
      </c>
      <c r="H359" s="5">
        <v>0</v>
      </c>
      <c r="I359" s="25">
        <v>0</v>
      </c>
      <c r="J359" s="27">
        <f t="shared" ref="J359" si="181">G359+I359</f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</row>
    <row r="360" spans="1:15" ht="12" customHeight="1" outlineLevel="1" x14ac:dyDescent="0.25">
      <c r="A360" s="3" t="s">
        <v>236</v>
      </c>
      <c r="B360" s="3" t="s">
        <v>292</v>
      </c>
      <c r="C360" s="3" t="s">
        <v>13</v>
      </c>
      <c r="D360" s="3" t="s">
        <v>601</v>
      </c>
      <c r="E360" s="4" t="s">
        <v>294</v>
      </c>
      <c r="F360" s="5">
        <v>0</v>
      </c>
      <c r="G360" s="5">
        <v>822800</v>
      </c>
      <c r="H360" s="38">
        <v>822800</v>
      </c>
      <c r="I360" s="25">
        <v>0</v>
      </c>
      <c r="J360" s="27">
        <f t="shared" ref="J360" si="182">G360+I360</f>
        <v>822800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</row>
    <row r="361" spans="1:15" ht="12" customHeight="1" outlineLevel="1" x14ac:dyDescent="0.25">
      <c r="A361" s="3" t="s">
        <v>236</v>
      </c>
      <c r="B361" s="3" t="s">
        <v>292</v>
      </c>
      <c r="C361" s="3" t="s">
        <v>13</v>
      </c>
      <c r="D361" s="3" t="s">
        <v>293</v>
      </c>
      <c r="E361" s="4" t="s">
        <v>294</v>
      </c>
      <c r="F361" s="5">
        <v>0</v>
      </c>
      <c r="G361" s="5">
        <v>0</v>
      </c>
      <c r="H361" s="5">
        <v>0</v>
      </c>
      <c r="I361" s="25">
        <v>0</v>
      </c>
      <c r="J361" s="27">
        <f t="shared" si="161"/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</row>
    <row r="362" spans="1:15" ht="12" customHeight="1" outlineLevel="1" x14ac:dyDescent="0.25">
      <c r="A362" s="3" t="s">
        <v>236</v>
      </c>
      <c r="B362" s="3" t="s">
        <v>292</v>
      </c>
      <c r="C362" s="3" t="s">
        <v>265</v>
      </c>
      <c r="D362" s="3" t="s">
        <v>295</v>
      </c>
      <c r="E362" s="4" t="s">
        <v>296</v>
      </c>
      <c r="F362" s="5">
        <v>0</v>
      </c>
      <c r="G362" s="5">
        <v>0</v>
      </c>
      <c r="H362" s="5">
        <v>0</v>
      </c>
      <c r="I362" s="25">
        <v>0</v>
      </c>
      <c r="J362" s="27">
        <f t="shared" si="161"/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</row>
    <row r="363" spans="1:15" ht="12" customHeight="1" outlineLevel="1" x14ac:dyDescent="0.25">
      <c r="A363" s="3" t="s">
        <v>236</v>
      </c>
      <c r="B363" s="3" t="s">
        <v>292</v>
      </c>
      <c r="C363" s="3" t="s">
        <v>265</v>
      </c>
      <c r="D363" s="3" t="s">
        <v>128</v>
      </c>
      <c r="E363" s="4" t="s">
        <v>129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61"/>
        <v>0</v>
      </c>
      <c r="K363" s="5">
        <v>0</v>
      </c>
      <c r="L363" s="5">
        <v>0</v>
      </c>
      <c r="M363" s="5">
        <v>0</v>
      </c>
      <c r="N363" s="26">
        <v>0</v>
      </c>
      <c r="O363" s="29">
        <f>L363+N363</f>
        <v>0</v>
      </c>
    </row>
    <row r="364" spans="1:15" ht="12" customHeight="1" outlineLevel="1" x14ac:dyDescent="0.25">
      <c r="A364" s="3" t="s">
        <v>236</v>
      </c>
      <c r="B364" s="3" t="s">
        <v>292</v>
      </c>
      <c r="C364" s="3" t="s">
        <v>265</v>
      </c>
      <c r="D364" s="3" t="s">
        <v>259</v>
      </c>
      <c r="E364" s="4" t="s">
        <v>260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61"/>
        <v>0</v>
      </c>
      <c r="K364" s="5">
        <v>0</v>
      </c>
      <c r="L364" s="5">
        <v>0</v>
      </c>
      <c r="M364" s="5">
        <v>0</v>
      </c>
      <c r="N364" s="26">
        <v>0</v>
      </c>
      <c r="O364" s="29">
        <f t="shared" ref="O364:O369" si="183">L364+N364</f>
        <v>0</v>
      </c>
    </row>
    <row r="365" spans="1:15" ht="12" customHeight="1" outlineLevel="1" x14ac:dyDescent="0.25">
      <c r="A365" s="3" t="s">
        <v>236</v>
      </c>
      <c r="B365" s="3" t="s">
        <v>292</v>
      </c>
      <c r="C365" s="3" t="s">
        <v>265</v>
      </c>
      <c r="D365" s="3" t="s">
        <v>101</v>
      </c>
      <c r="E365" s="4" t="s">
        <v>102</v>
      </c>
      <c r="F365" s="5">
        <v>0</v>
      </c>
      <c r="G365" s="5">
        <v>0</v>
      </c>
      <c r="H365" s="5">
        <v>0</v>
      </c>
      <c r="I365" s="5">
        <v>0</v>
      </c>
      <c r="J365" s="5">
        <f t="shared" ref="J365" si="184">G365+I365</f>
        <v>0</v>
      </c>
      <c r="K365" s="5">
        <v>0</v>
      </c>
      <c r="L365" s="5">
        <v>7260</v>
      </c>
      <c r="M365" s="33">
        <v>0</v>
      </c>
      <c r="N365" s="26">
        <v>0</v>
      </c>
      <c r="O365" s="29">
        <f t="shared" ref="O365" si="185">L365+N365</f>
        <v>7260</v>
      </c>
    </row>
    <row r="366" spans="1:15" ht="12" customHeight="1" outlineLevel="1" x14ac:dyDescent="0.25">
      <c r="A366" s="3" t="s">
        <v>236</v>
      </c>
      <c r="B366" s="3" t="s">
        <v>292</v>
      </c>
      <c r="C366" s="3" t="s">
        <v>265</v>
      </c>
      <c r="D366" s="3" t="s">
        <v>84</v>
      </c>
      <c r="E366" s="4" t="s">
        <v>85</v>
      </c>
      <c r="F366" s="5">
        <v>0</v>
      </c>
      <c r="G366" s="5">
        <v>0</v>
      </c>
      <c r="H366" s="5">
        <v>0</v>
      </c>
      <c r="I366" s="5">
        <v>0</v>
      </c>
      <c r="J366" s="5">
        <f t="shared" si="161"/>
        <v>0</v>
      </c>
      <c r="K366" s="5">
        <v>0</v>
      </c>
      <c r="L366" s="5">
        <v>0</v>
      </c>
      <c r="M366" s="33">
        <v>0</v>
      </c>
      <c r="N366" s="26">
        <v>0</v>
      </c>
      <c r="O366" s="29">
        <f t="shared" si="183"/>
        <v>0</v>
      </c>
    </row>
    <row r="367" spans="1:15" ht="12" customHeight="1" outlineLevel="1" x14ac:dyDescent="0.25">
      <c r="A367" s="3" t="s">
        <v>236</v>
      </c>
      <c r="B367" s="3" t="s">
        <v>292</v>
      </c>
      <c r="C367" s="3" t="s">
        <v>265</v>
      </c>
      <c r="D367" s="3" t="s">
        <v>201</v>
      </c>
      <c r="E367" s="4" t="s">
        <v>202</v>
      </c>
      <c r="F367" s="5">
        <v>0</v>
      </c>
      <c r="G367" s="5">
        <v>0</v>
      </c>
      <c r="H367" s="5">
        <v>0</v>
      </c>
      <c r="I367" s="5">
        <v>0</v>
      </c>
      <c r="J367" s="5">
        <f t="shared" si="161"/>
        <v>0</v>
      </c>
      <c r="K367" s="5">
        <v>0</v>
      </c>
      <c r="L367" s="5">
        <v>0</v>
      </c>
      <c r="M367" s="5">
        <v>0</v>
      </c>
      <c r="N367" s="26">
        <v>0</v>
      </c>
      <c r="O367" s="29">
        <f t="shared" si="183"/>
        <v>0</v>
      </c>
    </row>
    <row r="368" spans="1:15" ht="12" customHeight="1" outlineLevel="1" x14ac:dyDescent="0.25">
      <c r="A368" s="3" t="s">
        <v>236</v>
      </c>
      <c r="B368" s="3" t="s">
        <v>292</v>
      </c>
      <c r="C368" s="3" t="s">
        <v>265</v>
      </c>
      <c r="D368" s="3" t="s">
        <v>244</v>
      </c>
      <c r="E368" s="4" t="s">
        <v>245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61"/>
        <v>0</v>
      </c>
      <c r="K368" s="5">
        <v>0</v>
      </c>
      <c r="L368" s="5">
        <v>0</v>
      </c>
      <c r="M368" s="5">
        <v>0</v>
      </c>
      <c r="N368" s="26">
        <v>0</v>
      </c>
      <c r="O368" s="29">
        <f t="shared" si="183"/>
        <v>0</v>
      </c>
    </row>
    <row r="369" spans="1:19" ht="12" customHeight="1" outlineLevel="1" x14ac:dyDescent="0.25">
      <c r="A369" s="3" t="s">
        <v>236</v>
      </c>
      <c r="B369" s="3" t="s">
        <v>292</v>
      </c>
      <c r="C369" s="3" t="s">
        <v>265</v>
      </c>
      <c r="D369" s="3" t="s">
        <v>227</v>
      </c>
      <c r="E369" s="4" t="s">
        <v>228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61"/>
        <v>0</v>
      </c>
      <c r="K369" s="5">
        <v>0</v>
      </c>
      <c r="L369" s="5">
        <v>0</v>
      </c>
      <c r="M369" s="5">
        <v>0</v>
      </c>
      <c r="N369" s="26">
        <v>0</v>
      </c>
      <c r="O369" s="29">
        <f t="shared" si="183"/>
        <v>0</v>
      </c>
    </row>
    <row r="370" spans="1:19" ht="12" customHeight="1" x14ac:dyDescent="0.25">
      <c r="A370" s="118" t="s">
        <v>297</v>
      </c>
      <c r="B370" s="119"/>
      <c r="C370" s="119"/>
      <c r="D370" s="119"/>
      <c r="E370" s="119"/>
      <c r="F370" s="6">
        <f t="shared" ref="F370:O370" si="186">SUM(F359:F369)</f>
        <v>0</v>
      </c>
      <c r="G370" s="6">
        <f t="shared" si="186"/>
        <v>822800</v>
      </c>
      <c r="H370" s="6">
        <f t="shared" si="186"/>
        <v>822800</v>
      </c>
      <c r="I370" s="6">
        <f t="shared" si="186"/>
        <v>0</v>
      </c>
      <c r="J370" s="6">
        <f t="shared" si="186"/>
        <v>822800</v>
      </c>
      <c r="K370" s="6">
        <f t="shared" si="186"/>
        <v>0</v>
      </c>
      <c r="L370" s="6">
        <f t="shared" si="186"/>
        <v>7260</v>
      </c>
      <c r="M370" s="6">
        <f t="shared" si="186"/>
        <v>0</v>
      </c>
      <c r="N370" s="6">
        <f t="shared" si="186"/>
        <v>0</v>
      </c>
      <c r="O370" s="6">
        <f t="shared" si="186"/>
        <v>7260</v>
      </c>
    </row>
    <row r="371" spans="1:19" ht="12" hidden="1" customHeight="1" outlineLevel="1" x14ac:dyDescent="0.25">
      <c r="A371" s="3" t="s">
        <v>236</v>
      </c>
      <c r="B371" s="3" t="s">
        <v>298</v>
      </c>
      <c r="C371" s="3" t="s">
        <v>299</v>
      </c>
      <c r="D371" s="3" t="s">
        <v>101</v>
      </c>
      <c r="E371" s="4" t="s">
        <v>102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61"/>
        <v>0</v>
      </c>
      <c r="K371" s="5">
        <v>0</v>
      </c>
      <c r="L371" s="5">
        <v>0</v>
      </c>
      <c r="M371" s="5">
        <v>0</v>
      </c>
      <c r="N371" s="26">
        <v>0</v>
      </c>
      <c r="O371" s="29">
        <f>L371+N371</f>
        <v>0</v>
      </c>
    </row>
    <row r="372" spans="1:19" ht="12" customHeight="1" collapsed="1" x14ac:dyDescent="0.25">
      <c r="A372" s="118" t="s">
        <v>300</v>
      </c>
      <c r="B372" s="119"/>
      <c r="C372" s="119"/>
      <c r="D372" s="119"/>
      <c r="E372" s="119"/>
      <c r="F372" s="6">
        <f>SUM(F371)</f>
        <v>0</v>
      </c>
      <c r="G372" s="6">
        <f>SUM(G371)</f>
        <v>0</v>
      </c>
      <c r="H372" s="6">
        <f t="shared" ref="H372:J372" si="187">SUM(H371)</f>
        <v>0</v>
      </c>
      <c r="I372" s="6">
        <f t="shared" si="187"/>
        <v>0</v>
      </c>
      <c r="J372" s="6">
        <f t="shared" si="187"/>
        <v>0</v>
      </c>
      <c r="K372" s="6">
        <f t="shared" ref="K372" si="188">SUM(K371)</f>
        <v>0</v>
      </c>
      <c r="L372" s="6">
        <f t="shared" ref="L372:O372" si="189">SUM(L371)</f>
        <v>0</v>
      </c>
      <c r="M372" s="6">
        <f t="shared" si="189"/>
        <v>0</v>
      </c>
      <c r="N372" s="6">
        <f t="shared" si="189"/>
        <v>0</v>
      </c>
      <c r="O372" s="6">
        <f t="shared" si="189"/>
        <v>0</v>
      </c>
    </row>
    <row r="373" spans="1:19" ht="12" customHeight="1" outlineLevel="1" x14ac:dyDescent="0.25">
      <c r="A373" s="3" t="s">
        <v>236</v>
      </c>
      <c r="B373" s="3" t="s">
        <v>301</v>
      </c>
      <c r="C373" s="3" t="s">
        <v>13</v>
      </c>
      <c r="D373" s="3" t="s">
        <v>115</v>
      </c>
      <c r="E373" s="4" t="s">
        <v>116</v>
      </c>
      <c r="F373" s="5">
        <v>0</v>
      </c>
      <c r="G373" s="5">
        <v>0</v>
      </c>
      <c r="H373" s="5">
        <v>0</v>
      </c>
      <c r="I373" s="25">
        <v>0</v>
      </c>
      <c r="J373" s="28">
        <f t="shared" si="161"/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9" ht="12" customHeight="1" outlineLevel="1" x14ac:dyDescent="0.25">
      <c r="A374" s="3" t="s">
        <v>236</v>
      </c>
      <c r="B374" s="3" t="s">
        <v>301</v>
      </c>
      <c r="C374" s="3" t="s">
        <v>286</v>
      </c>
      <c r="D374" s="3" t="s">
        <v>101</v>
      </c>
      <c r="E374" s="4" t="s">
        <v>102</v>
      </c>
      <c r="F374" s="5">
        <v>0</v>
      </c>
      <c r="G374" s="5">
        <v>0</v>
      </c>
      <c r="H374" s="5">
        <v>0</v>
      </c>
      <c r="I374" s="5">
        <v>0</v>
      </c>
      <c r="J374" s="5">
        <f t="shared" si="161"/>
        <v>0</v>
      </c>
      <c r="K374" s="5">
        <v>100000</v>
      </c>
      <c r="L374" s="5">
        <v>100000</v>
      </c>
      <c r="M374" s="5">
        <v>0</v>
      </c>
      <c r="N374" s="26">
        <v>-50000</v>
      </c>
      <c r="O374" s="29">
        <f>L374+N374</f>
        <v>50000</v>
      </c>
    </row>
    <row r="375" spans="1:19" ht="12" customHeight="1" outlineLevel="1" x14ac:dyDescent="0.25">
      <c r="A375" s="3" t="s">
        <v>236</v>
      </c>
      <c r="B375" s="3" t="s">
        <v>301</v>
      </c>
      <c r="C375" s="3" t="s">
        <v>286</v>
      </c>
      <c r="D375" s="3" t="s">
        <v>84</v>
      </c>
      <c r="E375" s="4" t="s">
        <v>85</v>
      </c>
      <c r="F375" s="5">
        <v>0</v>
      </c>
      <c r="G375" s="5">
        <v>0</v>
      </c>
      <c r="H375" s="5">
        <v>0</v>
      </c>
      <c r="I375" s="5">
        <v>0</v>
      </c>
      <c r="J375" s="5">
        <f t="shared" si="161"/>
        <v>0</v>
      </c>
      <c r="K375" s="5">
        <v>3500000</v>
      </c>
      <c r="L375" s="5">
        <v>3500000</v>
      </c>
      <c r="M375" s="5">
        <v>0</v>
      </c>
      <c r="N375" s="26">
        <v>-1700000</v>
      </c>
      <c r="O375" s="29">
        <f>L375+N375</f>
        <v>1800000</v>
      </c>
    </row>
    <row r="376" spans="1:19" ht="12" customHeight="1" x14ac:dyDescent="0.25">
      <c r="A376" s="118" t="s">
        <v>302</v>
      </c>
      <c r="B376" s="119"/>
      <c r="C376" s="119"/>
      <c r="D376" s="119"/>
      <c r="E376" s="119"/>
      <c r="F376" s="6">
        <f>SUM(F373:F375)</f>
        <v>0</v>
      </c>
      <c r="G376" s="6">
        <f>SUM(G373:G375)</f>
        <v>0</v>
      </c>
      <c r="H376" s="6">
        <f t="shared" ref="H376:J376" si="190">SUM(H373:H375)</f>
        <v>0</v>
      </c>
      <c r="I376" s="6">
        <f t="shared" si="190"/>
        <v>0</v>
      </c>
      <c r="J376" s="6">
        <f t="shared" si="190"/>
        <v>0</v>
      </c>
      <c r="K376" s="6">
        <f>SUM(K373:K375)</f>
        <v>3600000</v>
      </c>
      <c r="L376" s="6">
        <f>SUM(L373:L375)</f>
        <v>3600000</v>
      </c>
      <c r="M376" s="6">
        <f t="shared" ref="M376:O376" si="191">SUM(M373:M375)</f>
        <v>0</v>
      </c>
      <c r="N376" s="6">
        <f t="shared" si="191"/>
        <v>-1750000</v>
      </c>
      <c r="O376" s="6">
        <f t="shared" si="191"/>
        <v>1850000</v>
      </c>
    </row>
    <row r="377" spans="1:19" ht="12" customHeight="1" outlineLevel="1" x14ac:dyDescent="0.25">
      <c r="A377" s="3" t="s">
        <v>236</v>
      </c>
      <c r="B377" s="3" t="s">
        <v>303</v>
      </c>
      <c r="C377" s="3" t="s">
        <v>13</v>
      </c>
      <c r="D377" s="3" t="s">
        <v>115</v>
      </c>
      <c r="E377" s="4" t="s">
        <v>116</v>
      </c>
      <c r="F377" s="5">
        <v>0</v>
      </c>
      <c r="G377" s="5">
        <v>0</v>
      </c>
      <c r="H377" s="5">
        <v>0</v>
      </c>
      <c r="I377" s="25">
        <v>0</v>
      </c>
      <c r="J377" s="27">
        <f t="shared" si="161"/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9" ht="12" customHeight="1" outlineLevel="1" x14ac:dyDescent="0.25">
      <c r="A378" s="3" t="s">
        <v>236</v>
      </c>
      <c r="B378" s="3" t="s">
        <v>303</v>
      </c>
      <c r="C378" s="3" t="s">
        <v>13</v>
      </c>
      <c r="D378" s="3" t="s">
        <v>293</v>
      </c>
      <c r="E378" s="4" t="s">
        <v>294</v>
      </c>
      <c r="F378" s="5">
        <v>0</v>
      </c>
      <c r="G378" s="5">
        <v>0</v>
      </c>
      <c r="H378" s="5">
        <v>0</v>
      </c>
      <c r="I378" s="25">
        <v>0</v>
      </c>
      <c r="J378" s="27">
        <f t="shared" si="161"/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9" ht="12" customHeight="1" outlineLevel="1" x14ac:dyDescent="0.25">
      <c r="A379" s="3" t="s">
        <v>236</v>
      </c>
      <c r="B379" s="3" t="s">
        <v>303</v>
      </c>
      <c r="C379" s="3" t="s">
        <v>280</v>
      </c>
      <c r="D379" s="3" t="s">
        <v>128</v>
      </c>
      <c r="E379" s="4" t="s">
        <v>129</v>
      </c>
      <c r="F379" s="5">
        <v>0</v>
      </c>
      <c r="G379" s="5">
        <v>0</v>
      </c>
      <c r="H379" s="5">
        <v>0</v>
      </c>
      <c r="I379" s="5">
        <v>0</v>
      </c>
      <c r="J379" s="5">
        <f t="shared" si="161"/>
        <v>0</v>
      </c>
      <c r="K379" s="5">
        <v>0</v>
      </c>
      <c r="L379" s="5">
        <v>0</v>
      </c>
      <c r="M379" s="5">
        <v>0</v>
      </c>
      <c r="N379" s="26">
        <v>0</v>
      </c>
      <c r="O379" s="29">
        <f>L379+N379</f>
        <v>0</v>
      </c>
    </row>
    <row r="380" spans="1:19" ht="12" customHeight="1" outlineLevel="1" x14ac:dyDescent="0.25">
      <c r="A380" s="3" t="s">
        <v>236</v>
      </c>
      <c r="B380" s="3" t="s">
        <v>303</v>
      </c>
      <c r="C380" s="3" t="s">
        <v>280</v>
      </c>
      <c r="D380" s="3" t="s">
        <v>130</v>
      </c>
      <c r="E380" s="4" t="s">
        <v>131</v>
      </c>
      <c r="F380" s="5">
        <v>0</v>
      </c>
      <c r="G380" s="5">
        <v>0</v>
      </c>
      <c r="H380" s="5">
        <v>0</v>
      </c>
      <c r="I380" s="5">
        <v>0</v>
      </c>
      <c r="J380" s="5">
        <f t="shared" si="161"/>
        <v>0</v>
      </c>
      <c r="K380" s="5">
        <v>0</v>
      </c>
      <c r="L380" s="5">
        <v>0</v>
      </c>
      <c r="M380" s="5">
        <v>0</v>
      </c>
      <c r="N380" s="26">
        <v>0</v>
      </c>
      <c r="O380" s="29">
        <f t="shared" ref="O380:O385" si="192">L380+N380</f>
        <v>0</v>
      </c>
    </row>
    <row r="381" spans="1:19" ht="12" customHeight="1" outlineLevel="1" x14ac:dyDescent="0.25">
      <c r="A381" s="3" t="s">
        <v>236</v>
      </c>
      <c r="B381" s="3" t="s">
        <v>303</v>
      </c>
      <c r="C381" s="3" t="s">
        <v>280</v>
      </c>
      <c r="D381" s="3" t="s">
        <v>101</v>
      </c>
      <c r="E381" s="4" t="s">
        <v>102</v>
      </c>
      <c r="F381" s="5">
        <v>0</v>
      </c>
      <c r="G381" s="5">
        <v>0</v>
      </c>
      <c r="H381" s="5">
        <v>0</v>
      </c>
      <c r="I381" s="5">
        <v>0</v>
      </c>
      <c r="J381" s="5">
        <f t="shared" si="161"/>
        <v>0</v>
      </c>
      <c r="K381" s="5">
        <v>5000</v>
      </c>
      <c r="L381" s="5">
        <v>5000</v>
      </c>
      <c r="M381" s="5">
        <v>0</v>
      </c>
      <c r="N381" s="26">
        <v>-3790</v>
      </c>
      <c r="O381" s="29">
        <f t="shared" si="192"/>
        <v>1210</v>
      </c>
    </row>
    <row r="382" spans="1:19" ht="12" customHeight="1" outlineLevel="1" x14ac:dyDescent="0.25">
      <c r="A382" s="3" t="s">
        <v>236</v>
      </c>
      <c r="B382" s="3" t="s">
        <v>303</v>
      </c>
      <c r="C382" s="3" t="s">
        <v>280</v>
      </c>
      <c r="D382" s="3" t="s">
        <v>84</v>
      </c>
      <c r="E382" s="4" t="s">
        <v>85</v>
      </c>
      <c r="F382" s="5">
        <v>0</v>
      </c>
      <c r="G382" s="5">
        <v>0</v>
      </c>
      <c r="H382" s="5">
        <v>0</v>
      </c>
      <c r="I382" s="5">
        <v>0</v>
      </c>
      <c r="J382" s="5">
        <f t="shared" si="161"/>
        <v>0</v>
      </c>
      <c r="K382" s="5">
        <v>0</v>
      </c>
      <c r="L382" s="5">
        <v>0</v>
      </c>
      <c r="M382" s="5">
        <v>0</v>
      </c>
      <c r="N382" s="26">
        <v>0</v>
      </c>
      <c r="O382" s="29">
        <f t="shared" si="192"/>
        <v>0</v>
      </c>
      <c r="P382" s="16"/>
      <c r="Q382" s="9"/>
      <c r="R382" s="9"/>
      <c r="S382" s="9"/>
    </row>
    <row r="383" spans="1:19" ht="12" customHeight="1" outlineLevel="1" x14ac:dyDescent="0.25">
      <c r="A383" s="3" t="s">
        <v>236</v>
      </c>
      <c r="B383" s="3" t="s">
        <v>303</v>
      </c>
      <c r="C383" s="3" t="s">
        <v>280</v>
      </c>
      <c r="D383" s="3" t="s">
        <v>201</v>
      </c>
      <c r="E383" s="4" t="s">
        <v>202</v>
      </c>
      <c r="F383" s="5">
        <v>0</v>
      </c>
      <c r="G383" s="5">
        <v>0</v>
      </c>
      <c r="H383" s="5">
        <v>0</v>
      </c>
      <c r="I383" s="5">
        <v>0</v>
      </c>
      <c r="J383" s="5">
        <f t="shared" si="161"/>
        <v>0</v>
      </c>
      <c r="K383" s="5">
        <v>0</v>
      </c>
      <c r="L383" s="5">
        <v>0</v>
      </c>
      <c r="M383" s="5">
        <v>0</v>
      </c>
      <c r="N383" s="26">
        <v>0</v>
      </c>
      <c r="O383" s="29">
        <f t="shared" si="192"/>
        <v>0</v>
      </c>
    </row>
    <row r="384" spans="1:19" ht="12" customHeight="1" outlineLevel="1" x14ac:dyDescent="0.25">
      <c r="A384" s="3" t="s">
        <v>236</v>
      </c>
      <c r="B384" s="3" t="s">
        <v>570</v>
      </c>
      <c r="C384" s="3" t="s">
        <v>280</v>
      </c>
      <c r="D384" s="3" t="s">
        <v>244</v>
      </c>
      <c r="E384" s="4" t="s">
        <v>245</v>
      </c>
      <c r="F384" s="5">
        <v>0</v>
      </c>
      <c r="G384" s="5">
        <v>0</v>
      </c>
      <c r="H384" s="5">
        <v>0</v>
      </c>
      <c r="I384" s="5">
        <v>0</v>
      </c>
      <c r="J384" s="5">
        <f t="shared" si="161"/>
        <v>0</v>
      </c>
      <c r="K384" s="5">
        <v>0</v>
      </c>
      <c r="L384" s="5">
        <v>0</v>
      </c>
      <c r="M384" s="5">
        <v>0</v>
      </c>
      <c r="N384" s="26">
        <v>0</v>
      </c>
      <c r="O384" s="29">
        <f t="shared" si="192"/>
        <v>0</v>
      </c>
    </row>
    <row r="385" spans="1:15" ht="12" customHeight="1" outlineLevel="1" x14ac:dyDescent="0.25">
      <c r="A385" s="3" t="s">
        <v>236</v>
      </c>
      <c r="B385" s="3" t="s">
        <v>303</v>
      </c>
      <c r="C385" s="3" t="s">
        <v>280</v>
      </c>
      <c r="D385" s="3" t="s">
        <v>227</v>
      </c>
      <c r="E385" s="4" t="s">
        <v>228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61"/>
        <v>0</v>
      </c>
      <c r="K385" s="5">
        <v>0</v>
      </c>
      <c r="L385" s="5">
        <v>0</v>
      </c>
      <c r="M385" s="5">
        <v>0</v>
      </c>
      <c r="N385" s="26">
        <v>0</v>
      </c>
      <c r="O385" s="29">
        <f t="shared" si="192"/>
        <v>0</v>
      </c>
    </row>
    <row r="386" spans="1:15" ht="12" customHeight="1" x14ac:dyDescent="0.25">
      <c r="A386" s="118" t="s">
        <v>304</v>
      </c>
      <c r="B386" s="119"/>
      <c r="C386" s="119"/>
      <c r="D386" s="119"/>
      <c r="E386" s="119"/>
      <c r="F386" s="6">
        <f>SUM(F377:F385)</f>
        <v>0</v>
      </c>
      <c r="G386" s="6">
        <f>SUM(G377:G385)</f>
        <v>0</v>
      </c>
      <c r="H386" s="6">
        <f t="shared" ref="H386:J386" si="193">SUM(H377:H385)</f>
        <v>0</v>
      </c>
      <c r="I386" s="6">
        <f t="shared" si="193"/>
        <v>0</v>
      </c>
      <c r="J386" s="6">
        <f t="shared" si="193"/>
        <v>0</v>
      </c>
      <c r="K386" s="6">
        <f>SUM(K377:K385)</f>
        <v>5000</v>
      </c>
      <c r="L386" s="6">
        <f>SUM(L377:L385)</f>
        <v>5000</v>
      </c>
      <c r="M386" s="6">
        <f t="shared" ref="M386:O386" si="194">SUM(M377:M385)</f>
        <v>0</v>
      </c>
      <c r="N386" s="6">
        <f t="shared" si="194"/>
        <v>-3790</v>
      </c>
      <c r="O386" s="6">
        <f t="shared" si="194"/>
        <v>1210</v>
      </c>
    </row>
    <row r="387" spans="1:15" ht="12" hidden="1" customHeight="1" outlineLevel="1" x14ac:dyDescent="0.25">
      <c r="A387" s="3" t="s">
        <v>236</v>
      </c>
      <c r="B387" s="3" t="s">
        <v>305</v>
      </c>
      <c r="C387" s="3" t="s">
        <v>13</v>
      </c>
      <c r="D387" s="3" t="s">
        <v>273</v>
      </c>
      <c r="E387" s="4" t="s">
        <v>274</v>
      </c>
      <c r="F387" s="5">
        <v>0</v>
      </c>
      <c r="G387" s="5">
        <v>0</v>
      </c>
      <c r="H387" s="5">
        <v>0</v>
      </c>
      <c r="I387" s="25">
        <v>0</v>
      </c>
      <c r="J387" s="27">
        <f t="shared" si="161"/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ht="12" hidden="1" customHeight="1" outlineLevel="1" x14ac:dyDescent="0.25">
      <c r="A388" s="3" t="s">
        <v>236</v>
      </c>
      <c r="B388" s="3" t="s">
        <v>305</v>
      </c>
      <c r="C388" s="3" t="s">
        <v>421</v>
      </c>
      <c r="D388" s="3" t="s">
        <v>592</v>
      </c>
      <c r="E388" s="4" t="s">
        <v>593</v>
      </c>
      <c r="F388" s="5">
        <v>0</v>
      </c>
      <c r="G388" s="5">
        <v>0</v>
      </c>
      <c r="H388" s="5">
        <v>0</v>
      </c>
      <c r="I388" s="5">
        <v>0</v>
      </c>
      <c r="J388" s="5">
        <f t="shared" si="161"/>
        <v>0</v>
      </c>
      <c r="K388" s="5">
        <v>0</v>
      </c>
      <c r="L388" s="5">
        <v>0</v>
      </c>
      <c r="M388" s="38">
        <v>0</v>
      </c>
      <c r="N388" s="26">
        <v>0</v>
      </c>
      <c r="O388" s="29">
        <f>L388+N388</f>
        <v>0</v>
      </c>
    </row>
    <row r="389" spans="1:15" ht="12" hidden="1" customHeight="1" outlineLevel="1" x14ac:dyDescent="0.25">
      <c r="A389" s="3" t="s">
        <v>236</v>
      </c>
      <c r="B389" s="3" t="s">
        <v>305</v>
      </c>
      <c r="C389" s="3" t="s">
        <v>286</v>
      </c>
      <c r="D389" s="3" t="s">
        <v>244</v>
      </c>
      <c r="E389" s="4" t="s">
        <v>245</v>
      </c>
      <c r="F389" s="5">
        <v>0</v>
      </c>
      <c r="G389" s="5">
        <v>0</v>
      </c>
      <c r="H389" s="5">
        <v>0</v>
      </c>
      <c r="I389" s="5">
        <v>0</v>
      </c>
      <c r="J389" s="5">
        <f t="shared" ref="J389" si="195">G389+I389</f>
        <v>0</v>
      </c>
      <c r="K389" s="5">
        <v>0</v>
      </c>
      <c r="L389" s="5">
        <v>0</v>
      </c>
      <c r="M389" s="33">
        <v>0</v>
      </c>
      <c r="N389" s="26">
        <v>0</v>
      </c>
      <c r="O389" s="29">
        <f>L389+N389</f>
        <v>0</v>
      </c>
    </row>
    <row r="390" spans="1:15" ht="12" customHeight="1" collapsed="1" x14ac:dyDescent="0.25">
      <c r="A390" s="118" t="s">
        <v>306</v>
      </c>
      <c r="B390" s="119"/>
      <c r="C390" s="119"/>
      <c r="D390" s="119"/>
      <c r="E390" s="119"/>
      <c r="F390" s="6">
        <f t="shared" ref="F390:O390" si="196">SUM(F387:F389)</f>
        <v>0</v>
      </c>
      <c r="G390" s="6">
        <f t="shared" si="196"/>
        <v>0</v>
      </c>
      <c r="H390" s="6">
        <f t="shared" si="196"/>
        <v>0</v>
      </c>
      <c r="I390" s="6">
        <f t="shared" si="196"/>
        <v>0</v>
      </c>
      <c r="J390" s="6">
        <f t="shared" si="196"/>
        <v>0</v>
      </c>
      <c r="K390" s="6">
        <f t="shared" si="196"/>
        <v>0</v>
      </c>
      <c r="L390" s="6">
        <f t="shared" si="196"/>
        <v>0</v>
      </c>
      <c r="M390" s="6">
        <f t="shared" si="196"/>
        <v>0</v>
      </c>
      <c r="N390" s="6">
        <f t="shared" si="196"/>
        <v>0</v>
      </c>
      <c r="O390" s="6">
        <f t="shared" si="196"/>
        <v>0</v>
      </c>
    </row>
    <row r="391" spans="1:15" ht="12" customHeight="1" outlineLevel="1" x14ac:dyDescent="0.25">
      <c r="A391" s="3" t="s">
        <v>236</v>
      </c>
      <c r="B391" s="3" t="s">
        <v>307</v>
      </c>
      <c r="C391" s="3" t="s">
        <v>308</v>
      </c>
      <c r="D391" s="3" t="s">
        <v>80</v>
      </c>
      <c r="E391" s="4" t="s">
        <v>81</v>
      </c>
      <c r="F391" s="5">
        <v>0</v>
      </c>
      <c r="G391" s="5">
        <v>0</v>
      </c>
      <c r="H391" s="5">
        <v>0</v>
      </c>
      <c r="I391" s="25">
        <v>0</v>
      </c>
      <c r="J391" s="27">
        <f t="shared" ref="J391" si="197">G391+I391</f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</row>
    <row r="392" spans="1:15" ht="12" customHeight="1" outlineLevel="1" x14ac:dyDescent="0.25">
      <c r="A392" s="3" t="s">
        <v>236</v>
      </c>
      <c r="B392" s="3" t="s">
        <v>307</v>
      </c>
      <c r="C392" s="3" t="s">
        <v>13</v>
      </c>
      <c r="D392" s="3" t="s">
        <v>293</v>
      </c>
      <c r="E392" s="4" t="s">
        <v>294</v>
      </c>
      <c r="F392" s="5">
        <v>0</v>
      </c>
      <c r="G392" s="5">
        <v>0</v>
      </c>
      <c r="H392" s="5">
        <v>0</v>
      </c>
      <c r="I392" s="25">
        <v>0</v>
      </c>
      <c r="J392" s="27">
        <f t="shared" si="161"/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</row>
    <row r="393" spans="1:15" ht="12" customHeight="1" outlineLevel="1" x14ac:dyDescent="0.25">
      <c r="A393" s="3" t="s">
        <v>236</v>
      </c>
      <c r="B393" s="3" t="s">
        <v>585</v>
      </c>
      <c r="C393" s="3" t="s">
        <v>308</v>
      </c>
      <c r="D393" s="3" t="s">
        <v>259</v>
      </c>
      <c r="E393" s="4" t="s">
        <v>260</v>
      </c>
      <c r="F393" s="5">
        <v>0</v>
      </c>
      <c r="G393" s="5">
        <v>0</v>
      </c>
      <c r="H393" s="5">
        <v>0</v>
      </c>
      <c r="I393" s="5">
        <v>0</v>
      </c>
      <c r="J393" s="5">
        <f t="shared" si="161"/>
        <v>0</v>
      </c>
      <c r="K393" s="5">
        <v>0</v>
      </c>
      <c r="L393" s="5">
        <v>0</v>
      </c>
      <c r="M393" s="5">
        <v>0</v>
      </c>
      <c r="N393" s="26">
        <v>0</v>
      </c>
      <c r="O393" s="29">
        <f>L393+N393</f>
        <v>0</v>
      </c>
    </row>
    <row r="394" spans="1:15" ht="12" customHeight="1" outlineLevel="1" x14ac:dyDescent="0.25">
      <c r="A394" s="3" t="s">
        <v>236</v>
      </c>
      <c r="B394" s="3" t="s">
        <v>585</v>
      </c>
      <c r="C394" s="3" t="s">
        <v>308</v>
      </c>
      <c r="D394" s="3" t="s">
        <v>101</v>
      </c>
      <c r="E394" s="4" t="s">
        <v>102</v>
      </c>
      <c r="F394" s="5">
        <v>0</v>
      </c>
      <c r="G394" s="5">
        <v>0</v>
      </c>
      <c r="H394" s="5">
        <v>0</v>
      </c>
      <c r="I394" s="5">
        <v>0</v>
      </c>
      <c r="J394" s="5">
        <f t="shared" si="161"/>
        <v>0</v>
      </c>
      <c r="K394" s="5">
        <v>10000</v>
      </c>
      <c r="L394" s="5">
        <v>10000</v>
      </c>
      <c r="M394" s="38">
        <v>7260</v>
      </c>
      <c r="N394" s="26">
        <v>-2740</v>
      </c>
      <c r="O394" s="29">
        <f t="shared" ref="O394:O395" si="198">L394+N394</f>
        <v>7260</v>
      </c>
    </row>
    <row r="395" spans="1:15" ht="12" customHeight="1" outlineLevel="1" x14ac:dyDescent="0.25">
      <c r="A395" s="3" t="s">
        <v>236</v>
      </c>
      <c r="B395" s="3" t="s">
        <v>307</v>
      </c>
      <c r="C395" s="3" t="s">
        <v>308</v>
      </c>
      <c r="D395" s="3" t="s">
        <v>244</v>
      </c>
      <c r="E395" s="4" t="s">
        <v>245</v>
      </c>
      <c r="F395" s="5">
        <v>0</v>
      </c>
      <c r="G395" s="5">
        <v>0</v>
      </c>
      <c r="H395" s="5">
        <v>0</v>
      </c>
      <c r="I395" s="5">
        <v>0</v>
      </c>
      <c r="J395" s="5">
        <f t="shared" si="161"/>
        <v>0</v>
      </c>
      <c r="K395" s="5">
        <v>0</v>
      </c>
      <c r="L395" s="5">
        <v>0</v>
      </c>
      <c r="M395" s="5">
        <v>0</v>
      </c>
      <c r="N395" s="26">
        <v>0</v>
      </c>
      <c r="O395" s="29">
        <f t="shared" si="198"/>
        <v>0</v>
      </c>
    </row>
    <row r="396" spans="1:15" ht="12" customHeight="1" x14ac:dyDescent="0.25">
      <c r="A396" s="118" t="s">
        <v>309</v>
      </c>
      <c r="B396" s="119"/>
      <c r="C396" s="119"/>
      <c r="D396" s="119"/>
      <c r="E396" s="119"/>
      <c r="F396" s="6">
        <f>SUM(F391:F395)</f>
        <v>0</v>
      </c>
      <c r="G396" s="6">
        <f t="shared" ref="G396:O396" si="199">SUM(G391:G395)</f>
        <v>0</v>
      </c>
      <c r="H396" s="6">
        <f t="shared" si="199"/>
        <v>0</v>
      </c>
      <c r="I396" s="6">
        <f t="shared" si="199"/>
        <v>0</v>
      </c>
      <c r="J396" s="6">
        <f t="shared" si="199"/>
        <v>0</v>
      </c>
      <c r="K396" s="6">
        <f t="shared" si="199"/>
        <v>10000</v>
      </c>
      <c r="L396" s="6">
        <f t="shared" si="199"/>
        <v>10000</v>
      </c>
      <c r="M396" s="6">
        <f t="shared" si="199"/>
        <v>7260</v>
      </c>
      <c r="N396" s="6">
        <f t="shared" si="199"/>
        <v>-2740</v>
      </c>
      <c r="O396" s="6">
        <f t="shared" si="199"/>
        <v>7260</v>
      </c>
    </row>
    <row r="397" spans="1:15" ht="12" customHeight="1" outlineLevel="1" x14ac:dyDescent="0.25">
      <c r="A397" s="3" t="s">
        <v>236</v>
      </c>
      <c r="B397" s="3" t="s">
        <v>310</v>
      </c>
      <c r="C397" s="3" t="s">
        <v>13</v>
      </c>
      <c r="D397" s="3" t="s">
        <v>293</v>
      </c>
      <c r="E397" s="4" t="s">
        <v>294</v>
      </c>
      <c r="F397" s="5">
        <v>0</v>
      </c>
      <c r="G397" s="5">
        <v>0</v>
      </c>
      <c r="H397" s="5">
        <v>0</v>
      </c>
      <c r="I397" s="25">
        <v>0</v>
      </c>
      <c r="J397" s="27">
        <f t="shared" si="161"/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</row>
    <row r="398" spans="1:15" ht="12" customHeight="1" outlineLevel="1" x14ac:dyDescent="0.25">
      <c r="A398" s="3" t="s">
        <v>236</v>
      </c>
      <c r="B398" s="3" t="s">
        <v>310</v>
      </c>
      <c r="C398" s="3" t="s">
        <v>311</v>
      </c>
      <c r="D398" s="3" t="s">
        <v>101</v>
      </c>
      <c r="E398" s="4" t="s">
        <v>102</v>
      </c>
      <c r="F398" s="5">
        <v>0</v>
      </c>
      <c r="G398" s="5">
        <v>0</v>
      </c>
      <c r="H398" s="5">
        <v>0</v>
      </c>
      <c r="I398" s="5">
        <v>0</v>
      </c>
      <c r="J398" s="5">
        <f t="shared" si="161"/>
        <v>0</v>
      </c>
      <c r="K398" s="5">
        <v>100000</v>
      </c>
      <c r="L398" s="5">
        <v>100000</v>
      </c>
      <c r="M398" s="38">
        <v>15669.5</v>
      </c>
      <c r="N398" s="26">
        <v>-80000</v>
      </c>
      <c r="O398" s="29">
        <f>L398+N398</f>
        <v>20000</v>
      </c>
    </row>
    <row r="399" spans="1:15" ht="12" customHeight="1" outlineLevel="1" x14ac:dyDescent="0.25">
      <c r="A399" s="3" t="s">
        <v>236</v>
      </c>
      <c r="B399" s="3" t="s">
        <v>310</v>
      </c>
      <c r="C399" s="3" t="s">
        <v>311</v>
      </c>
      <c r="D399" s="3" t="s">
        <v>244</v>
      </c>
      <c r="E399" s="4" t="s">
        <v>245</v>
      </c>
      <c r="F399" s="5">
        <v>0</v>
      </c>
      <c r="G399" s="5">
        <v>0</v>
      </c>
      <c r="H399" s="5">
        <v>0</v>
      </c>
      <c r="I399" s="5">
        <v>0</v>
      </c>
      <c r="J399" s="5">
        <f t="shared" si="161"/>
        <v>0</v>
      </c>
      <c r="K399" s="5">
        <v>6000000</v>
      </c>
      <c r="L399" s="5">
        <v>6000000</v>
      </c>
      <c r="M399" s="5">
        <v>5965296.9299999997</v>
      </c>
      <c r="N399" s="26">
        <v>-30000</v>
      </c>
      <c r="O399" s="29">
        <f>L399+N399</f>
        <v>5970000</v>
      </c>
    </row>
    <row r="400" spans="1:15" ht="12" customHeight="1" x14ac:dyDescent="0.25">
      <c r="A400" s="118" t="s">
        <v>312</v>
      </c>
      <c r="B400" s="119"/>
      <c r="C400" s="119"/>
      <c r="D400" s="119"/>
      <c r="E400" s="119"/>
      <c r="F400" s="6">
        <f>SUM(F397:F399)</f>
        <v>0</v>
      </c>
      <c r="G400" s="6">
        <f>SUM(G397:G399)</f>
        <v>0</v>
      </c>
      <c r="H400" s="6">
        <f t="shared" ref="H400:J400" si="200">SUM(H397:H399)</f>
        <v>0</v>
      </c>
      <c r="I400" s="6">
        <f t="shared" si="200"/>
        <v>0</v>
      </c>
      <c r="J400" s="6">
        <f t="shared" si="200"/>
        <v>0</v>
      </c>
      <c r="K400" s="6">
        <f>SUM(K397:K399)</f>
        <v>6100000</v>
      </c>
      <c r="L400" s="6">
        <f>SUM(L397:L399)</f>
        <v>6100000</v>
      </c>
      <c r="M400" s="6">
        <f t="shared" ref="M400:O400" si="201">SUM(M397:M399)</f>
        <v>5980966.4299999997</v>
      </c>
      <c r="N400" s="6">
        <f t="shared" si="201"/>
        <v>-110000</v>
      </c>
      <c r="O400" s="6">
        <f t="shared" si="201"/>
        <v>5990000</v>
      </c>
    </row>
    <row r="401" spans="1:15" ht="12" hidden="1" customHeight="1" outlineLevel="1" x14ac:dyDescent="0.25">
      <c r="A401" s="3" t="s">
        <v>236</v>
      </c>
      <c r="B401" s="3" t="s">
        <v>586</v>
      </c>
      <c r="C401" s="3" t="s">
        <v>13</v>
      </c>
      <c r="D401" s="3" t="s">
        <v>601</v>
      </c>
      <c r="E401" s="4" t="s">
        <v>294</v>
      </c>
      <c r="F401" s="5">
        <v>0</v>
      </c>
      <c r="G401" s="5">
        <v>0</v>
      </c>
      <c r="H401" s="5">
        <v>0</v>
      </c>
      <c r="I401" s="25">
        <v>0</v>
      </c>
      <c r="J401" s="27">
        <f t="shared" si="161"/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</row>
    <row r="402" spans="1:15" ht="12" hidden="1" customHeight="1" outlineLevel="1" x14ac:dyDescent="0.25">
      <c r="A402" s="3" t="s">
        <v>236</v>
      </c>
      <c r="B402" s="3" t="s">
        <v>313</v>
      </c>
      <c r="C402" s="3" t="s">
        <v>200</v>
      </c>
      <c r="D402" s="3" t="s">
        <v>128</v>
      </c>
      <c r="E402" s="4" t="s">
        <v>129</v>
      </c>
      <c r="F402" s="5">
        <v>0</v>
      </c>
      <c r="G402" s="5">
        <v>0</v>
      </c>
      <c r="H402" s="5">
        <v>0</v>
      </c>
      <c r="I402" s="5">
        <v>0</v>
      </c>
      <c r="J402" s="5">
        <f t="shared" ref="J402" si="202">G402+I402</f>
        <v>0</v>
      </c>
      <c r="K402" s="5">
        <v>0</v>
      </c>
      <c r="L402" s="5">
        <v>0</v>
      </c>
      <c r="M402" s="5">
        <v>0</v>
      </c>
      <c r="N402" s="26">
        <v>0</v>
      </c>
      <c r="O402" s="29">
        <f>L402+N402</f>
        <v>0</v>
      </c>
    </row>
    <row r="403" spans="1:15" ht="12" hidden="1" customHeight="1" outlineLevel="1" x14ac:dyDescent="0.25">
      <c r="A403" s="3" t="s">
        <v>236</v>
      </c>
      <c r="B403" s="3" t="s">
        <v>313</v>
      </c>
      <c r="C403" s="3" t="s">
        <v>200</v>
      </c>
      <c r="D403" s="3" t="s">
        <v>101</v>
      </c>
      <c r="E403" s="4" t="s">
        <v>102</v>
      </c>
      <c r="F403" s="5">
        <v>0</v>
      </c>
      <c r="G403" s="5">
        <v>0</v>
      </c>
      <c r="H403" s="5">
        <v>0</v>
      </c>
      <c r="I403" s="5">
        <v>0</v>
      </c>
      <c r="J403" s="5">
        <f t="shared" si="161"/>
        <v>0</v>
      </c>
      <c r="K403" s="5">
        <v>0</v>
      </c>
      <c r="L403" s="5">
        <v>0</v>
      </c>
      <c r="M403" s="5">
        <v>0</v>
      </c>
      <c r="N403" s="26">
        <v>0</v>
      </c>
      <c r="O403" s="29">
        <f>L403+N403</f>
        <v>0</v>
      </c>
    </row>
    <row r="404" spans="1:15" ht="12" hidden="1" customHeight="1" outlineLevel="1" x14ac:dyDescent="0.25">
      <c r="A404" s="3" t="s">
        <v>236</v>
      </c>
      <c r="B404" s="3" t="s">
        <v>313</v>
      </c>
      <c r="C404" s="3" t="s">
        <v>200</v>
      </c>
      <c r="D404" s="3" t="s">
        <v>227</v>
      </c>
      <c r="E404" s="4" t="s">
        <v>228</v>
      </c>
      <c r="F404" s="5">
        <v>0</v>
      </c>
      <c r="G404" s="5">
        <v>0</v>
      </c>
      <c r="H404" s="5">
        <v>0</v>
      </c>
      <c r="I404" s="5">
        <v>0</v>
      </c>
      <c r="J404" s="5">
        <f t="shared" si="161"/>
        <v>0</v>
      </c>
      <c r="K404" s="5">
        <v>0</v>
      </c>
      <c r="L404" s="5">
        <v>0</v>
      </c>
      <c r="M404" s="5">
        <v>0</v>
      </c>
      <c r="N404" s="26">
        <v>0</v>
      </c>
      <c r="O404" s="29">
        <f>L404+N404</f>
        <v>0</v>
      </c>
    </row>
    <row r="405" spans="1:15" ht="12" customHeight="1" collapsed="1" x14ac:dyDescent="0.25">
      <c r="A405" s="118" t="s">
        <v>314</v>
      </c>
      <c r="B405" s="119"/>
      <c r="C405" s="119"/>
      <c r="D405" s="119"/>
      <c r="E405" s="119"/>
      <c r="F405" s="6">
        <f>SUM(F401:F404)</f>
        <v>0</v>
      </c>
      <c r="G405" s="6">
        <f>SUM(G401:G404)</f>
        <v>0</v>
      </c>
      <c r="H405" s="6">
        <f t="shared" ref="H405:J405" si="203">SUM(H401:H404)</f>
        <v>0</v>
      </c>
      <c r="I405" s="6">
        <f t="shared" si="203"/>
        <v>0</v>
      </c>
      <c r="J405" s="6">
        <f t="shared" si="203"/>
        <v>0</v>
      </c>
      <c r="K405" s="6">
        <f>SUM(K401:K404)</f>
        <v>0</v>
      </c>
      <c r="L405" s="6">
        <f>SUM(L401:L404)</f>
        <v>0</v>
      </c>
      <c r="M405" s="6">
        <f t="shared" ref="M405:O405" si="204">SUM(M401:M404)</f>
        <v>0</v>
      </c>
      <c r="N405" s="6">
        <f t="shared" si="204"/>
        <v>0</v>
      </c>
      <c r="O405" s="6">
        <f t="shared" si="204"/>
        <v>0</v>
      </c>
    </row>
    <row r="406" spans="1:15" ht="12" customHeight="1" x14ac:dyDescent="0.25">
      <c r="A406" s="18" t="s">
        <v>236</v>
      </c>
      <c r="B406" s="46" t="s">
        <v>646</v>
      </c>
      <c r="C406" s="11"/>
      <c r="D406" s="47">
        <v>4216</v>
      </c>
      <c r="E406" s="4" t="s">
        <v>294</v>
      </c>
      <c r="F406" s="19">
        <v>0</v>
      </c>
      <c r="G406" s="19">
        <v>0</v>
      </c>
      <c r="H406" s="19">
        <v>0</v>
      </c>
      <c r="I406" s="25">
        <v>0</v>
      </c>
      <c r="J406" s="27">
        <f>SUM(G406+I406)</f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</row>
    <row r="407" spans="1:15" ht="12" customHeight="1" x14ac:dyDescent="0.25">
      <c r="A407" s="18" t="s">
        <v>236</v>
      </c>
      <c r="B407" s="46" t="s">
        <v>646</v>
      </c>
      <c r="C407" s="46" t="s">
        <v>336</v>
      </c>
      <c r="D407" s="60" t="s">
        <v>295</v>
      </c>
      <c r="E407" s="4" t="s">
        <v>647</v>
      </c>
      <c r="F407" s="45">
        <v>0</v>
      </c>
      <c r="G407" s="19">
        <v>0</v>
      </c>
      <c r="H407" s="19">
        <v>0</v>
      </c>
      <c r="I407" s="25">
        <v>0</v>
      </c>
      <c r="J407" s="27">
        <f>SUM(G407+I407)</f>
        <v>0</v>
      </c>
      <c r="K407" s="45">
        <v>0</v>
      </c>
      <c r="L407" s="45">
        <v>0</v>
      </c>
      <c r="M407" s="45">
        <v>0</v>
      </c>
      <c r="N407" s="45">
        <v>0</v>
      </c>
      <c r="O407" s="45">
        <f>SUM(L407+N407)</f>
        <v>0</v>
      </c>
    </row>
    <row r="408" spans="1:15" ht="12" customHeight="1" x14ac:dyDescent="0.25">
      <c r="A408" s="3" t="s">
        <v>236</v>
      </c>
      <c r="B408" s="3" t="s">
        <v>587</v>
      </c>
      <c r="C408" s="3" t="s">
        <v>336</v>
      </c>
      <c r="D408" s="3" t="s">
        <v>128</v>
      </c>
      <c r="E408" s="4" t="s">
        <v>129</v>
      </c>
      <c r="F408" s="5">
        <v>0</v>
      </c>
      <c r="G408" s="5">
        <v>0</v>
      </c>
      <c r="H408" s="5">
        <v>0</v>
      </c>
      <c r="I408" s="5">
        <v>0</v>
      </c>
      <c r="J408" s="5">
        <f t="shared" ref="J408" si="205">G408+I408</f>
        <v>0</v>
      </c>
      <c r="K408" s="5">
        <v>0</v>
      </c>
      <c r="L408" s="5">
        <v>0</v>
      </c>
      <c r="M408" s="33">
        <v>0</v>
      </c>
      <c r="N408" s="26">
        <v>0</v>
      </c>
      <c r="O408" s="29">
        <f>SUM(L408+N408)</f>
        <v>0</v>
      </c>
    </row>
    <row r="409" spans="1:15" ht="12" customHeight="1" x14ac:dyDescent="0.25">
      <c r="A409" s="3" t="s">
        <v>236</v>
      </c>
      <c r="B409" s="3" t="s">
        <v>646</v>
      </c>
      <c r="C409" s="3" t="s">
        <v>336</v>
      </c>
      <c r="D409" s="3" t="s">
        <v>130</v>
      </c>
      <c r="E409" s="41" t="s">
        <v>612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33">
        <v>0</v>
      </c>
      <c r="N409" s="26">
        <v>0</v>
      </c>
      <c r="O409" s="29">
        <f>SUM(L409+N409)</f>
        <v>0</v>
      </c>
    </row>
    <row r="410" spans="1:15" ht="12" customHeight="1" x14ac:dyDescent="0.25">
      <c r="A410" s="3" t="s">
        <v>236</v>
      </c>
      <c r="B410" s="3" t="s">
        <v>587</v>
      </c>
      <c r="C410" s="3" t="s">
        <v>336</v>
      </c>
      <c r="D410" s="3" t="s">
        <v>101</v>
      </c>
      <c r="E410" s="4" t="s">
        <v>102</v>
      </c>
      <c r="F410" s="5">
        <v>0</v>
      </c>
      <c r="G410" s="5">
        <v>0</v>
      </c>
      <c r="H410" s="5">
        <v>0</v>
      </c>
      <c r="I410" s="5">
        <v>0</v>
      </c>
      <c r="J410" s="5">
        <f t="shared" si="161"/>
        <v>0</v>
      </c>
      <c r="K410" s="5">
        <v>200000</v>
      </c>
      <c r="L410" s="5">
        <v>400000</v>
      </c>
      <c r="M410" s="33">
        <v>112530</v>
      </c>
      <c r="N410" s="26">
        <v>10000</v>
      </c>
      <c r="O410" s="29">
        <f>L410+N410</f>
        <v>410000</v>
      </c>
    </row>
    <row r="411" spans="1:15" ht="12" customHeight="1" x14ac:dyDescent="0.25">
      <c r="A411" s="3" t="s">
        <v>236</v>
      </c>
      <c r="B411" s="3" t="s">
        <v>587</v>
      </c>
      <c r="C411" s="3" t="s">
        <v>336</v>
      </c>
      <c r="D411" s="3" t="s">
        <v>244</v>
      </c>
      <c r="E411" s="4" t="s">
        <v>245</v>
      </c>
      <c r="F411" s="5">
        <v>0</v>
      </c>
      <c r="G411" s="5">
        <v>0</v>
      </c>
      <c r="H411" s="5">
        <v>0</v>
      </c>
      <c r="I411" s="5">
        <v>0</v>
      </c>
      <c r="J411" s="5">
        <f t="shared" si="161"/>
        <v>0</v>
      </c>
      <c r="K411" s="5">
        <v>0</v>
      </c>
      <c r="L411" s="5">
        <v>0</v>
      </c>
      <c r="M411" s="33">
        <v>0</v>
      </c>
      <c r="N411" s="26">
        <v>0</v>
      </c>
      <c r="O411" s="29">
        <f>L411+N411</f>
        <v>0</v>
      </c>
    </row>
    <row r="412" spans="1:15" ht="12" customHeight="1" x14ac:dyDescent="0.25">
      <c r="A412" s="3" t="s">
        <v>236</v>
      </c>
      <c r="B412" s="3" t="s">
        <v>587</v>
      </c>
      <c r="C412" s="3" t="s">
        <v>336</v>
      </c>
      <c r="D412" s="3" t="s">
        <v>227</v>
      </c>
      <c r="E412" s="4" t="s">
        <v>228</v>
      </c>
      <c r="F412" s="5">
        <v>0</v>
      </c>
      <c r="G412" s="5">
        <v>0</v>
      </c>
      <c r="H412" s="5">
        <v>0</v>
      </c>
      <c r="I412" s="5">
        <v>0</v>
      </c>
      <c r="J412" s="5">
        <f t="shared" ref="J412" si="206">G412+I412</f>
        <v>0</v>
      </c>
      <c r="K412" s="5">
        <v>0</v>
      </c>
      <c r="L412" s="5">
        <v>0</v>
      </c>
      <c r="M412" s="33">
        <v>0</v>
      </c>
      <c r="N412" s="26">
        <v>0</v>
      </c>
      <c r="O412" s="29">
        <f>L412+N412</f>
        <v>0</v>
      </c>
    </row>
    <row r="413" spans="1:15" ht="12" customHeight="1" x14ac:dyDescent="0.25">
      <c r="A413" s="118" t="s">
        <v>588</v>
      </c>
      <c r="B413" s="119"/>
      <c r="C413" s="119"/>
      <c r="D413" s="119"/>
      <c r="E413" s="119"/>
      <c r="F413" s="6">
        <f>SUM(F406:F412)</f>
        <v>0</v>
      </c>
      <c r="G413" s="6">
        <f t="shared" ref="G413:J413" si="207">SUM(G406:G412)</f>
        <v>0</v>
      </c>
      <c r="H413" s="6">
        <f t="shared" si="207"/>
        <v>0</v>
      </c>
      <c r="I413" s="6">
        <f t="shared" si="207"/>
        <v>0</v>
      </c>
      <c r="J413" s="6">
        <f t="shared" si="207"/>
        <v>0</v>
      </c>
      <c r="K413" s="6">
        <f>SUM(K406:K412)</f>
        <v>200000</v>
      </c>
      <c r="L413" s="6">
        <f t="shared" ref="L413:O413" si="208">SUM(L406:L412)</f>
        <v>400000</v>
      </c>
      <c r="M413" s="6">
        <f t="shared" si="208"/>
        <v>112530</v>
      </c>
      <c r="N413" s="6">
        <f t="shared" si="208"/>
        <v>10000</v>
      </c>
      <c r="O413" s="6">
        <f t="shared" si="208"/>
        <v>410000</v>
      </c>
    </row>
    <row r="414" spans="1:15" ht="12" customHeight="1" x14ac:dyDescent="0.25">
      <c r="A414" s="3" t="s">
        <v>236</v>
      </c>
      <c r="B414" s="3" t="s">
        <v>597</v>
      </c>
      <c r="C414" s="3"/>
      <c r="D414" s="3" t="s">
        <v>115</v>
      </c>
      <c r="E414" s="4" t="s">
        <v>116</v>
      </c>
      <c r="F414" s="5">
        <v>0</v>
      </c>
      <c r="G414" s="5">
        <v>0</v>
      </c>
      <c r="H414" s="5">
        <v>0</v>
      </c>
      <c r="I414" s="5">
        <v>0</v>
      </c>
      <c r="J414" s="5">
        <f t="shared" ref="J414" si="209">G414+I414</f>
        <v>0</v>
      </c>
      <c r="K414" s="5">
        <v>0</v>
      </c>
      <c r="L414" s="5">
        <v>0</v>
      </c>
      <c r="M414" s="5">
        <v>0</v>
      </c>
      <c r="N414" s="26">
        <v>0</v>
      </c>
      <c r="O414" s="29">
        <f>L414+N414</f>
        <v>0</v>
      </c>
    </row>
    <row r="415" spans="1:15" ht="12" customHeight="1" x14ac:dyDescent="0.25">
      <c r="A415" s="3" t="s">
        <v>236</v>
      </c>
      <c r="B415" s="3" t="s">
        <v>598</v>
      </c>
      <c r="C415" s="3" t="s">
        <v>157</v>
      </c>
      <c r="D415" s="3" t="s">
        <v>101</v>
      </c>
      <c r="E415" s="4" t="s">
        <v>102</v>
      </c>
      <c r="F415" s="5">
        <v>0</v>
      </c>
      <c r="G415" s="5">
        <v>0</v>
      </c>
      <c r="H415" s="5">
        <v>0</v>
      </c>
      <c r="I415" s="5">
        <v>0</v>
      </c>
      <c r="J415" s="5">
        <f t="shared" ref="J415" si="210">G415+I415</f>
        <v>0</v>
      </c>
      <c r="K415" s="5">
        <v>20000</v>
      </c>
      <c r="L415" s="5">
        <v>30000</v>
      </c>
      <c r="M415" s="38">
        <v>15246</v>
      </c>
      <c r="N415" s="26">
        <v>-14754</v>
      </c>
      <c r="O415" s="29">
        <f>L415+N415</f>
        <v>15246</v>
      </c>
    </row>
    <row r="416" spans="1:15" ht="12" customHeight="1" x14ac:dyDescent="0.25">
      <c r="A416" s="118" t="s">
        <v>596</v>
      </c>
      <c r="B416" s="119"/>
      <c r="C416" s="119"/>
      <c r="D416" s="119"/>
      <c r="E416" s="119"/>
      <c r="F416" s="6">
        <f>SUM(F414:F415)</f>
        <v>0</v>
      </c>
      <c r="G416" s="6">
        <f>SUM(G414:G415)</f>
        <v>0</v>
      </c>
      <c r="H416" s="6">
        <f t="shared" ref="H416:J416" si="211">SUM(H414:H415)</f>
        <v>0</v>
      </c>
      <c r="I416" s="6">
        <f t="shared" si="211"/>
        <v>0</v>
      </c>
      <c r="J416" s="6">
        <f t="shared" si="211"/>
        <v>0</v>
      </c>
      <c r="K416" s="6">
        <f>SUM(K414:K415)</f>
        <v>20000</v>
      </c>
      <c r="L416" s="6">
        <f>SUM(L414:L415)</f>
        <v>30000</v>
      </c>
      <c r="M416" s="6">
        <f t="shared" ref="M416:O416" si="212">SUM(M414:M415)</f>
        <v>15246</v>
      </c>
      <c r="N416" s="6">
        <f t="shared" si="212"/>
        <v>-14754</v>
      </c>
      <c r="O416" s="6">
        <f t="shared" si="212"/>
        <v>15246</v>
      </c>
    </row>
    <row r="417" spans="1:17" ht="12" customHeight="1" outlineLevel="1" x14ac:dyDescent="0.25">
      <c r="A417" s="3" t="s">
        <v>236</v>
      </c>
      <c r="B417" s="3" t="s">
        <v>600</v>
      </c>
      <c r="C417" s="3" t="s">
        <v>13</v>
      </c>
      <c r="D417" s="3" t="s">
        <v>115</v>
      </c>
      <c r="E417" s="4" t="s">
        <v>116</v>
      </c>
      <c r="F417" s="5">
        <v>0</v>
      </c>
      <c r="G417" s="5">
        <v>0</v>
      </c>
      <c r="H417" s="38">
        <v>0</v>
      </c>
      <c r="I417" s="25">
        <v>0</v>
      </c>
      <c r="J417" s="27">
        <f t="shared" ref="J417:J420" si="213">G417+I417</f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</row>
    <row r="418" spans="1:17" ht="12" customHeight="1" outlineLevel="1" x14ac:dyDescent="0.25">
      <c r="A418" s="3" t="s">
        <v>236</v>
      </c>
      <c r="B418" s="3" t="s">
        <v>600</v>
      </c>
      <c r="C418" s="3" t="s">
        <v>13</v>
      </c>
      <c r="D418" s="3" t="s">
        <v>601</v>
      </c>
      <c r="E418" s="4" t="s">
        <v>294</v>
      </c>
      <c r="F418" s="5">
        <v>0</v>
      </c>
      <c r="G418" s="5">
        <v>0</v>
      </c>
      <c r="H418" s="5">
        <v>0</v>
      </c>
      <c r="I418" s="25">
        <v>0</v>
      </c>
      <c r="J418" s="27">
        <f t="shared" ref="J418" si="214">G418+I418</f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</row>
    <row r="419" spans="1:17" ht="12" customHeight="1" outlineLevel="1" x14ac:dyDescent="0.25">
      <c r="A419" s="3" t="s">
        <v>236</v>
      </c>
      <c r="B419" s="3" t="s">
        <v>600</v>
      </c>
      <c r="C419" s="3" t="s">
        <v>524</v>
      </c>
      <c r="D419" s="3" t="s">
        <v>101</v>
      </c>
      <c r="E419" s="4" t="s">
        <v>102</v>
      </c>
      <c r="F419" s="5">
        <v>0</v>
      </c>
      <c r="G419" s="5">
        <v>0</v>
      </c>
      <c r="H419" s="5">
        <v>0</v>
      </c>
      <c r="I419" s="5">
        <v>0</v>
      </c>
      <c r="J419" s="5">
        <f t="shared" si="213"/>
        <v>0</v>
      </c>
      <c r="K419" s="5">
        <v>10000</v>
      </c>
      <c r="L419" s="5">
        <v>10000</v>
      </c>
      <c r="M419" s="38">
        <v>0</v>
      </c>
      <c r="N419" s="26">
        <v>-10000</v>
      </c>
      <c r="O419" s="29">
        <f>L419+N419</f>
        <v>0</v>
      </c>
    </row>
    <row r="420" spans="1:17" ht="12" customHeight="1" outlineLevel="1" x14ac:dyDescent="0.25">
      <c r="A420" s="3" t="s">
        <v>236</v>
      </c>
      <c r="B420" s="3" t="s">
        <v>600</v>
      </c>
      <c r="C420" s="3" t="s">
        <v>524</v>
      </c>
      <c r="D420" s="3" t="s">
        <v>227</v>
      </c>
      <c r="E420" s="4" t="s">
        <v>228</v>
      </c>
      <c r="F420" s="5">
        <v>0</v>
      </c>
      <c r="G420" s="5">
        <v>0</v>
      </c>
      <c r="H420" s="5">
        <v>0</v>
      </c>
      <c r="I420" s="5">
        <v>0</v>
      </c>
      <c r="J420" s="5">
        <f t="shared" si="213"/>
        <v>0</v>
      </c>
      <c r="K420" s="5">
        <v>0</v>
      </c>
      <c r="L420" s="5">
        <v>0</v>
      </c>
      <c r="M420" s="5">
        <v>0</v>
      </c>
      <c r="N420" s="26">
        <v>0</v>
      </c>
      <c r="O420" s="29">
        <f>L420+N420</f>
        <v>0</v>
      </c>
    </row>
    <row r="421" spans="1:17" ht="12" customHeight="1" x14ac:dyDescent="0.25">
      <c r="A421" s="118" t="s">
        <v>599</v>
      </c>
      <c r="B421" s="119"/>
      <c r="C421" s="119"/>
      <c r="D421" s="119"/>
      <c r="E421" s="119"/>
      <c r="F421" s="6">
        <f>SUM(F417:F420)</f>
        <v>0</v>
      </c>
      <c r="G421" s="6">
        <f>SUM(G417:G420)</f>
        <v>0</v>
      </c>
      <c r="H421" s="6">
        <f t="shared" ref="H421:J421" si="215">SUM(H417:H420)</f>
        <v>0</v>
      </c>
      <c r="I421" s="6">
        <f t="shared" si="215"/>
        <v>0</v>
      </c>
      <c r="J421" s="6">
        <f t="shared" si="215"/>
        <v>0</v>
      </c>
      <c r="K421" s="6">
        <f>SUM(K417:K420)</f>
        <v>10000</v>
      </c>
      <c r="L421" s="6">
        <f>SUM(L417:L420)</f>
        <v>10000</v>
      </c>
      <c r="M421" s="6">
        <f t="shared" ref="M421:O421" si="216">SUM(M417:M420)</f>
        <v>0</v>
      </c>
      <c r="N421" s="6">
        <f t="shared" si="216"/>
        <v>-10000</v>
      </c>
      <c r="O421" s="6">
        <f t="shared" si="216"/>
        <v>0</v>
      </c>
    </row>
    <row r="422" spans="1:17" ht="12" customHeight="1" x14ac:dyDescent="0.25">
      <c r="A422" s="18" t="s">
        <v>236</v>
      </c>
      <c r="B422" s="22" t="s">
        <v>620</v>
      </c>
      <c r="C422" s="22" t="s">
        <v>248</v>
      </c>
      <c r="D422" s="22" t="s">
        <v>128</v>
      </c>
      <c r="E422" s="22" t="s">
        <v>129</v>
      </c>
      <c r="F422" s="45">
        <v>0</v>
      </c>
      <c r="G422" s="45">
        <v>0</v>
      </c>
      <c r="H422" s="45">
        <v>0</v>
      </c>
      <c r="I422" s="45">
        <v>0</v>
      </c>
      <c r="J422" s="45">
        <v>0</v>
      </c>
      <c r="K422" s="45">
        <v>0</v>
      </c>
      <c r="L422" s="45">
        <v>0</v>
      </c>
      <c r="M422" s="45">
        <v>0</v>
      </c>
      <c r="N422" s="45">
        <v>0</v>
      </c>
      <c r="O422" s="45">
        <f>SUM(L422+N422)</f>
        <v>0</v>
      </c>
    </row>
    <row r="423" spans="1:17" ht="12" customHeight="1" x14ac:dyDescent="0.25">
      <c r="A423" s="18" t="s">
        <v>236</v>
      </c>
      <c r="B423" s="22" t="s">
        <v>620</v>
      </c>
      <c r="C423" s="22" t="s">
        <v>248</v>
      </c>
      <c r="D423" s="22" t="s">
        <v>101</v>
      </c>
      <c r="E423" s="22" t="s">
        <v>102</v>
      </c>
      <c r="F423" s="45">
        <v>0</v>
      </c>
      <c r="G423" s="45">
        <v>0</v>
      </c>
      <c r="H423" s="45">
        <v>0</v>
      </c>
      <c r="I423" s="45">
        <v>0</v>
      </c>
      <c r="J423" s="45">
        <v>0</v>
      </c>
      <c r="K423" s="45">
        <v>0</v>
      </c>
      <c r="L423" s="45">
        <v>0</v>
      </c>
      <c r="M423" s="45">
        <v>0</v>
      </c>
      <c r="N423" s="45">
        <v>0</v>
      </c>
      <c r="O423" s="45">
        <f>SUM(L423+N423)</f>
        <v>0</v>
      </c>
    </row>
    <row r="424" spans="1:17" ht="12" customHeight="1" x14ac:dyDescent="0.25">
      <c r="A424" s="18" t="s">
        <v>236</v>
      </c>
      <c r="B424" s="46" t="s">
        <v>620</v>
      </c>
      <c r="C424" s="46" t="s">
        <v>248</v>
      </c>
      <c r="D424" s="46" t="s">
        <v>514</v>
      </c>
      <c r="E424" s="46" t="s">
        <v>621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250000</v>
      </c>
      <c r="L424" s="19">
        <v>0</v>
      </c>
      <c r="M424" s="19">
        <v>0</v>
      </c>
      <c r="N424" s="26">
        <v>0</v>
      </c>
      <c r="O424" s="42">
        <f>SUM(L424+N424)</f>
        <v>0</v>
      </c>
    </row>
    <row r="425" spans="1:17" ht="12" customHeight="1" x14ac:dyDescent="0.25">
      <c r="A425" s="125" t="s">
        <v>619</v>
      </c>
      <c r="B425" s="126"/>
      <c r="C425" s="126"/>
      <c r="D425" s="126"/>
      <c r="E425" s="127"/>
      <c r="F425" s="6">
        <f t="shared" ref="F425:O425" si="217">SUM(F422:F424)</f>
        <v>0</v>
      </c>
      <c r="G425" s="6">
        <f t="shared" si="217"/>
        <v>0</v>
      </c>
      <c r="H425" s="6">
        <f t="shared" si="217"/>
        <v>0</v>
      </c>
      <c r="I425" s="6">
        <f t="shared" si="217"/>
        <v>0</v>
      </c>
      <c r="J425" s="6">
        <f t="shared" si="217"/>
        <v>0</v>
      </c>
      <c r="K425" s="6">
        <f t="shared" si="217"/>
        <v>250000</v>
      </c>
      <c r="L425" s="6">
        <f t="shared" si="217"/>
        <v>0</v>
      </c>
      <c r="M425" s="6">
        <f t="shared" si="217"/>
        <v>0</v>
      </c>
      <c r="N425" s="6">
        <f t="shared" si="217"/>
        <v>0</v>
      </c>
      <c r="O425" s="6">
        <f t="shared" si="217"/>
        <v>0</v>
      </c>
    </row>
    <row r="426" spans="1:17" ht="12" customHeight="1" x14ac:dyDescent="0.25">
      <c r="A426" s="18" t="s">
        <v>236</v>
      </c>
      <c r="B426" s="18" t="s">
        <v>669</v>
      </c>
      <c r="C426" s="18"/>
      <c r="D426" s="18" t="s">
        <v>293</v>
      </c>
      <c r="E426" s="53" t="s">
        <v>294</v>
      </c>
      <c r="F426" s="19">
        <v>2222418</v>
      </c>
      <c r="G426" s="19">
        <v>2222418</v>
      </c>
      <c r="H426" s="19">
        <v>0</v>
      </c>
      <c r="I426" s="19">
        <v>-700000</v>
      </c>
      <c r="J426" s="19">
        <f>SUM(G426+I426)</f>
        <v>1522418</v>
      </c>
      <c r="K426" s="19">
        <v>0</v>
      </c>
      <c r="L426" s="19">
        <v>0</v>
      </c>
      <c r="M426" s="19">
        <v>0</v>
      </c>
      <c r="N426" s="19">
        <v>0</v>
      </c>
      <c r="O426" s="19">
        <f>SUM(L426+N426)</f>
        <v>0</v>
      </c>
      <c r="P426" s="21"/>
      <c r="Q426" s="21"/>
    </row>
    <row r="427" spans="1:17" ht="12" customHeight="1" x14ac:dyDescent="0.25">
      <c r="A427" s="3" t="s">
        <v>236</v>
      </c>
      <c r="B427" s="3" t="s">
        <v>661</v>
      </c>
      <c r="C427" s="3" t="s">
        <v>286</v>
      </c>
      <c r="D427" s="3" t="s">
        <v>101</v>
      </c>
      <c r="E427" s="4" t="s">
        <v>102</v>
      </c>
      <c r="F427" s="5">
        <v>0</v>
      </c>
      <c r="G427" s="5">
        <v>0</v>
      </c>
      <c r="H427" s="5">
        <v>0</v>
      </c>
      <c r="I427" s="5">
        <v>0</v>
      </c>
      <c r="J427" s="5">
        <f t="shared" ref="J427" si="218">G427+I427</f>
        <v>0</v>
      </c>
      <c r="K427" s="5">
        <v>300000</v>
      </c>
      <c r="L427" s="5">
        <v>300000</v>
      </c>
      <c r="M427" s="33">
        <v>43833.15</v>
      </c>
      <c r="N427" s="26">
        <v>-100000</v>
      </c>
      <c r="O427" s="29">
        <f>L427+N427</f>
        <v>200000</v>
      </c>
    </row>
    <row r="428" spans="1:17" ht="12" customHeight="1" x14ac:dyDescent="0.25">
      <c r="A428" s="3" t="s">
        <v>236</v>
      </c>
      <c r="B428" s="3" t="s">
        <v>669</v>
      </c>
      <c r="C428" s="3" t="s">
        <v>286</v>
      </c>
      <c r="D428" s="3" t="s">
        <v>244</v>
      </c>
      <c r="E428" s="4" t="s">
        <v>245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3200000</v>
      </c>
      <c r="L428" s="5">
        <v>3200000</v>
      </c>
      <c r="M428" s="33">
        <v>2131099.1800000002</v>
      </c>
      <c r="N428" s="26">
        <v>-1000000</v>
      </c>
      <c r="O428" s="29">
        <f>SUM(L428+N428)</f>
        <v>2200000</v>
      </c>
    </row>
    <row r="429" spans="1:17" ht="12" customHeight="1" x14ac:dyDescent="0.25">
      <c r="A429" s="118" t="s">
        <v>660</v>
      </c>
      <c r="B429" s="119"/>
      <c r="C429" s="119"/>
      <c r="D429" s="119"/>
      <c r="E429" s="119"/>
      <c r="F429" s="6">
        <f t="shared" ref="F429:O429" si="219">SUM(F426:F428)</f>
        <v>2222418</v>
      </c>
      <c r="G429" s="6">
        <f t="shared" si="219"/>
        <v>2222418</v>
      </c>
      <c r="H429" s="6">
        <f t="shared" si="219"/>
        <v>0</v>
      </c>
      <c r="I429" s="6">
        <f t="shared" si="219"/>
        <v>-700000</v>
      </c>
      <c r="J429" s="6">
        <f t="shared" si="219"/>
        <v>1522418</v>
      </c>
      <c r="K429" s="6">
        <f t="shared" si="219"/>
        <v>3500000</v>
      </c>
      <c r="L429" s="6">
        <f t="shared" si="219"/>
        <v>3500000</v>
      </c>
      <c r="M429" s="6">
        <f t="shared" si="219"/>
        <v>2174932.33</v>
      </c>
      <c r="N429" s="6">
        <f t="shared" si="219"/>
        <v>-1100000</v>
      </c>
      <c r="O429" s="6">
        <f t="shared" si="219"/>
        <v>2400000</v>
      </c>
    </row>
    <row r="430" spans="1:17" ht="12" customHeight="1" x14ac:dyDescent="0.25">
      <c r="A430" s="18" t="s">
        <v>236</v>
      </c>
      <c r="B430" s="22" t="s">
        <v>670</v>
      </c>
      <c r="C430" s="22"/>
      <c r="D430" s="22" t="s">
        <v>293</v>
      </c>
      <c r="E430" s="22" t="s">
        <v>294</v>
      </c>
      <c r="F430" s="19">
        <v>2000000</v>
      </c>
      <c r="G430" s="19">
        <v>2000000</v>
      </c>
      <c r="H430" s="19">
        <v>0</v>
      </c>
      <c r="I430" s="19">
        <v>-2000000</v>
      </c>
      <c r="J430" s="19">
        <f>SUM(G430+I430)</f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f>SUM(N430+L430)</f>
        <v>0</v>
      </c>
    </row>
    <row r="431" spans="1:17" ht="12" customHeight="1" x14ac:dyDescent="0.25">
      <c r="A431" s="3" t="s">
        <v>236</v>
      </c>
      <c r="B431" s="3" t="s">
        <v>663</v>
      </c>
      <c r="C431" s="3" t="s">
        <v>299</v>
      </c>
      <c r="D431" s="3" t="s">
        <v>101</v>
      </c>
      <c r="E431" s="4" t="s">
        <v>102</v>
      </c>
      <c r="F431" s="5">
        <v>0</v>
      </c>
      <c r="G431" s="5">
        <v>0</v>
      </c>
      <c r="H431" s="5">
        <v>0</v>
      </c>
      <c r="I431" s="5">
        <v>0</v>
      </c>
      <c r="J431" s="5">
        <f t="shared" ref="J431" si="220">G431+I431</f>
        <v>0</v>
      </c>
      <c r="K431" s="5">
        <v>200000</v>
      </c>
      <c r="L431" s="5">
        <v>200000</v>
      </c>
      <c r="M431" s="33">
        <v>18150</v>
      </c>
      <c r="N431" s="26">
        <v>0</v>
      </c>
      <c r="O431" s="29">
        <f>L431+N431</f>
        <v>200000</v>
      </c>
    </row>
    <row r="432" spans="1:17" ht="12" customHeight="1" x14ac:dyDescent="0.25">
      <c r="A432" s="3" t="s">
        <v>236</v>
      </c>
      <c r="B432" s="3" t="s">
        <v>670</v>
      </c>
      <c r="C432" s="3" t="s">
        <v>299</v>
      </c>
      <c r="D432" s="3" t="s">
        <v>244</v>
      </c>
      <c r="E432" s="4" t="s">
        <v>245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3500000</v>
      </c>
      <c r="L432" s="5">
        <v>3500000</v>
      </c>
      <c r="M432" s="33">
        <v>1041312.79</v>
      </c>
      <c r="N432" s="26">
        <v>0</v>
      </c>
      <c r="O432" s="29">
        <f>SUM(L432+N432)</f>
        <v>3500000</v>
      </c>
    </row>
    <row r="433" spans="1:15" ht="12" customHeight="1" x14ac:dyDescent="0.25">
      <c r="A433" s="118" t="s">
        <v>662</v>
      </c>
      <c r="B433" s="119"/>
      <c r="C433" s="119"/>
      <c r="D433" s="119"/>
      <c r="E433" s="119"/>
      <c r="F433" s="6">
        <f t="shared" ref="F433:O433" si="221">SUM(F430:F432)</f>
        <v>2000000</v>
      </c>
      <c r="G433" s="6">
        <f t="shared" si="221"/>
        <v>2000000</v>
      </c>
      <c r="H433" s="6">
        <f t="shared" si="221"/>
        <v>0</v>
      </c>
      <c r="I433" s="6">
        <f t="shared" si="221"/>
        <v>-2000000</v>
      </c>
      <c r="J433" s="6">
        <f t="shared" si="221"/>
        <v>0</v>
      </c>
      <c r="K433" s="6">
        <f t="shared" si="221"/>
        <v>3700000</v>
      </c>
      <c r="L433" s="6">
        <f t="shared" si="221"/>
        <v>3700000</v>
      </c>
      <c r="M433" s="6">
        <f t="shared" si="221"/>
        <v>1059462.79</v>
      </c>
      <c r="N433" s="6">
        <f t="shared" si="221"/>
        <v>0</v>
      </c>
      <c r="O433" s="6">
        <f t="shared" si="221"/>
        <v>3700000</v>
      </c>
    </row>
    <row r="434" spans="1:15" s="48" customFormat="1" ht="12" customHeight="1" x14ac:dyDescent="0.25">
      <c r="A434" s="79" t="s">
        <v>236</v>
      </c>
      <c r="B434" s="22" t="s">
        <v>672</v>
      </c>
      <c r="C434" s="22"/>
      <c r="D434" s="22" t="s">
        <v>601</v>
      </c>
      <c r="E434" s="18" t="s">
        <v>294</v>
      </c>
      <c r="F434" s="19">
        <v>399784</v>
      </c>
      <c r="G434" s="19">
        <v>399784</v>
      </c>
      <c r="H434" s="78">
        <v>399784</v>
      </c>
      <c r="I434" s="19">
        <v>0</v>
      </c>
      <c r="J434" s="19">
        <f>SUM(G434+I434)</f>
        <v>399784</v>
      </c>
      <c r="K434" s="19">
        <v>0</v>
      </c>
      <c r="L434" s="19">
        <v>0</v>
      </c>
      <c r="M434" s="19">
        <v>0</v>
      </c>
      <c r="N434" s="19">
        <v>0</v>
      </c>
      <c r="O434" s="19">
        <f>SUM(L434+N434)</f>
        <v>0</v>
      </c>
    </row>
    <row r="435" spans="1:15" ht="12" customHeight="1" x14ac:dyDescent="0.25">
      <c r="A435" s="131" t="s">
        <v>671</v>
      </c>
      <c r="B435" s="132"/>
      <c r="C435" s="132"/>
      <c r="D435" s="132"/>
      <c r="E435" s="133"/>
      <c r="F435" s="6">
        <f t="shared" ref="F435:O435" si="222">SUM(F434)</f>
        <v>399784</v>
      </c>
      <c r="G435" s="6">
        <f t="shared" si="222"/>
        <v>399784</v>
      </c>
      <c r="H435" s="6">
        <f t="shared" si="222"/>
        <v>399784</v>
      </c>
      <c r="I435" s="6">
        <f t="shared" si="222"/>
        <v>0</v>
      </c>
      <c r="J435" s="6">
        <f t="shared" si="222"/>
        <v>399784</v>
      </c>
      <c r="K435" s="6">
        <f t="shared" si="222"/>
        <v>0</v>
      </c>
      <c r="L435" s="6">
        <f t="shared" si="222"/>
        <v>0</v>
      </c>
      <c r="M435" s="6">
        <f t="shared" si="222"/>
        <v>0</v>
      </c>
      <c r="N435" s="6">
        <f t="shared" si="222"/>
        <v>0</v>
      </c>
      <c r="O435" s="6">
        <f t="shared" si="222"/>
        <v>0</v>
      </c>
    </row>
    <row r="436" spans="1:15" ht="12" customHeight="1" x14ac:dyDescent="0.25">
      <c r="A436" s="18" t="s">
        <v>236</v>
      </c>
      <c r="B436" s="18" t="s">
        <v>674</v>
      </c>
      <c r="C436" s="18" t="s">
        <v>157</v>
      </c>
      <c r="D436" s="18" t="s">
        <v>675</v>
      </c>
      <c r="E436" s="18" t="s">
        <v>676</v>
      </c>
      <c r="F436" s="19">
        <v>0</v>
      </c>
      <c r="G436" s="19">
        <v>0</v>
      </c>
      <c r="H436" s="78">
        <v>0</v>
      </c>
      <c r="I436" s="19">
        <v>0</v>
      </c>
      <c r="J436" s="19">
        <v>0</v>
      </c>
      <c r="K436" s="19">
        <v>500000</v>
      </c>
      <c r="L436" s="19">
        <v>562618</v>
      </c>
      <c r="M436" s="19">
        <v>562618</v>
      </c>
      <c r="N436" s="26">
        <v>0</v>
      </c>
      <c r="O436" s="42">
        <f>SUM(L436+N436)</f>
        <v>562618</v>
      </c>
    </row>
    <row r="437" spans="1:15" ht="12" customHeight="1" x14ac:dyDescent="0.25">
      <c r="A437" s="131" t="s">
        <v>673</v>
      </c>
      <c r="B437" s="132"/>
      <c r="C437" s="132"/>
      <c r="D437" s="132"/>
      <c r="E437" s="133"/>
      <c r="F437" s="6">
        <f t="shared" ref="F437:O437" si="223">SUM(F436)</f>
        <v>0</v>
      </c>
      <c r="G437" s="6">
        <f t="shared" si="223"/>
        <v>0</v>
      </c>
      <c r="H437" s="6">
        <f t="shared" si="223"/>
        <v>0</v>
      </c>
      <c r="I437" s="6">
        <f t="shared" si="223"/>
        <v>0</v>
      </c>
      <c r="J437" s="6">
        <f t="shared" si="223"/>
        <v>0</v>
      </c>
      <c r="K437" s="6">
        <f t="shared" si="223"/>
        <v>500000</v>
      </c>
      <c r="L437" s="6">
        <f t="shared" si="223"/>
        <v>562618</v>
      </c>
      <c r="M437" s="6">
        <f t="shared" si="223"/>
        <v>562618</v>
      </c>
      <c r="N437" s="6">
        <f t="shared" si="223"/>
        <v>0</v>
      </c>
      <c r="O437" s="6">
        <f t="shared" si="223"/>
        <v>562618</v>
      </c>
    </row>
    <row r="438" spans="1:15" ht="12" customHeight="1" x14ac:dyDescent="0.25">
      <c r="A438" s="18" t="s">
        <v>236</v>
      </c>
      <c r="B438" s="18" t="s">
        <v>686</v>
      </c>
      <c r="C438" s="18" t="s">
        <v>107</v>
      </c>
      <c r="D438" s="18" t="s">
        <v>295</v>
      </c>
      <c r="E438" s="18" t="s">
        <v>296</v>
      </c>
      <c r="F438" s="19">
        <v>0</v>
      </c>
      <c r="G438" s="19">
        <v>250000</v>
      </c>
      <c r="H438" s="19">
        <v>250000</v>
      </c>
      <c r="I438" s="25">
        <v>0</v>
      </c>
      <c r="J438" s="27">
        <f>SUM(G438,I438)</f>
        <v>250000</v>
      </c>
      <c r="K438" s="19">
        <v>0</v>
      </c>
      <c r="L438" s="19">
        <v>0</v>
      </c>
      <c r="M438" s="19">
        <v>0</v>
      </c>
      <c r="N438" s="5">
        <v>0</v>
      </c>
      <c r="O438" s="5">
        <f>SUM(L438+N438)</f>
        <v>0</v>
      </c>
    </row>
    <row r="439" spans="1:15" ht="12" customHeight="1" x14ac:dyDescent="0.25">
      <c r="A439" s="18" t="s">
        <v>236</v>
      </c>
      <c r="B439" s="18" t="s">
        <v>686</v>
      </c>
      <c r="C439" s="18"/>
      <c r="D439" s="18" t="s">
        <v>273</v>
      </c>
      <c r="E439" s="18" t="s">
        <v>118</v>
      </c>
      <c r="F439" s="19">
        <v>0</v>
      </c>
      <c r="G439" s="19">
        <v>400000</v>
      </c>
      <c r="H439" s="19">
        <v>400000</v>
      </c>
      <c r="I439" s="25">
        <v>0</v>
      </c>
      <c r="J439" s="27">
        <f>SUM(G439,I439)</f>
        <v>400000</v>
      </c>
      <c r="K439" s="19">
        <v>0</v>
      </c>
      <c r="L439" s="19">
        <v>0</v>
      </c>
      <c r="M439" s="19">
        <v>0</v>
      </c>
      <c r="N439" s="5">
        <v>0</v>
      </c>
      <c r="O439" s="5">
        <f>SUM(L439+N439)</f>
        <v>0</v>
      </c>
    </row>
    <row r="440" spans="1:15" ht="12" customHeight="1" x14ac:dyDescent="0.25">
      <c r="A440" s="18" t="s">
        <v>236</v>
      </c>
      <c r="B440" s="18" t="s">
        <v>686</v>
      </c>
      <c r="C440" s="18" t="s">
        <v>107</v>
      </c>
      <c r="D440" s="18" t="s">
        <v>244</v>
      </c>
      <c r="E440" s="18" t="s">
        <v>245</v>
      </c>
      <c r="F440" s="19">
        <v>0</v>
      </c>
      <c r="G440" s="19">
        <v>0</v>
      </c>
      <c r="H440" s="78">
        <v>0</v>
      </c>
      <c r="I440" s="19">
        <v>0</v>
      </c>
      <c r="J440" s="19">
        <v>0</v>
      </c>
      <c r="K440" s="19">
        <v>0</v>
      </c>
      <c r="L440" s="19">
        <v>1750000</v>
      </c>
      <c r="M440" s="19">
        <v>0</v>
      </c>
      <c r="N440" s="26">
        <v>0</v>
      </c>
      <c r="O440" s="42">
        <f>SUM(L440+N440)</f>
        <v>1750000</v>
      </c>
    </row>
    <row r="441" spans="1:15" ht="12" customHeight="1" x14ac:dyDescent="0.25">
      <c r="A441" s="131" t="s">
        <v>687</v>
      </c>
      <c r="B441" s="132"/>
      <c r="C441" s="132"/>
      <c r="D441" s="132"/>
      <c r="E441" s="133"/>
      <c r="F441" s="6">
        <f>SUM(F438:F440)</f>
        <v>0</v>
      </c>
      <c r="G441" s="6">
        <f t="shared" ref="G441:O441" si="224">SUM(G438:G440)</f>
        <v>650000</v>
      </c>
      <c r="H441" s="6">
        <f t="shared" si="224"/>
        <v>650000</v>
      </c>
      <c r="I441" s="6">
        <f t="shared" si="224"/>
        <v>0</v>
      </c>
      <c r="J441" s="6">
        <f t="shared" si="224"/>
        <v>650000</v>
      </c>
      <c r="K441" s="6">
        <f t="shared" si="224"/>
        <v>0</v>
      </c>
      <c r="L441" s="6">
        <f t="shared" si="224"/>
        <v>1750000</v>
      </c>
      <c r="M441" s="6">
        <f t="shared" si="224"/>
        <v>0</v>
      </c>
      <c r="N441" s="6">
        <f t="shared" si="224"/>
        <v>0</v>
      </c>
      <c r="O441" s="6">
        <f t="shared" si="224"/>
        <v>1750000</v>
      </c>
    </row>
    <row r="442" spans="1:15" ht="12" customHeight="1" outlineLevel="1" x14ac:dyDescent="0.25">
      <c r="A442" s="3" t="s">
        <v>236</v>
      </c>
      <c r="B442" s="3" t="s">
        <v>315</v>
      </c>
      <c r="C442" s="8"/>
      <c r="D442" s="3" t="s">
        <v>115</v>
      </c>
      <c r="E442" s="4" t="s">
        <v>116</v>
      </c>
      <c r="F442" s="5">
        <v>1500000</v>
      </c>
      <c r="G442" s="5">
        <v>2390000</v>
      </c>
      <c r="H442" s="38">
        <v>2390000</v>
      </c>
      <c r="I442" s="25">
        <v>0</v>
      </c>
      <c r="J442" s="27">
        <f t="shared" si="161"/>
        <v>2390000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</row>
    <row r="443" spans="1:15" ht="12" customHeight="1" outlineLevel="1" x14ac:dyDescent="0.25">
      <c r="A443" s="3" t="s">
        <v>236</v>
      </c>
      <c r="B443" s="3" t="s">
        <v>315</v>
      </c>
      <c r="C443" s="8"/>
      <c r="D443" s="3" t="s">
        <v>117</v>
      </c>
      <c r="E443" s="4" t="s">
        <v>118</v>
      </c>
      <c r="F443" s="5">
        <v>0</v>
      </c>
      <c r="G443" s="5">
        <v>500000</v>
      </c>
      <c r="H443" s="33">
        <v>0</v>
      </c>
      <c r="I443" s="25">
        <v>0</v>
      </c>
      <c r="J443" s="27">
        <f t="shared" ref="J443" si="225">G443+I443</f>
        <v>500000</v>
      </c>
      <c r="K443" s="5">
        <v>0</v>
      </c>
      <c r="L443" s="5">
        <v>0</v>
      </c>
      <c r="M443" s="33">
        <v>0</v>
      </c>
      <c r="N443" s="5">
        <v>0</v>
      </c>
      <c r="O443" s="5">
        <v>0</v>
      </c>
    </row>
    <row r="444" spans="1:15" ht="12" customHeight="1" outlineLevel="1" x14ac:dyDescent="0.25">
      <c r="A444" s="3" t="s">
        <v>236</v>
      </c>
      <c r="B444" s="3" t="s">
        <v>315</v>
      </c>
      <c r="C444" s="47">
        <v>3329</v>
      </c>
      <c r="D444" s="3" t="s">
        <v>101</v>
      </c>
      <c r="E444" s="4" t="s">
        <v>102</v>
      </c>
      <c r="F444" s="5">
        <v>0</v>
      </c>
      <c r="G444" s="5">
        <v>0</v>
      </c>
      <c r="H444" s="5">
        <v>0</v>
      </c>
      <c r="I444" s="5">
        <v>0</v>
      </c>
      <c r="J444" s="5">
        <f t="shared" si="161"/>
        <v>0</v>
      </c>
      <c r="K444" s="5">
        <v>500000</v>
      </c>
      <c r="L444" s="5">
        <v>443638</v>
      </c>
      <c r="M444" s="33">
        <v>0</v>
      </c>
      <c r="N444" s="26">
        <v>-443638</v>
      </c>
      <c r="O444" s="29">
        <f>L444+N444</f>
        <v>0</v>
      </c>
    </row>
    <row r="445" spans="1:15" ht="12" customHeight="1" outlineLevel="1" x14ac:dyDescent="0.25">
      <c r="A445" s="3" t="s">
        <v>236</v>
      </c>
      <c r="B445" s="3" t="s">
        <v>315</v>
      </c>
      <c r="C445" s="3" t="s">
        <v>316</v>
      </c>
      <c r="D445" s="3" t="s">
        <v>84</v>
      </c>
      <c r="E445" s="4" t="s">
        <v>85</v>
      </c>
      <c r="F445" s="5">
        <v>0</v>
      </c>
      <c r="G445" s="5">
        <v>0</v>
      </c>
      <c r="H445" s="5">
        <v>0</v>
      </c>
      <c r="I445" s="5">
        <v>0</v>
      </c>
      <c r="J445" s="5">
        <f t="shared" ref="J445" si="226">G445+I445</f>
        <v>0</v>
      </c>
      <c r="K445" s="5">
        <v>4000000</v>
      </c>
      <c r="L445" s="5">
        <v>3500000</v>
      </c>
      <c r="M445" s="33">
        <v>3139466</v>
      </c>
      <c r="N445" s="26">
        <v>-70000</v>
      </c>
      <c r="O445" s="29">
        <f>L445+N445</f>
        <v>3430000</v>
      </c>
    </row>
    <row r="446" spans="1:15" ht="12" customHeight="1" outlineLevel="1" x14ac:dyDescent="0.25">
      <c r="A446" s="3" t="s">
        <v>236</v>
      </c>
      <c r="B446" s="3" t="s">
        <v>315</v>
      </c>
      <c r="C446" s="3" t="s">
        <v>316</v>
      </c>
      <c r="D446" s="3" t="s">
        <v>317</v>
      </c>
      <c r="E446" s="4" t="s">
        <v>318</v>
      </c>
      <c r="F446" s="5">
        <v>0</v>
      </c>
      <c r="G446" s="5">
        <v>0</v>
      </c>
      <c r="H446" s="5">
        <v>0</v>
      </c>
      <c r="I446" s="5">
        <v>0</v>
      </c>
      <c r="J446" s="5">
        <f t="shared" si="161"/>
        <v>0</v>
      </c>
      <c r="K446" s="5">
        <v>1800000</v>
      </c>
      <c r="L446" s="5">
        <v>2356362</v>
      </c>
      <c r="M446" s="33">
        <v>1704700</v>
      </c>
      <c r="N446" s="26">
        <v>-61000</v>
      </c>
      <c r="O446" s="29">
        <f>L446+N446</f>
        <v>2295362</v>
      </c>
    </row>
    <row r="447" spans="1:15" ht="12" customHeight="1" x14ac:dyDescent="0.25">
      <c r="A447" s="118" t="s">
        <v>319</v>
      </c>
      <c r="B447" s="119"/>
      <c r="C447" s="119"/>
      <c r="D447" s="119"/>
      <c r="E447" s="119"/>
      <c r="F447" s="6">
        <f t="shared" ref="F447:O447" si="227">SUM(F442:F446)</f>
        <v>1500000</v>
      </c>
      <c r="G447" s="6">
        <f t="shared" si="227"/>
        <v>2890000</v>
      </c>
      <c r="H447" s="6">
        <f t="shared" si="227"/>
        <v>2390000</v>
      </c>
      <c r="I447" s="6">
        <f t="shared" si="227"/>
        <v>0</v>
      </c>
      <c r="J447" s="6">
        <f t="shared" si="227"/>
        <v>2890000</v>
      </c>
      <c r="K447" s="6">
        <f t="shared" si="227"/>
        <v>6300000</v>
      </c>
      <c r="L447" s="6">
        <f t="shared" si="227"/>
        <v>6300000</v>
      </c>
      <c r="M447" s="6">
        <f t="shared" si="227"/>
        <v>4844166</v>
      </c>
      <c r="N447" s="6">
        <f t="shared" si="227"/>
        <v>-574638</v>
      </c>
      <c r="O447" s="6">
        <f t="shared" si="227"/>
        <v>5725362</v>
      </c>
    </row>
    <row r="448" spans="1:15" ht="12" customHeight="1" outlineLevel="1" x14ac:dyDescent="0.25">
      <c r="A448" s="3" t="s">
        <v>236</v>
      </c>
      <c r="B448" s="3" t="s">
        <v>320</v>
      </c>
      <c r="C448" s="3" t="s">
        <v>316</v>
      </c>
      <c r="D448" s="3" t="s">
        <v>317</v>
      </c>
      <c r="E448" s="4" t="s">
        <v>318</v>
      </c>
      <c r="F448" s="5">
        <v>0</v>
      </c>
      <c r="G448" s="5">
        <v>0</v>
      </c>
      <c r="H448" s="5">
        <v>0</v>
      </c>
      <c r="I448" s="5">
        <v>0</v>
      </c>
      <c r="J448" s="5">
        <f t="shared" ref="J448:J450" si="228">G448+I448</f>
        <v>0</v>
      </c>
      <c r="K448" s="5">
        <v>680000</v>
      </c>
      <c r="L448" s="5">
        <v>680000</v>
      </c>
      <c r="M448" s="5">
        <v>77000</v>
      </c>
      <c r="N448" s="26">
        <v>-540000</v>
      </c>
      <c r="O448" s="29">
        <f>L448+N448</f>
        <v>140000</v>
      </c>
    </row>
    <row r="449" spans="1:15" ht="12" customHeight="1" x14ac:dyDescent="0.25">
      <c r="A449" s="118" t="s">
        <v>321</v>
      </c>
      <c r="B449" s="119"/>
      <c r="C449" s="119"/>
      <c r="D449" s="119"/>
      <c r="E449" s="119"/>
      <c r="F449" s="6">
        <f>SUM(F448)</f>
        <v>0</v>
      </c>
      <c r="G449" s="6">
        <f>SUM(G448)</f>
        <v>0</v>
      </c>
      <c r="H449" s="6">
        <f t="shared" ref="H449:J449" si="229">SUM(H448)</f>
        <v>0</v>
      </c>
      <c r="I449" s="6">
        <f t="shared" si="229"/>
        <v>0</v>
      </c>
      <c r="J449" s="6">
        <f t="shared" si="229"/>
        <v>0</v>
      </c>
      <c r="K449" s="6">
        <f t="shared" ref="K449" si="230">SUM(K448)</f>
        <v>680000</v>
      </c>
      <c r="L449" s="6">
        <f t="shared" ref="L449:O449" si="231">SUM(L448)</f>
        <v>680000</v>
      </c>
      <c r="M449" s="6">
        <f t="shared" si="231"/>
        <v>77000</v>
      </c>
      <c r="N449" s="6">
        <f t="shared" si="231"/>
        <v>-540000</v>
      </c>
      <c r="O449" s="6">
        <f t="shared" si="231"/>
        <v>140000</v>
      </c>
    </row>
    <row r="450" spans="1:15" ht="12" customHeight="1" outlineLevel="1" x14ac:dyDescent="0.25">
      <c r="A450" s="3" t="s">
        <v>236</v>
      </c>
      <c r="B450" s="3" t="s">
        <v>322</v>
      </c>
      <c r="C450" s="3" t="s">
        <v>323</v>
      </c>
      <c r="D450" s="3" t="s">
        <v>101</v>
      </c>
      <c r="E450" s="4" t="s">
        <v>102</v>
      </c>
      <c r="F450" s="5">
        <v>0</v>
      </c>
      <c r="G450" s="5">
        <v>0</v>
      </c>
      <c r="H450" s="5">
        <v>0</v>
      </c>
      <c r="I450" s="5">
        <v>0</v>
      </c>
      <c r="J450" s="5">
        <f t="shared" si="228"/>
        <v>0</v>
      </c>
      <c r="K450" s="5">
        <v>0</v>
      </c>
      <c r="L450" s="5">
        <v>803240</v>
      </c>
      <c r="M450" s="38">
        <v>125840</v>
      </c>
      <c r="N450" s="26">
        <v>-677400</v>
      </c>
      <c r="O450" s="29">
        <f>L450+N450</f>
        <v>125840</v>
      </c>
    </row>
    <row r="451" spans="1:15" ht="12" customHeight="1" x14ac:dyDescent="0.25">
      <c r="A451" s="118" t="s">
        <v>324</v>
      </c>
      <c r="B451" s="119"/>
      <c r="C451" s="119"/>
      <c r="D451" s="119"/>
      <c r="E451" s="119"/>
      <c r="F451" s="6">
        <f>SUM(F450)</f>
        <v>0</v>
      </c>
      <c r="G451" s="6">
        <f>SUM(G450)</f>
        <v>0</v>
      </c>
      <c r="H451" s="6">
        <f t="shared" ref="H451:J451" si="232">SUM(H450)</f>
        <v>0</v>
      </c>
      <c r="I451" s="6">
        <f t="shared" si="232"/>
        <v>0</v>
      </c>
      <c r="J451" s="6">
        <f t="shared" si="232"/>
        <v>0</v>
      </c>
      <c r="K451" s="6">
        <f t="shared" ref="K451" si="233">SUM(K450)</f>
        <v>0</v>
      </c>
      <c r="L451" s="6">
        <f t="shared" ref="L451:O451" si="234">SUM(L450)</f>
        <v>803240</v>
      </c>
      <c r="M451" s="6">
        <f t="shared" si="234"/>
        <v>125840</v>
      </c>
      <c r="N451" s="6">
        <f t="shared" si="234"/>
        <v>-677400</v>
      </c>
      <c r="O451" s="6">
        <f t="shared" si="234"/>
        <v>125840</v>
      </c>
    </row>
    <row r="452" spans="1:15" s="7" customFormat="1" ht="12" customHeight="1" x14ac:dyDescent="0.25">
      <c r="A452" s="123" t="s">
        <v>325</v>
      </c>
      <c r="B452" s="124"/>
      <c r="C452" s="124"/>
      <c r="D452" s="124"/>
      <c r="E452" s="124"/>
      <c r="F452" s="10">
        <f t="shared" ref="F452:O452" si="235">SUM(F280,F287,F293,F296,F298,F302,F322,F324,F326,F328,F330,F332,F334,F341,F348,F350,F352,F354,F356,F358,F370,F372,F376,F386,F390,F396,F400,F405,F413,F416,F421,F429,F433,F435,F437,F441,F447,F449,F451,F425,F307,F310,F316,F318,F320)</f>
        <v>6202202</v>
      </c>
      <c r="G452" s="10">
        <f t="shared" si="235"/>
        <v>9457131</v>
      </c>
      <c r="H452" s="10">
        <f t="shared" si="235"/>
        <v>4679827</v>
      </c>
      <c r="I452" s="10">
        <f t="shared" si="235"/>
        <v>-2656513</v>
      </c>
      <c r="J452" s="10">
        <f t="shared" si="235"/>
        <v>6800618</v>
      </c>
      <c r="K452" s="10">
        <f t="shared" si="235"/>
        <v>36681204</v>
      </c>
      <c r="L452" s="10">
        <f t="shared" si="235"/>
        <v>57622462.019999996</v>
      </c>
      <c r="M452" s="10">
        <f t="shared" si="235"/>
        <v>32886963.429999996</v>
      </c>
      <c r="N452" s="10">
        <f t="shared" si="235"/>
        <v>-8929467.0500000007</v>
      </c>
      <c r="O452" s="10">
        <f t="shared" si="235"/>
        <v>48692994.969999999</v>
      </c>
    </row>
    <row r="453" spans="1:15" ht="12" customHeight="1" outlineLevel="1" x14ac:dyDescent="0.25">
      <c r="A453" s="3" t="s">
        <v>326</v>
      </c>
      <c r="B453" s="3" t="s">
        <v>327</v>
      </c>
      <c r="C453" s="3" t="s">
        <v>299</v>
      </c>
      <c r="D453" s="3" t="s">
        <v>328</v>
      </c>
      <c r="E453" s="4" t="s">
        <v>329</v>
      </c>
      <c r="F453" s="5">
        <v>40000</v>
      </c>
      <c r="G453" s="5">
        <v>40000</v>
      </c>
      <c r="H453" s="38">
        <v>66337</v>
      </c>
      <c r="I453" s="25">
        <v>54357</v>
      </c>
      <c r="J453" s="27">
        <f>G453+I453</f>
        <v>94357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</row>
    <row r="454" spans="1:15" ht="12" customHeight="1" outlineLevel="1" x14ac:dyDescent="0.25">
      <c r="A454" s="3" t="s">
        <v>326</v>
      </c>
      <c r="B454" s="3" t="s">
        <v>576</v>
      </c>
      <c r="C454" s="3" t="s">
        <v>299</v>
      </c>
      <c r="D454" s="3" t="s">
        <v>336</v>
      </c>
      <c r="E454" s="4" t="s">
        <v>337</v>
      </c>
      <c r="F454" s="5">
        <v>0</v>
      </c>
      <c r="G454" s="5">
        <v>0</v>
      </c>
      <c r="H454" s="5">
        <v>0</v>
      </c>
      <c r="I454" s="25">
        <v>0</v>
      </c>
      <c r="J454" s="27">
        <f>G454+I454</f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</row>
    <row r="455" spans="1:15" ht="12" customHeight="1" outlineLevel="1" x14ac:dyDescent="0.25">
      <c r="A455" s="3" t="s">
        <v>326</v>
      </c>
      <c r="B455" s="3" t="s">
        <v>327</v>
      </c>
      <c r="C455" s="3" t="s">
        <v>299</v>
      </c>
      <c r="D455" s="3" t="s">
        <v>146</v>
      </c>
      <c r="E455" s="4" t="s">
        <v>147</v>
      </c>
      <c r="F455" s="5">
        <v>0</v>
      </c>
      <c r="G455" s="5">
        <v>0</v>
      </c>
      <c r="H455" s="5">
        <v>0</v>
      </c>
      <c r="I455" s="5">
        <v>0</v>
      </c>
      <c r="J455" s="5">
        <f>G455+I455</f>
        <v>0</v>
      </c>
      <c r="K455" s="5">
        <v>10000</v>
      </c>
      <c r="L455" s="5">
        <v>10000</v>
      </c>
      <c r="M455" s="5">
        <v>0</v>
      </c>
      <c r="N455" s="26">
        <v>0</v>
      </c>
      <c r="O455" s="29">
        <f>L455+N455</f>
        <v>10000</v>
      </c>
    </row>
    <row r="456" spans="1:15" ht="12" customHeight="1" outlineLevel="1" x14ac:dyDescent="0.25">
      <c r="A456" s="3" t="s">
        <v>326</v>
      </c>
      <c r="B456" s="3" t="s">
        <v>327</v>
      </c>
      <c r="C456" s="3" t="s">
        <v>299</v>
      </c>
      <c r="D456" s="3" t="s">
        <v>101</v>
      </c>
      <c r="E456" s="4" t="s">
        <v>102</v>
      </c>
      <c r="F456" s="5">
        <v>0</v>
      </c>
      <c r="G456" s="5">
        <v>0</v>
      </c>
      <c r="H456" s="5">
        <v>0</v>
      </c>
      <c r="I456" s="5">
        <v>0</v>
      </c>
      <c r="J456" s="5">
        <f t="shared" ref="J456:J458" si="236">G456+I456</f>
        <v>0</v>
      </c>
      <c r="K456" s="5">
        <v>0</v>
      </c>
      <c r="L456" s="5">
        <v>0</v>
      </c>
      <c r="M456" s="5">
        <v>0</v>
      </c>
      <c r="N456" s="26">
        <v>0</v>
      </c>
      <c r="O456" s="29">
        <f t="shared" ref="O456:O458" si="237">L456+N456</f>
        <v>0</v>
      </c>
    </row>
    <row r="457" spans="1:15" ht="12" customHeight="1" outlineLevel="1" x14ac:dyDescent="0.25">
      <c r="A457" s="3" t="s">
        <v>326</v>
      </c>
      <c r="B457" s="3" t="s">
        <v>327</v>
      </c>
      <c r="C457" s="3" t="s">
        <v>299</v>
      </c>
      <c r="D457" s="3" t="s">
        <v>330</v>
      </c>
      <c r="E457" s="4" t="s">
        <v>331</v>
      </c>
      <c r="F457" s="5">
        <v>0</v>
      </c>
      <c r="G457" s="5">
        <v>0</v>
      </c>
      <c r="H457" s="5">
        <v>0</v>
      </c>
      <c r="I457" s="5">
        <v>0</v>
      </c>
      <c r="J457" s="5">
        <f t="shared" si="236"/>
        <v>0</v>
      </c>
      <c r="K457" s="5">
        <v>1000</v>
      </c>
      <c r="L457" s="5">
        <v>1000</v>
      </c>
      <c r="M457" s="5">
        <v>0</v>
      </c>
      <c r="N457" s="26">
        <v>0</v>
      </c>
      <c r="O457" s="29">
        <f t="shared" si="237"/>
        <v>1000</v>
      </c>
    </row>
    <row r="458" spans="1:15" ht="12" customHeight="1" outlineLevel="1" x14ac:dyDescent="0.25">
      <c r="A458" s="3" t="s">
        <v>326</v>
      </c>
      <c r="B458" s="3" t="s">
        <v>327</v>
      </c>
      <c r="C458" s="3" t="s">
        <v>299</v>
      </c>
      <c r="D458" s="3" t="s">
        <v>332</v>
      </c>
      <c r="E458" s="4" t="s">
        <v>333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36"/>
        <v>0</v>
      </c>
      <c r="K458" s="5">
        <v>100000</v>
      </c>
      <c r="L458" s="5">
        <v>100000</v>
      </c>
      <c r="M458" s="5">
        <v>0</v>
      </c>
      <c r="N458" s="26">
        <v>0</v>
      </c>
      <c r="O458" s="29">
        <f t="shared" si="237"/>
        <v>100000</v>
      </c>
    </row>
    <row r="459" spans="1:15" ht="12" customHeight="1" x14ac:dyDescent="0.25">
      <c r="A459" s="118" t="s">
        <v>334</v>
      </c>
      <c r="B459" s="119"/>
      <c r="C459" s="119"/>
      <c r="D459" s="119"/>
      <c r="E459" s="119"/>
      <c r="F459" s="6">
        <f>SUM(F453:F458)</f>
        <v>40000</v>
      </c>
      <c r="G459" s="6">
        <f>SUM(G453:G458)</f>
        <v>40000</v>
      </c>
      <c r="H459" s="6">
        <f t="shared" ref="H459:J459" si="238">SUM(H453:H458)</f>
        <v>66337</v>
      </c>
      <c r="I459" s="6">
        <f t="shared" si="238"/>
        <v>54357</v>
      </c>
      <c r="J459" s="6">
        <f t="shared" si="238"/>
        <v>94357</v>
      </c>
      <c r="K459" s="6">
        <f>SUM(K453:K458)</f>
        <v>111000</v>
      </c>
      <c r="L459" s="6">
        <f>SUM(L453:L458)</f>
        <v>111000</v>
      </c>
      <c r="M459" s="6">
        <f t="shared" ref="M459:O459" si="239">SUM(M453:M458)</f>
        <v>0</v>
      </c>
      <c r="N459" s="6">
        <f t="shared" si="239"/>
        <v>0</v>
      </c>
      <c r="O459" s="6">
        <f t="shared" si="239"/>
        <v>111000</v>
      </c>
    </row>
    <row r="460" spans="1:15" ht="12" customHeight="1" outlineLevel="1" x14ac:dyDescent="0.25">
      <c r="A460" s="3" t="s">
        <v>326</v>
      </c>
      <c r="B460" s="3" t="s">
        <v>335</v>
      </c>
      <c r="C460" s="3" t="s">
        <v>299</v>
      </c>
      <c r="D460" s="3" t="s">
        <v>336</v>
      </c>
      <c r="E460" s="4" t="s">
        <v>337</v>
      </c>
      <c r="F460" s="5">
        <v>10000</v>
      </c>
      <c r="G460" s="5">
        <v>10000</v>
      </c>
      <c r="H460" s="38">
        <v>32480</v>
      </c>
      <c r="I460" s="25">
        <v>22840</v>
      </c>
      <c r="J460" s="27">
        <f>G460+I460</f>
        <v>32840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</row>
    <row r="461" spans="1:15" ht="12" customHeight="1" outlineLevel="1" x14ac:dyDescent="0.25">
      <c r="A461" s="3" t="s">
        <v>326</v>
      </c>
      <c r="B461" s="3" t="s">
        <v>335</v>
      </c>
      <c r="C461" s="3" t="s">
        <v>299</v>
      </c>
      <c r="D461" s="3" t="s">
        <v>330</v>
      </c>
      <c r="E461" s="4" t="s">
        <v>331</v>
      </c>
      <c r="F461" s="5">
        <v>0</v>
      </c>
      <c r="G461" s="5">
        <v>0</v>
      </c>
      <c r="H461" s="5">
        <v>0</v>
      </c>
      <c r="I461" s="5">
        <v>0</v>
      </c>
      <c r="J461" s="5">
        <f>G461+I461</f>
        <v>0</v>
      </c>
      <c r="K461" s="5">
        <v>0</v>
      </c>
      <c r="L461" s="5">
        <v>0</v>
      </c>
      <c r="M461" s="5">
        <v>0</v>
      </c>
      <c r="N461" s="26">
        <v>0</v>
      </c>
      <c r="O461" s="29">
        <f>L461+N461</f>
        <v>0</v>
      </c>
    </row>
    <row r="462" spans="1:15" ht="12" customHeight="1" outlineLevel="1" x14ac:dyDescent="0.25">
      <c r="A462" s="3" t="s">
        <v>326</v>
      </c>
      <c r="B462" s="3" t="s">
        <v>579</v>
      </c>
      <c r="C462" s="3" t="s">
        <v>299</v>
      </c>
      <c r="D462" s="3" t="s">
        <v>332</v>
      </c>
      <c r="E462" s="4" t="s">
        <v>333</v>
      </c>
      <c r="F462" s="5">
        <v>0</v>
      </c>
      <c r="G462" s="5">
        <v>0</v>
      </c>
      <c r="H462" s="5">
        <v>0</v>
      </c>
      <c r="I462" s="5">
        <v>0</v>
      </c>
      <c r="J462" s="5">
        <f>G462+I462</f>
        <v>0</v>
      </c>
      <c r="K462" s="5">
        <v>0</v>
      </c>
      <c r="L462" s="5">
        <v>0</v>
      </c>
      <c r="M462" s="5">
        <v>0</v>
      </c>
      <c r="N462" s="26">
        <v>0</v>
      </c>
      <c r="O462" s="29">
        <f>L462+N462</f>
        <v>0</v>
      </c>
    </row>
    <row r="463" spans="1:15" ht="12" customHeight="1" x14ac:dyDescent="0.25">
      <c r="A463" s="118" t="s">
        <v>338</v>
      </c>
      <c r="B463" s="119"/>
      <c r="C463" s="119"/>
      <c r="D463" s="119"/>
      <c r="E463" s="119"/>
      <c r="F463" s="6">
        <f>SUM(F460:F462)</f>
        <v>10000</v>
      </c>
      <c r="G463" s="6">
        <f>SUM(G460:G462)</f>
        <v>10000</v>
      </c>
      <c r="H463" s="6">
        <f t="shared" ref="H463:J463" si="240">SUM(H460:H462)</f>
        <v>32480</v>
      </c>
      <c r="I463" s="6">
        <f t="shared" si="240"/>
        <v>22840</v>
      </c>
      <c r="J463" s="6">
        <f t="shared" si="240"/>
        <v>32840</v>
      </c>
      <c r="K463" s="6">
        <f>SUM(K460:K462)</f>
        <v>0</v>
      </c>
      <c r="L463" s="6">
        <f>SUM(L460:L462)</f>
        <v>0</v>
      </c>
      <c r="M463" s="6">
        <f t="shared" ref="M463:O463" si="241">SUM(M460:M462)</f>
        <v>0</v>
      </c>
      <c r="N463" s="6">
        <f t="shared" si="241"/>
        <v>0</v>
      </c>
      <c r="O463" s="6">
        <f t="shared" si="241"/>
        <v>0</v>
      </c>
    </row>
    <row r="464" spans="1:15" ht="12" customHeight="1" outlineLevel="1" x14ac:dyDescent="0.25">
      <c r="A464" s="3" t="s">
        <v>326</v>
      </c>
      <c r="B464" s="3" t="s">
        <v>339</v>
      </c>
      <c r="C464" s="3" t="s">
        <v>299</v>
      </c>
      <c r="D464" s="3" t="s">
        <v>79</v>
      </c>
      <c r="E464" s="4" t="s">
        <v>192</v>
      </c>
      <c r="F464" s="5">
        <v>10000</v>
      </c>
      <c r="G464" s="5">
        <v>10000</v>
      </c>
      <c r="H464" s="38">
        <v>4420</v>
      </c>
      <c r="I464" s="25">
        <v>6762</v>
      </c>
      <c r="J464" s="27">
        <f>G464+I464</f>
        <v>16762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</row>
    <row r="465" spans="1:15" ht="12" customHeight="1" outlineLevel="1" x14ac:dyDescent="0.25">
      <c r="A465" s="3" t="s">
        <v>326</v>
      </c>
      <c r="B465" s="3" t="s">
        <v>339</v>
      </c>
      <c r="C465" s="3" t="s">
        <v>299</v>
      </c>
      <c r="D465" s="3" t="s">
        <v>101</v>
      </c>
      <c r="E465" s="4" t="s">
        <v>102</v>
      </c>
      <c r="F465" s="5">
        <v>0</v>
      </c>
      <c r="G465" s="5">
        <v>0</v>
      </c>
      <c r="H465" s="5">
        <v>0</v>
      </c>
      <c r="I465" s="5">
        <v>0</v>
      </c>
      <c r="J465" s="5">
        <f>G465+I465</f>
        <v>0</v>
      </c>
      <c r="K465" s="5">
        <v>5000</v>
      </c>
      <c r="L465" s="5">
        <v>5000</v>
      </c>
      <c r="M465" s="5">
        <v>0</v>
      </c>
      <c r="N465" s="26">
        <v>0</v>
      </c>
      <c r="O465" s="29">
        <f>L465+N465</f>
        <v>5000</v>
      </c>
    </row>
    <row r="466" spans="1:15" ht="12" customHeight="1" x14ac:dyDescent="0.25">
      <c r="A466" s="118" t="s">
        <v>340</v>
      </c>
      <c r="B466" s="119"/>
      <c r="C466" s="119"/>
      <c r="D466" s="119"/>
      <c r="E466" s="119"/>
      <c r="F466" s="6">
        <f>SUM(F464:F465)</f>
        <v>10000</v>
      </c>
      <c r="G466" s="6">
        <f>SUM(G464:G465)</f>
        <v>10000</v>
      </c>
      <c r="H466" s="6">
        <f t="shared" ref="H466:J466" si="242">SUM(H464:H465)</f>
        <v>4420</v>
      </c>
      <c r="I466" s="6">
        <f t="shared" si="242"/>
        <v>6762</v>
      </c>
      <c r="J466" s="6">
        <f t="shared" si="242"/>
        <v>16762</v>
      </c>
      <c r="K466" s="6">
        <f>SUM(K464:K465)</f>
        <v>5000</v>
      </c>
      <c r="L466" s="6">
        <f>SUM(L464:L465)</f>
        <v>5000</v>
      </c>
      <c r="M466" s="6">
        <f t="shared" ref="M466:O466" si="243">SUM(M464:M465)</f>
        <v>0</v>
      </c>
      <c r="N466" s="6">
        <f t="shared" si="243"/>
        <v>0</v>
      </c>
      <c r="O466" s="6">
        <f t="shared" si="243"/>
        <v>5000</v>
      </c>
    </row>
    <row r="467" spans="1:15" ht="12" customHeight="1" outlineLevel="1" x14ac:dyDescent="0.25">
      <c r="A467" s="3" t="s">
        <v>326</v>
      </c>
      <c r="B467" s="3" t="s">
        <v>341</v>
      </c>
      <c r="C467" s="3" t="s">
        <v>248</v>
      </c>
      <c r="D467" s="3" t="s">
        <v>101</v>
      </c>
      <c r="E467" s="4" t="s">
        <v>102</v>
      </c>
      <c r="F467" s="5">
        <v>0</v>
      </c>
      <c r="G467" s="5">
        <v>0</v>
      </c>
      <c r="H467" s="5">
        <v>0</v>
      </c>
      <c r="I467" s="5">
        <v>0</v>
      </c>
      <c r="J467" s="5">
        <f>G467+I467</f>
        <v>0</v>
      </c>
      <c r="K467" s="5">
        <v>100000</v>
      </c>
      <c r="L467" s="5">
        <v>100000</v>
      </c>
      <c r="M467" s="38">
        <v>42680</v>
      </c>
      <c r="N467" s="26">
        <v>50000</v>
      </c>
      <c r="O467" s="29">
        <f>L467+N467</f>
        <v>150000</v>
      </c>
    </row>
    <row r="468" spans="1:15" ht="12" customHeight="1" x14ac:dyDescent="0.25">
      <c r="A468" s="118" t="s">
        <v>342</v>
      </c>
      <c r="B468" s="119"/>
      <c r="C468" s="119"/>
      <c r="D468" s="119"/>
      <c r="E468" s="119"/>
      <c r="F468" s="6">
        <f>SUM(F467)</f>
        <v>0</v>
      </c>
      <c r="G468" s="6">
        <f>SUM(G467)</f>
        <v>0</v>
      </c>
      <c r="H468" s="6">
        <f t="shared" ref="H468:J468" si="244">SUM(H467)</f>
        <v>0</v>
      </c>
      <c r="I468" s="6">
        <f t="shared" si="244"/>
        <v>0</v>
      </c>
      <c r="J468" s="6">
        <f t="shared" si="244"/>
        <v>0</v>
      </c>
      <c r="K468" s="6">
        <f t="shared" ref="K468" si="245">SUM(K467)</f>
        <v>100000</v>
      </c>
      <c r="L468" s="6">
        <f t="shared" ref="L468:O468" si="246">SUM(L467)</f>
        <v>100000</v>
      </c>
      <c r="M468" s="6">
        <f t="shared" si="246"/>
        <v>42680</v>
      </c>
      <c r="N468" s="6">
        <f t="shared" si="246"/>
        <v>50000</v>
      </c>
      <c r="O468" s="6">
        <f t="shared" si="246"/>
        <v>150000</v>
      </c>
    </row>
    <row r="469" spans="1:15" ht="12" customHeight="1" outlineLevel="1" x14ac:dyDescent="0.25">
      <c r="A469" s="3" t="s">
        <v>326</v>
      </c>
      <c r="B469" s="3" t="s">
        <v>343</v>
      </c>
      <c r="C469" s="3" t="s">
        <v>258</v>
      </c>
      <c r="D469" s="3" t="s">
        <v>328</v>
      </c>
      <c r="E469" s="4" t="s">
        <v>329</v>
      </c>
      <c r="F469" s="5">
        <v>20000</v>
      </c>
      <c r="G469" s="5">
        <v>20000</v>
      </c>
      <c r="H469" s="38">
        <v>19800</v>
      </c>
      <c r="I469" s="25">
        <v>5000</v>
      </c>
      <c r="J469" s="27">
        <f>G469+I469</f>
        <v>25000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</row>
    <row r="470" spans="1:15" ht="12" customHeight="1" x14ac:dyDescent="0.25">
      <c r="A470" s="118" t="s">
        <v>344</v>
      </c>
      <c r="B470" s="119"/>
      <c r="C470" s="119"/>
      <c r="D470" s="119"/>
      <c r="E470" s="119"/>
      <c r="F470" s="6">
        <f>SUM(F469)</f>
        <v>20000</v>
      </c>
      <c r="G470" s="6">
        <f>SUM(G469)</f>
        <v>20000</v>
      </c>
      <c r="H470" s="6">
        <f t="shared" ref="H470:J470" si="247">SUM(H469)</f>
        <v>19800</v>
      </c>
      <c r="I470" s="6">
        <f t="shared" si="247"/>
        <v>5000</v>
      </c>
      <c r="J470" s="6">
        <f t="shared" si="247"/>
        <v>25000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</row>
    <row r="471" spans="1:15" ht="12" customHeight="1" outlineLevel="1" x14ac:dyDescent="0.25">
      <c r="A471" s="3" t="s">
        <v>326</v>
      </c>
      <c r="B471" s="3" t="s">
        <v>345</v>
      </c>
      <c r="C471" s="3" t="s">
        <v>258</v>
      </c>
      <c r="D471" s="3" t="s">
        <v>101</v>
      </c>
      <c r="E471" s="4" t="s">
        <v>102</v>
      </c>
      <c r="F471" s="5">
        <v>0</v>
      </c>
      <c r="G471" s="5">
        <v>0</v>
      </c>
      <c r="H471" s="5">
        <v>0</v>
      </c>
      <c r="I471" s="5">
        <v>0</v>
      </c>
      <c r="J471" s="5">
        <f>G471+I471</f>
        <v>0</v>
      </c>
      <c r="K471" s="5">
        <v>40000</v>
      </c>
      <c r="L471" s="5">
        <v>40000</v>
      </c>
      <c r="M471" s="5">
        <v>40000</v>
      </c>
      <c r="N471" s="26">
        <v>0</v>
      </c>
      <c r="O471" s="29">
        <f>L471+N471</f>
        <v>40000</v>
      </c>
    </row>
    <row r="472" spans="1:15" ht="12" customHeight="1" x14ac:dyDescent="0.25">
      <c r="A472" s="118" t="s">
        <v>346</v>
      </c>
      <c r="B472" s="119"/>
      <c r="C472" s="119"/>
      <c r="D472" s="119"/>
      <c r="E472" s="119"/>
      <c r="F472" s="6">
        <f>SUM(F471)</f>
        <v>0</v>
      </c>
      <c r="G472" s="6">
        <f>SUM(G471)</f>
        <v>0</v>
      </c>
      <c r="H472" s="6">
        <f t="shared" ref="H472:J472" si="248">SUM(H471)</f>
        <v>0</v>
      </c>
      <c r="I472" s="6">
        <f t="shared" si="248"/>
        <v>0</v>
      </c>
      <c r="J472" s="6">
        <f t="shared" si="248"/>
        <v>0</v>
      </c>
      <c r="K472" s="6">
        <f t="shared" ref="K472" si="249">SUM(K471)</f>
        <v>40000</v>
      </c>
      <c r="L472" s="6">
        <f t="shared" ref="L472:O472" si="250">SUM(L471)</f>
        <v>40000</v>
      </c>
      <c r="M472" s="6">
        <f t="shared" si="250"/>
        <v>40000</v>
      </c>
      <c r="N472" s="6">
        <f t="shared" si="250"/>
        <v>0</v>
      </c>
      <c r="O472" s="6">
        <f t="shared" si="250"/>
        <v>40000</v>
      </c>
    </row>
    <row r="473" spans="1:15" s="7" customFormat="1" ht="12" customHeight="1" x14ac:dyDescent="0.25">
      <c r="A473" s="123" t="s">
        <v>347</v>
      </c>
      <c r="B473" s="124"/>
      <c r="C473" s="124"/>
      <c r="D473" s="124"/>
      <c r="E473" s="124"/>
      <c r="F473" s="10">
        <f>SUM(F459,F463,F466,F468,F470,F472)</f>
        <v>80000</v>
      </c>
      <c r="G473" s="10">
        <f>SUM(G459,G463,G466,G468,G470,G472)</f>
        <v>80000</v>
      </c>
      <c r="H473" s="10">
        <f>SUM(H459,H463,H466,H468,H470,H472)</f>
        <v>123037</v>
      </c>
      <c r="I473" s="10">
        <f t="shared" ref="I473:J473" si="251">SUM(I459,I463,I466,I468,I470,I472)</f>
        <v>88959</v>
      </c>
      <c r="J473" s="10">
        <f t="shared" si="251"/>
        <v>168959</v>
      </c>
      <c r="K473" s="10">
        <f t="shared" ref="K473" si="252">SUM(K459,K463,K466,K468,K470,K472)</f>
        <v>256000</v>
      </c>
      <c r="L473" s="10">
        <f t="shared" ref="L473:O473" si="253">SUM(L459,L463,L466,L468,L470,L472)</f>
        <v>256000</v>
      </c>
      <c r="M473" s="10">
        <f t="shared" si="253"/>
        <v>82680</v>
      </c>
      <c r="N473" s="10">
        <f t="shared" si="253"/>
        <v>50000</v>
      </c>
      <c r="O473" s="10">
        <f t="shared" si="253"/>
        <v>306000</v>
      </c>
    </row>
    <row r="474" spans="1:15" ht="12" customHeight="1" outlineLevel="1" x14ac:dyDescent="0.25">
      <c r="A474" s="3" t="s">
        <v>348</v>
      </c>
      <c r="B474" s="3" t="s">
        <v>349</v>
      </c>
      <c r="C474" s="3" t="s">
        <v>13</v>
      </c>
      <c r="D474" s="3" t="s">
        <v>115</v>
      </c>
      <c r="E474" s="4" t="s">
        <v>116</v>
      </c>
      <c r="F474" s="5">
        <v>0</v>
      </c>
      <c r="G474" s="5">
        <v>0</v>
      </c>
      <c r="H474" s="5">
        <v>0</v>
      </c>
      <c r="I474" s="25">
        <v>0</v>
      </c>
      <c r="J474" s="25">
        <f>G474+I474</f>
        <v>0</v>
      </c>
      <c r="K474" s="5">
        <v>0</v>
      </c>
      <c r="L474" s="5">
        <v>0</v>
      </c>
      <c r="M474" s="33">
        <v>0</v>
      </c>
      <c r="N474" s="5">
        <v>0</v>
      </c>
      <c r="O474" s="5">
        <v>0</v>
      </c>
    </row>
    <row r="475" spans="1:15" ht="12" customHeight="1" outlineLevel="1" x14ac:dyDescent="0.25">
      <c r="A475" s="3" t="s">
        <v>348</v>
      </c>
      <c r="B475" s="3" t="s">
        <v>349</v>
      </c>
      <c r="C475" s="3" t="s">
        <v>299</v>
      </c>
      <c r="D475" s="3" t="s">
        <v>167</v>
      </c>
      <c r="E475" s="4" t="s">
        <v>168</v>
      </c>
      <c r="F475" s="5">
        <v>0</v>
      </c>
      <c r="G475" s="33">
        <v>100470</v>
      </c>
      <c r="H475" s="33">
        <v>118685.26</v>
      </c>
      <c r="I475" s="25">
        <v>18215</v>
      </c>
      <c r="J475" s="25">
        <f t="shared" ref="J475:J478" si="254">G475+I475</f>
        <v>118685</v>
      </c>
      <c r="K475" s="5">
        <v>0</v>
      </c>
      <c r="L475" s="5">
        <v>0</v>
      </c>
      <c r="M475" s="33">
        <v>0</v>
      </c>
      <c r="N475" s="5">
        <v>0</v>
      </c>
      <c r="O475" s="5">
        <v>0</v>
      </c>
    </row>
    <row r="476" spans="1:15" ht="12" customHeight="1" outlineLevel="1" x14ac:dyDescent="0.25">
      <c r="A476" s="3" t="s">
        <v>348</v>
      </c>
      <c r="B476" s="3" t="s">
        <v>577</v>
      </c>
      <c r="C476" s="3" t="s">
        <v>299</v>
      </c>
      <c r="D476" s="3" t="s">
        <v>368</v>
      </c>
      <c r="E476" s="4" t="s">
        <v>369</v>
      </c>
      <c r="F476" s="5">
        <v>0</v>
      </c>
      <c r="G476" s="33">
        <v>70000</v>
      </c>
      <c r="H476" s="33">
        <v>62261</v>
      </c>
      <c r="I476" s="25">
        <v>0</v>
      </c>
      <c r="J476" s="25">
        <f>SUM(G476+I476)</f>
        <v>70000</v>
      </c>
      <c r="K476" s="5">
        <v>0</v>
      </c>
      <c r="L476" s="5">
        <v>0</v>
      </c>
      <c r="M476" s="33">
        <v>0</v>
      </c>
      <c r="N476" s="5">
        <v>0</v>
      </c>
      <c r="O476" s="5">
        <f>SUM(L476+N476)</f>
        <v>0</v>
      </c>
    </row>
    <row r="477" spans="1:15" ht="12" customHeight="1" outlineLevel="1" x14ac:dyDescent="0.25">
      <c r="A477" s="3" t="s">
        <v>348</v>
      </c>
      <c r="B477" s="3" t="s">
        <v>577</v>
      </c>
      <c r="C477" s="3" t="s">
        <v>299</v>
      </c>
      <c r="D477" s="3" t="s">
        <v>80</v>
      </c>
      <c r="E477" s="4" t="s">
        <v>81</v>
      </c>
      <c r="F477" s="5">
        <v>0</v>
      </c>
      <c r="G477" s="33">
        <v>14498.41</v>
      </c>
      <c r="H477" s="33">
        <v>14498.41</v>
      </c>
      <c r="I477" s="25">
        <v>0</v>
      </c>
      <c r="J477" s="25">
        <f t="shared" si="254"/>
        <v>14498.41</v>
      </c>
      <c r="K477" s="5">
        <v>0</v>
      </c>
      <c r="L477" s="5">
        <v>0</v>
      </c>
      <c r="M477" s="33">
        <v>0</v>
      </c>
      <c r="N477" s="5">
        <v>0</v>
      </c>
      <c r="O477" s="5">
        <v>0</v>
      </c>
    </row>
    <row r="478" spans="1:15" ht="12" customHeight="1" outlineLevel="1" x14ac:dyDescent="0.25">
      <c r="A478" s="3" t="s">
        <v>348</v>
      </c>
      <c r="B478" s="3" t="s">
        <v>349</v>
      </c>
      <c r="C478" s="3" t="s">
        <v>299</v>
      </c>
      <c r="D478" s="3" t="s">
        <v>280</v>
      </c>
      <c r="E478" s="4" t="s">
        <v>350</v>
      </c>
      <c r="F478" s="5">
        <v>0</v>
      </c>
      <c r="G478" s="33">
        <v>0</v>
      </c>
      <c r="H478" s="33">
        <v>0</v>
      </c>
      <c r="I478" s="25">
        <v>0</v>
      </c>
      <c r="J478" s="25">
        <f t="shared" si="254"/>
        <v>0</v>
      </c>
      <c r="K478" s="5">
        <v>0</v>
      </c>
      <c r="L478" s="5">
        <v>0</v>
      </c>
      <c r="M478" s="33">
        <v>0</v>
      </c>
      <c r="N478" s="5">
        <v>0</v>
      </c>
      <c r="O478" s="5">
        <v>0</v>
      </c>
    </row>
    <row r="479" spans="1:15" ht="12" customHeight="1" outlineLevel="1" x14ac:dyDescent="0.25">
      <c r="A479" s="3" t="s">
        <v>348</v>
      </c>
      <c r="B479" s="3" t="s">
        <v>349</v>
      </c>
      <c r="C479" s="3" t="s">
        <v>299</v>
      </c>
      <c r="D479" s="3" t="s">
        <v>171</v>
      </c>
      <c r="E479" s="4" t="s">
        <v>172</v>
      </c>
      <c r="F479" s="5">
        <v>0</v>
      </c>
      <c r="G479" s="5">
        <v>0</v>
      </c>
      <c r="H479" s="5">
        <v>0</v>
      </c>
      <c r="I479" s="5">
        <v>0</v>
      </c>
      <c r="J479" s="5">
        <f>G479+I479</f>
        <v>0</v>
      </c>
      <c r="K479" s="33">
        <v>4265000</v>
      </c>
      <c r="L479" s="33">
        <v>4265000</v>
      </c>
      <c r="M479" s="33">
        <v>3062745</v>
      </c>
      <c r="N479" s="26">
        <v>0</v>
      </c>
      <c r="O479" s="29">
        <f>L479+N479</f>
        <v>4265000</v>
      </c>
    </row>
    <row r="480" spans="1:15" ht="12" customHeight="1" outlineLevel="1" x14ac:dyDescent="0.25">
      <c r="A480" s="3" t="s">
        <v>348</v>
      </c>
      <c r="B480" s="3" t="s">
        <v>349</v>
      </c>
      <c r="C480" s="3" t="s">
        <v>299</v>
      </c>
      <c r="D480" s="3" t="s">
        <v>120</v>
      </c>
      <c r="E480" s="4" t="s">
        <v>121</v>
      </c>
      <c r="F480" s="5">
        <v>0</v>
      </c>
      <c r="G480" s="5">
        <v>0</v>
      </c>
      <c r="H480" s="5">
        <v>0</v>
      </c>
      <c r="I480" s="5">
        <v>0</v>
      </c>
      <c r="J480" s="5">
        <f t="shared" ref="J480:J497" si="255">G480+I480</f>
        <v>0</v>
      </c>
      <c r="K480" s="33">
        <v>150000</v>
      </c>
      <c r="L480" s="33">
        <v>150000</v>
      </c>
      <c r="M480" s="33">
        <v>62929</v>
      </c>
      <c r="N480" s="26">
        <v>0</v>
      </c>
      <c r="O480" s="29">
        <f t="shared" ref="O480:O497" si="256">L480+N480</f>
        <v>150000</v>
      </c>
    </row>
    <row r="481" spans="1:21" ht="12" customHeight="1" outlineLevel="1" x14ac:dyDescent="0.25">
      <c r="A481" s="3" t="s">
        <v>348</v>
      </c>
      <c r="B481" s="3" t="s">
        <v>349</v>
      </c>
      <c r="C481" s="3" t="s">
        <v>299</v>
      </c>
      <c r="D481" s="3" t="s">
        <v>173</v>
      </c>
      <c r="E481" s="4" t="s">
        <v>174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55"/>
        <v>0</v>
      </c>
      <c r="K481" s="33">
        <v>1066000</v>
      </c>
      <c r="L481" s="33">
        <v>1066000</v>
      </c>
      <c r="M481" s="33">
        <v>690001</v>
      </c>
      <c r="N481" s="26">
        <v>0</v>
      </c>
      <c r="O481" s="29">
        <f t="shared" si="256"/>
        <v>1066000</v>
      </c>
    </row>
    <row r="482" spans="1:21" ht="12" customHeight="1" outlineLevel="1" x14ac:dyDescent="0.25">
      <c r="A482" s="3" t="s">
        <v>348</v>
      </c>
      <c r="B482" s="3" t="s">
        <v>349</v>
      </c>
      <c r="C482" s="3" t="s">
        <v>299</v>
      </c>
      <c r="D482" s="3" t="s">
        <v>175</v>
      </c>
      <c r="E482" s="4" t="s">
        <v>176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55"/>
        <v>0</v>
      </c>
      <c r="K482" s="33">
        <v>384000</v>
      </c>
      <c r="L482" s="33">
        <v>384000</v>
      </c>
      <c r="M482" s="33">
        <v>243636</v>
      </c>
      <c r="N482" s="26">
        <v>0</v>
      </c>
      <c r="O482" s="29">
        <f t="shared" si="256"/>
        <v>384000</v>
      </c>
      <c r="P482" s="37"/>
      <c r="Q482" s="1"/>
      <c r="R482" s="1"/>
      <c r="S482" s="1"/>
      <c r="T482" s="1"/>
      <c r="U482" s="1"/>
    </row>
    <row r="483" spans="1:21" ht="12" customHeight="1" outlineLevel="1" x14ac:dyDescent="0.25">
      <c r="A483" s="3" t="s">
        <v>348</v>
      </c>
      <c r="B483" s="3" t="s">
        <v>349</v>
      </c>
      <c r="C483" s="3" t="s">
        <v>299</v>
      </c>
      <c r="D483" s="3" t="s">
        <v>351</v>
      </c>
      <c r="E483" s="4" t="s">
        <v>352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55"/>
        <v>0</v>
      </c>
      <c r="K483" s="33">
        <v>30000</v>
      </c>
      <c r="L483" s="33">
        <v>40000</v>
      </c>
      <c r="M483" s="33">
        <v>0</v>
      </c>
      <c r="N483" s="26">
        <v>0</v>
      </c>
      <c r="O483" s="29">
        <f t="shared" si="256"/>
        <v>40000</v>
      </c>
      <c r="P483" s="37"/>
      <c r="Q483" s="1"/>
      <c r="R483" s="1"/>
      <c r="S483" s="1"/>
      <c r="T483" s="1"/>
      <c r="U483" s="1"/>
    </row>
    <row r="484" spans="1:21" ht="12" customHeight="1" outlineLevel="1" x14ac:dyDescent="0.25">
      <c r="A484" s="3" t="s">
        <v>348</v>
      </c>
      <c r="B484" s="3" t="s">
        <v>349</v>
      </c>
      <c r="C484" s="3" t="s">
        <v>299</v>
      </c>
      <c r="D484" s="3" t="s">
        <v>353</v>
      </c>
      <c r="E484" s="4" t="s">
        <v>354</v>
      </c>
      <c r="F484" s="5">
        <v>0</v>
      </c>
      <c r="G484" s="5">
        <v>0</v>
      </c>
      <c r="H484" s="5">
        <v>0</v>
      </c>
      <c r="I484" s="5">
        <v>0</v>
      </c>
      <c r="J484" s="5">
        <f t="shared" si="255"/>
        <v>0</v>
      </c>
      <c r="K484" s="33">
        <v>1500</v>
      </c>
      <c r="L484" s="33">
        <v>1500</v>
      </c>
      <c r="M484" s="33">
        <v>0</v>
      </c>
      <c r="N484" s="26">
        <v>0</v>
      </c>
      <c r="O484" s="29">
        <f t="shared" si="256"/>
        <v>1500</v>
      </c>
      <c r="P484" s="37"/>
      <c r="Q484" s="1"/>
      <c r="R484" s="1"/>
      <c r="S484" s="1"/>
      <c r="T484" s="1"/>
      <c r="U484" s="1"/>
    </row>
    <row r="485" spans="1:21" ht="12" customHeight="1" outlineLevel="1" x14ac:dyDescent="0.25">
      <c r="A485" s="3" t="s">
        <v>348</v>
      </c>
      <c r="B485" s="3" t="s">
        <v>349</v>
      </c>
      <c r="C485" s="3" t="s">
        <v>299</v>
      </c>
      <c r="D485" s="3" t="s">
        <v>124</v>
      </c>
      <c r="E485" s="4" t="s">
        <v>125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55"/>
        <v>0</v>
      </c>
      <c r="K485" s="33">
        <v>60000</v>
      </c>
      <c r="L485" s="33">
        <v>95000</v>
      </c>
      <c r="M485" s="33">
        <v>72268.17</v>
      </c>
      <c r="N485" s="26">
        <v>0</v>
      </c>
      <c r="O485" s="29">
        <f t="shared" si="256"/>
        <v>95000</v>
      </c>
      <c r="P485" s="37"/>
      <c r="Q485" s="1"/>
      <c r="R485" s="1"/>
      <c r="S485" s="1"/>
      <c r="T485" s="1"/>
      <c r="U485" s="1"/>
    </row>
    <row r="486" spans="1:21" ht="12" customHeight="1" outlineLevel="1" x14ac:dyDescent="0.25">
      <c r="A486" s="3" t="s">
        <v>348</v>
      </c>
      <c r="B486" s="3" t="s">
        <v>349</v>
      </c>
      <c r="C486" s="3" t="s">
        <v>299</v>
      </c>
      <c r="D486" s="3" t="s">
        <v>128</v>
      </c>
      <c r="E486" s="4" t="s">
        <v>129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55"/>
        <v>0</v>
      </c>
      <c r="K486" s="33">
        <v>400000</v>
      </c>
      <c r="L486" s="33">
        <v>362000</v>
      </c>
      <c r="M486" s="33">
        <v>98115.81</v>
      </c>
      <c r="N486" s="26">
        <v>50000</v>
      </c>
      <c r="O486" s="29">
        <f t="shared" si="256"/>
        <v>412000</v>
      </c>
      <c r="P486" s="37"/>
      <c r="Q486" s="1"/>
      <c r="R486" s="1"/>
      <c r="S486" s="1"/>
      <c r="T486" s="1"/>
      <c r="U486" s="1"/>
    </row>
    <row r="487" spans="1:21" ht="12" customHeight="1" outlineLevel="1" x14ac:dyDescent="0.25">
      <c r="A487" s="3" t="s">
        <v>348</v>
      </c>
      <c r="B487" s="3" t="s">
        <v>349</v>
      </c>
      <c r="C487" s="3" t="s">
        <v>299</v>
      </c>
      <c r="D487" s="3" t="s">
        <v>130</v>
      </c>
      <c r="E487" s="4" t="s">
        <v>131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55"/>
        <v>0</v>
      </c>
      <c r="K487" s="33">
        <v>200000</v>
      </c>
      <c r="L487" s="33">
        <v>224000</v>
      </c>
      <c r="M487" s="33">
        <v>234678.62</v>
      </c>
      <c r="N487" s="26">
        <v>50000</v>
      </c>
      <c r="O487" s="29">
        <f t="shared" si="256"/>
        <v>274000</v>
      </c>
      <c r="P487" s="43"/>
      <c r="Q487" s="1"/>
      <c r="R487" s="1"/>
      <c r="S487" s="1"/>
      <c r="T487" s="1"/>
      <c r="U487" s="1"/>
    </row>
    <row r="488" spans="1:21" ht="12" customHeight="1" outlineLevel="1" x14ac:dyDescent="0.25">
      <c r="A488" s="3" t="s">
        <v>348</v>
      </c>
      <c r="B488" s="3" t="s">
        <v>349</v>
      </c>
      <c r="C488" s="3" t="s">
        <v>299</v>
      </c>
      <c r="D488" s="3" t="s">
        <v>132</v>
      </c>
      <c r="E488" s="4" t="s">
        <v>133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55"/>
        <v>0</v>
      </c>
      <c r="K488" s="33">
        <v>13000</v>
      </c>
      <c r="L488" s="33">
        <v>13000</v>
      </c>
      <c r="M488" s="33">
        <v>11592</v>
      </c>
      <c r="N488" s="26">
        <v>0</v>
      </c>
      <c r="O488" s="29">
        <f t="shared" si="256"/>
        <v>13000</v>
      </c>
      <c r="P488" s="114"/>
      <c r="Q488" s="115"/>
      <c r="R488" s="115"/>
      <c r="S488" s="1"/>
      <c r="T488" s="1"/>
      <c r="U488" s="1"/>
    </row>
    <row r="489" spans="1:21" ht="12" customHeight="1" outlineLevel="1" x14ac:dyDescent="0.25">
      <c r="A489" s="3" t="s">
        <v>348</v>
      </c>
      <c r="B489" s="3" t="s">
        <v>349</v>
      </c>
      <c r="C489" s="3" t="s">
        <v>299</v>
      </c>
      <c r="D489" s="3" t="s">
        <v>134</v>
      </c>
      <c r="E489" s="4" t="s">
        <v>135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55"/>
        <v>0</v>
      </c>
      <c r="K489" s="33">
        <v>250000</v>
      </c>
      <c r="L489" s="33">
        <v>250000</v>
      </c>
      <c r="M489" s="33">
        <v>94611.75</v>
      </c>
      <c r="N489" s="26">
        <v>-100000</v>
      </c>
      <c r="O489" s="29">
        <f t="shared" si="256"/>
        <v>150000</v>
      </c>
      <c r="P489" s="37"/>
      <c r="Q489" s="1"/>
      <c r="R489" s="1"/>
      <c r="S489" s="1"/>
      <c r="T489" s="1"/>
      <c r="U489" s="1"/>
    </row>
    <row r="490" spans="1:21" ht="12" customHeight="1" outlineLevel="1" x14ac:dyDescent="0.25">
      <c r="A490" s="3" t="s">
        <v>348</v>
      </c>
      <c r="B490" s="3" t="s">
        <v>349</v>
      </c>
      <c r="C490" s="3" t="s">
        <v>299</v>
      </c>
      <c r="D490" s="3" t="s">
        <v>136</v>
      </c>
      <c r="E490" s="4" t="s">
        <v>137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55"/>
        <v>0</v>
      </c>
      <c r="K490" s="33">
        <v>80000</v>
      </c>
      <c r="L490" s="33">
        <v>80000</v>
      </c>
      <c r="M490" s="33">
        <v>21592.23</v>
      </c>
      <c r="N490" s="26">
        <v>-40000</v>
      </c>
      <c r="O490" s="29">
        <f t="shared" si="256"/>
        <v>40000</v>
      </c>
      <c r="P490" s="37"/>
      <c r="Q490" s="1"/>
      <c r="R490" s="1"/>
      <c r="S490" s="1"/>
      <c r="T490" s="1"/>
      <c r="U490" s="1"/>
    </row>
    <row r="491" spans="1:21" ht="12" customHeight="1" outlineLevel="1" x14ac:dyDescent="0.25">
      <c r="A491" s="3" t="s">
        <v>348</v>
      </c>
      <c r="B491" s="3" t="s">
        <v>349</v>
      </c>
      <c r="C491" s="3" t="s">
        <v>299</v>
      </c>
      <c r="D491" s="3" t="s">
        <v>138</v>
      </c>
      <c r="E491" s="4" t="s">
        <v>139</v>
      </c>
      <c r="F491" s="5">
        <v>0</v>
      </c>
      <c r="G491" s="5">
        <v>0</v>
      </c>
      <c r="H491" s="5">
        <v>0</v>
      </c>
      <c r="I491" s="5">
        <v>0</v>
      </c>
      <c r="J491" s="5">
        <f t="shared" si="255"/>
        <v>0</v>
      </c>
      <c r="K491" s="33">
        <v>450000</v>
      </c>
      <c r="L491" s="33">
        <v>450500</v>
      </c>
      <c r="M491" s="33">
        <v>259772.79999999999</v>
      </c>
      <c r="N491" s="26">
        <v>0</v>
      </c>
      <c r="O491" s="29">
        <f t="shared" si="256"/>
        <v>450500</v>
      </c>
      <c r="P491" s="37"/>
      <c r="Q491" s="1"/>
      <c r="R491" s="1"/>
      <c r="S491" s="1"/>
      <c r="T491" s="1"/>
      <c r="U491" s="1"/>
    </row>
    <row r="492" spans="1:21" ht="12" customHeight="1" outlineLevel="1" x14ac:dyDescent="0.25">
      <c r="A492" s="3" t="s">
        <v>348</v>
      </c>
      <c r="B492" s="3" t="s">
        <v>349</v>
      </c>
      <c r="C492" s="3" t="s">
        <v>299</v>
      </c>
      <c r="D492" s="3" t="s">
        <v>144</v>
      </c>
      <c r="E492" s="4" t="s">
        <v>145</v>
      </c>
      <c r="F492" s="5">
        <v>0</v>
      </c>
      <c r="G492" s="5">
        <v>0</v>
      </c>
      <c r="H492" s="5">
        <v>0</v>
      </c>
      <c r="I492" s="5">
        <v>0</v>
      </c>
      <c r="J492" s="5">
        <f t="shared" si="255"/>
        <v>0</v>
      </c>
      <c r="K492" s="33">
        <v>225000</v>
      </c>
      <c r="L492" s="33">
        <v>230000</v>
      </c>
      <c r="M492" s="33">
        <v>221152</v>
      </c>
      <c r="N492" s="26">
        <v>0</v>
      </c>
      <c r="O492" s="29">
        <f t="shared" si="256"/>
        <v>230000</v>
      </c>
      <c r="P492" s="116"/>
      <c r="Q492" s="117"/>
      <c r="R492" s="117"/>
      <c r="S492" s="1"/>
      <c r="T492" s="1"/>
      <c r="U492" s="1"/>
    </row>
    <row r="493" spans="1:21" ht="12" customHeight="1" outlineLevel="1" x14ac:dyDescent="0.25">
      <c r="A493" s="3" t="s">
        <v>348</v>
      </c>
      <c r="B493" s="3" t="s">
        <v>349</v>
      </c>
      <c r="C493" s="3" t="s">
        <v>299</v>
      </c>
      <c r="D493" s="3" t="s">
        <v>101</v>
      </c>
      <c r="E493" s="4" t="s">
        <v>102</v>
      </c>
      <c r="F493" s="5">
        <v>0</v>
      </c>
      <c r="G493" s="5">
        <v>0</v>
      </c>
      <c r="H493" s="5">
        <v>0</v>
      </c>
      <c r="I493" s="5">
        <v>0</v>
      </c>
      <c r="J493" s="5">
        <f t="shared" si="255"/>
        <v>0</v>
      </c>
      <c r="K493" s="33">
        <v>40000</v>
      </c>
      <c r="L493" s="33">
        <v>20000</v>
      </c>
      <c r="M493" s="33">
        <v>6459</v>
      </c>
      <c r="N493" s="26">
        <v>0</v>
      </c>
      <c r="O493" s="29">
        <f t="shared" si="256"/>
        <v>20000</v>
      </c>
      <c r="P493" s="37"/>
      <c r="Q493" s="1"/>
      <c r="R493" s="1"/>
      <c r="S493" s="1"/>
      <c r="T493" s="1"/>
      <c r="U493" s="1"/>
    </row>
    <row r="494" spans="1:21" ht="12" customHeight="1" outlineLevel="1" x14ac:dyDescent="0.25">
      <c r="A494" s="3" t="s">
        <v>348</v>
      </c>
      <c r="B494" s="3" t="s">
        <v>349</v>
      </c>
      <c r="C494" s="3" t="s">
        <v>299</v>
      </c>
      <c r="D494" s="3" t="s">
        <v>84</v>
      </c>
      <c r="E494" s="4" t="s">
        <v>85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55"/>
        <v>0</v>
      </c>
      <c r="K494" s="33">
        <v>550000</v>
      </c>
      <c r="L494" s="33">
        <v>550000</v>
      </c>
      <c r="M494" s="33">
        <v>390350.72</v>
      </c>
      <c r="N494" s="26">
        <v>20000</v>
      </c>
      <c r="O494" s="29">
        <f t="shared" si="256"/>
        <v>570000</v>
      </c>
      <c r="P494" s="37"/>
      <c r="Q494" s="1"/>
      <c r="R494" s="1"/>
      <c r="S494" s="1"/>
      <c r="T494" s="1"/>
      <c r="U494" s="1"/>
    </row>
    <row r="495" spans="1:21" ht="12" customHeight="1" outlineLevel="1" x14ac:dyDescent="0.25">
      <c r="A495" s="3" t="s">
        <v>348</v>
      </c>
      <c r="B495" s="3" t="s">
        <v>577</v>
      </c>
      <c r="C495" s="3" t="s">
        <v>299</v>
      </c>
      <c r="D495" s="3" t="s">
        <v>330</v>
      </c>
      <c r="E495" s="4" t="s">
        <v>184</v>
      </c>
      <c r="F495" s="5">
        <v>0</v>
      </c>
      <c r="G495" s="5">
        <v>0</v>
      </c>
      <c r="H495" s="5">
        <v>0</v>
      </c>
      <c r="I495" s="5">
        <v>0</v>
      </c>
      <c r="J495" s="5">
        <f t="shared" si="255"/>
        <v>0</v>
      </c>
      <c r="K495" s="33">
        <v>0</v>
      </c>
      <c r="L495" s="33">
        <v>3000</v>
      </c>
      <c r="M495" s="33">
        <v>2440</v>
      </c>
      <c r="N495" s="26">
        <v>0</v>
      </c>
      <c r="O495" s="29">
        <f t="shared" si="256"/>
        <v>3000</v>
      </c>
      <c r="P495" s="37"/>
      <c r="Q495" s="1"/>
      <c r="R495" s="1"/>
      <c r="S495" s="1"/>
      <c r="T495" s="1"/>
      <c r="U495" s="1"/>
    </row>
    <row r="496" spans="1:21" ht="12" customHeight="1" outlineLevel="1" x14ac:dyDescent="0.25">
      <c r="A496" s="3" t="s">
        <v>348</v>
      </c>
      <c r="B496" s="3" t="s">
        <v>349</v>
      </c>
      <c r="C496" s="3" t="s">
        <v>299</v>
      </c>
      <c r="D496" s="3" t="s">
        <v>227</v>
      </c>
      <c r="E496" s="4" t="s">
        <v>228</v>
      </c>
      <c r="F496" s="5">
        <v>0</v>
      </c>
      <c r="G496" s="5">
        <v>0</v>
      </c>
      <c r="H496" s="5">
        <v>0</v>
      </c>
      <c r="I496" s="5">
        <v>0</v>
      </c>
      <c r="J496" s="5">
        <f t="shared" si="255"/>
        <v>0</v>
      </c>
      <c r="K496" s="5">
        <v>0</v>
      </c>
      <c r="L496" s="5">
        <v>899000</v>
      </c>
      <c r="M496" s="33">
        <v>580959.31000000006</v>
      </c>
      <c r="N496" s="26">
        <v>-120000</v>
      </c>
      <c r="O496" s="29">
        <f t="shared" si="256"/>
        <v>779000</v>
      </c>
      <c r="P496" s="43"/>
      <c r="Q496" s="1"/>
      <c r="R496" s="1"/>
      <c r="S496" s="1"/>
      <c r="T496" s="1"/>
      <c r="U496" s="1"/>
    </row>
    <row r="497" spans="1:21" ht="12" customHeight="1" outlineLevel="1" x14ac:dyDescent="0.25">
      <c r="A497" s="3" t="s">
        <v>348</v>
      </c>
      <c r="B497" s="3" t="s">
        <v>577</v>
      </c>
      <c r="C497" s="3" t="s">
        <v>299</v>
      </c>
      <c r="D497" s="3" t="s">
        <v>675</v>
      </c>
      <c r="E497" s="4" t="s">
        <v>676</v>
      </c>
      <c r="F497" s="5">
        <v>0</v>
      </c>
      <c r="G497" s="5">
        <v>0</v>
      </c>
      <c r="H497" s="5">
        <v>0</v>
      </c>
      <c r="I497" s="5">
        <v>0</v>
      </c>
      <c r="J497" s="5">
        <f t="shared" si="255"/>
        <v>0</v>
      </c>
      <c r="K497" s="5">
        <v>0</v>
      </c>
      <c r="L497" s="5">
        <v>736000</v>
      </c>
      <c r="M497" s="33">
        <v>735760</v>
      </c>
      <c r="N497" s="26">
        <v>0</v>
      </c>
      <c r="O497" s="29">
        <f t="shared" si="256"/>
        <v>736000</v>
      </c>
      <c r="P497" s="106"/>
      <c r="Q497" s="1"/>
      <c r="R497" s="1"/>
      <c r="S497" s="1"/>
      <c r="T497" s="1"/>
      <c r="U497" s="1"/>
    </row>
    <row r="498" spans="1:21" ht="12" customHeight="1" x14ac:dyDescent="0.25">
      <c r="A498" s="118" t="s">
        <v>355</v>
      </c>
      <c r="B498" s="119"/>
      <c r="C498" s="119"/>
      <c r="D498" s="119"/>
      <c r="E498" s="119"/>
      <c r="F498" s="6">
        <f t="shared" ref="F498:O498" si="257">SUM(F474:F497)</f>
        <v>0</v>
      </c>
      <c r="G498" s="6">
        <f t="shared" si="257"/>
        <v>184968.41</v>
      </c>
      <c r="H498" s="6">
        <f t="shared" si="257"/>
        <v>195444.67</v>
      </c>
      <c r="I498" s="6">
        <f t="shared" si="257"/>
        <v>18215</v>
      </c>
      <c r="J498" s="6">
        <f t="shared" si="257"/>
        <v>203183.41</v>
      </c>
      <c r="K498" s="6">
        <f t="shared" si="257"/>
        <v>8164500</v>
      </c>
      <c r="L498" s="6">
        <f t="shared" si="257"/>
        <v>9819000</v>
      </c>
      <c r="M498" s="6">
        <f t="shared" si="257"/>
        <v>6789063.4100000001</v>
      </c>
      <c r="N498" s="6">
        <f t="shared" si="257"/>
        <v>-140000</v>
      </c>
      <c r="O498" s="6">
        <f t="shared" si="257"/>
        <v>9679000</v>
      </c>
    </row>
    <row r="499" spans="1:21" ht="12" customHeight="1" outlineLevel="1" x14ac:dyDescent="0.25">
      <c r="A499" s="3" t="s">
        <v>348</v>
      </c>
      <c r="B499" s="3" t="s">
        <v>356</v>
      </c>
      <c r="C499" s="3" t="s">
        <v>286</v>
      </c>
      <c r="D499" s="3" t="s">
        <v>128</v>
      </c>
      <c r="E499" s="4" t="s">
        <v>129</v>
      </c>
      <c r="F499" s="5">
        <v>0</v>
      </c>
      <c r="G499" s="5">
        <v>0</v>
      </c>
      <c r="H499" s="5">
        <v>0</v>
      </c>
      <c r="I499" s="5">
        <v>0</v>
      </c>
      <c r="J499" s="5">
        <f>G499+I499</f>
        <v>0</v>
      </c>
      <c r="K499" s="5">
        <v>0</v>
      </c>
      <c r="L499" s="5">
        <v>150000</v>
      </c>
      <c r="M499" s="33">
        <v>0</v>
      </c>
      <c r="N499" s="26">
        <v>-150000</v>
      </c>
      <c r="O499" s="29">
        <f>L499+N499</f>
        <v>0</v>
      </c>
    </row>
    <row r="500" spans="1:21" ht="12" customHeight="1" outlineLevel="1" x14ac:dyDescent="0.25">
      <c r="A500" s="3" t="s">
        <v>348</v>
      </c>
      <c r="B500" s="3" t="s">
        <v>356</v>
      </c>
      <c r="C500" s="3" t="s">
        <v>286</v>
      </c>
      <c r="D500" s="3" t="s">
        <v>130</v>
      </c>
      <c r="E500" s="4" t="s">
        <v>131</v>
      </c>
      <c r="F500" s="5">
        <v>0</v>
      </c>
      <c r="G500" s="5">
        <v>0</v>
      </c>
      <c r="H500" s="5">
        <v>0</v>
      </c>
      <c r="I500" s="5">
        <v>0</v>
      </c>
      <c r="J500" s="5">
        <f t="shared" ref="J500:J503" si="258">G500+I500</f>
        <v>0</v>
      </c>
      <c r="K500" s="5">
        <v>700000</v>
      </c>
      <c r="L500" s="5">
        <v>550000</v>
      </c>
      <c r="M500" s="33">
        <v>145935.24</v>
      </c>
      <c r="N500" s="26">
        <v>0</v>
      </c>
      <c r="O500" s="29">
        <f t="shared" ref="O500:O503" si="259">L500+N500</f>
        <v>550000</v>
      </c>
    </row>
    <row r="501" spans="1:21" ht="12" customHeight="1" outlineLevel="1" x14ac:dyDescent="0.25">
      <c r="A501" s="3" t="s">
        <v>348</v>
      </c>
      <c r="B501" s="3" t="s">
        <v>356</v>
      </c>
      <c r="C501" s="3" t="s">
        <v>286</v>
      </c>
      <c r="D501" s="3" t="s">
        <v>136</v>
      </c>
      <c r="E501" s="4" t="s">
        <v>137</v>
      </c>
      <c r="F501" s="5">
        <v>0</v>
      </c>
      <c r="G501" s="5">
        <v>0</v>
      </c>
      <c r="H501" s="5">
        <v>0</v>
      </c>
      <c r="I501" s="5">
        <v>0</v>
      </c>
      <c r="J501" s="5">
        <f t="shared" si="258"/>
        <v>0</v>
      </c>
      <c r="K501" s="5">
        <v>20000</v>
      </c>
      <c r="L501" s="5">
        <v>20000</v>
      </c>
      <c r="M501" s="33">
        <v>7597.45</v>
      </c>
      <c r="N501" s="26">
        <v>0</v>
      </c>
      <c r="O501" s="29">
        <f t="shared" si="259"/>
        <v>20000</v>
      </c>
    </row>
    <row r="502" spans="1:21" ht="12" customHeight="1" outlineLevel="1" x14ac:dyDescent="0.25">
      <c r="A502" s="3" t="s">
        <v>348</v>
      </c>
      <c r="B502" s="3" t="s">
        <v>356</v>
      </c>
      <c r="C502" s="3" t="s">
        <v>286</v>
      </c>
      <c r="D502" s="3" t="s">
        <v>101</v>
      </c>
      <c r="E502" s="4" t="s">
        <v>102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58"/>
        <v>0</v>
      </c>
      <c r="K502" s="5">
        <v>700000</v>
      </c>
      <c r="L502" s="5">
        <v>850000</v>
      </c>
      <c r="M502" s="33">
        <v>726146</v>
      </c>
      <c r="N502" s="26">
        <v>150000</v>
      </c>
      <c r="O502" s="29">
        <f t="shared" si="259"/>
        <v>1000000</v>
      </c>
    </row>
    <row r="503" spans="1:21" ht="12" customHeight="1" outlineLevel="1" x14ac:dyDescent="0.25">
      <c r="A503" s="3" t="s">
        <v>348</v>
      </c>
      <c r="B503" s="3" t="s">
        <v>356</v>
      </c>
      <c r="C503" s="3" t="s">
        <v>286</v>
      </c>
      <c r="D503" s="3" t="s">
        <v>84</v>
      </c>
      <c r="E503" s="4" t="s">
        <v>85</v>
      </c>
      <c r="F503" s="5">
        <v>0</v>
      </c>
      <c r="G503" s="5">
        <v>0</v>
      </c>
      <c r="H503" s="5">
        <v>0</v>
      </c>
      <c r="I503" s="5">
        <v>0</v>
      </c>
      <c r="J503" s="5">
        <f t="shared" si="258"/>
        <v>0</v>
      </c>
      <c r="K503" s="5">
        <v>2000000</v>
      </c>
      <c r="L503" s="5">
        <v>2300000</v>
      </c>
      <c r="M503" s="33">
        <v>1568633.93</v>
      </c>
      <c r="N503" s="26">
        <v>100000</v>
      </c>
      <c r="O503" s="29">
        <f t="shared" si="259"/>
        <v>2400000</v>
      </c>
    </row>
    <row r="504" spans="1:21" ht="12" customHeight="1" x14ac:dyDescent="0.25">
      <c r="A504" s="118" t="s">
        <v>357</v>
      </c>
      <c r="B504" s="119"/>
      <c r="C504" s="119"/>
      <c r="D504" s="119"/>
      <c r="E504" s="119"/>
      <c r="F504" s="6">
        <f t="shared" ref="F504:O504" si="260">SUM(F499:F503)</f>
        <v>0</v>
      </c>
      <c r="G504" s="6">
        <f t="shared" si="260"/>
        <v>0</v>
      </c>
      <c r="H504" s="6">
        <f t="shared" si="260"/>
        <v>0</v>
      </c>
      <c r="I504" s="6">
        <f t="shared" si="260"/>
        <v>0</v>
      </c>
      <c r="J504" s="6">
        <f t="shared" si="260"/>
        <v>0</v>
      </c>
      <c r="K504" s="6">
        <f t="shared" si="260"/>
        <v>3420000</v>
      </c>
      <c r="L504" s="6">
        <f t="shared" si="260"/>
        <v>3870000</v>
      </c>
      <c r="M504" s="6">
        <f t="shared" si="260"/>
        <v>2448312.62</v>
      </c>
      <c r="N504" s="6">
        <f t="shared" si="260"/>
        <v>100000</v>
      </c>
      <c r="O504" s="6">
        <f t="shared" si="260"/>
        <v>3970000</v>
      </c>
    </row>
    <row r="505" spans="1:21" ht="12" customHeight="1" outlineLevel="1" x14ac:dyDescent="0.25">
      <c r="A505" s="3" t="s">
        <v>348</v>
      </c>
      <c r="B505" s="3" t="s">
        <v>358</v>
      </c>
      <c r="C505" s="3" t="s">
        <v>359</v>
      </c>
      <c r="D505" s="3" t="s">
        <v>128</v>
      </c>
      <c r="E505" s="4" t="s">
        <v>129</v>
      </c>
      <c r="F505" s="5">
        <v>0</v>
      </c>
      <c r="G505" s="5">
        <v>0</v>
      </c>
      <c r="H505" s="5">
        <v>0</v>
      </c>
      <c r="I505" s="5">
        <v>0</v>
      </c>
      <c r="J505" s="5">
        <f t="shared" ref="J505" si="261">G505+I505</f>
        <v>0</v>
      </c>
      <c r="K505" s="5">
        <v>0</v>
      </c>
      <c r="L505" s="5">
        <v>10000</v>
      </c>
      <c r="M505" s="5">
        <v>0</v>
      </c>
      <c r="N505" s="26">
        <v>0</v>
      </c>
      <c r="O505" s="29">
        <f>L505+N505</f>
        <v>10000</v>
      </c>
    </row>
    <row r="506" spans="1:21" ht="12" customHeight="1" outlineLevel="1" x14ac:dyDescent="0.25">
      <c r="A506" s="3" t="s">
        <v>348</v>
      </c>
      <c r="B506" s="3" t="s">
        <v>358</v>
      </c>
      <c r="C506" s="3" t="s">
        <v>359</v>
      </c>
      <c r="D506" s="3" t="s">
        <v>84</v>
      </c>
      <c r="E506" s="4" t="s">
        <v>85</v>
      </c>
      <c r="F506" s="5">
        <v>0</v>
      </c>
      <c r="G506" s="5">
        <v>0</v>
      </c>
      <c r="H506" s="5">
        <v>0</v>
      </c>
      <c r="I506" s="5">
        <v>0</v>
      </c>
      <c r="J506" s="5">
        <f t="shared" ref="J506:J518" si="262">G506+I506</f>
        <v>0</v>
      </c>
      <c r="K506" s="5">
        <v>0</v>
      </c>
      <c r="L506" s="5">
        <v>0</v>
      </c>
      <c r="M506" s="5">
        <v>0</v>
      </c>
      <c r="N506" s="26">
        <v>0</v>
      </c>
      <c r="O506" s="29">
        <f>L506+N506</f>
        <v>0</v>
      </c>
    </row>
    <row r="507" spans="1:21" ht="12" customHeight="1" x14ac:dyDescent="0.25">
      <c r="A507" s="118" t="s">
        <v>360</v>
      </c>
      <c r="B507" s="119"/>
      <c r="C507" s="119"/>
      <c r="D507" s="119"/>
      <c r="E507" s="119"/>
      <c r="F507" s="6">
        <f>SUM(F505:F506)</f>
        <v>0</v>
      </c>
      <c r="G507" s="6">
        <f>SUM(G505:G506)</f>
        <v>0</v>
      </c>
      <c r="H507" s="6">
        <f t="shared" ref="H507:J507" si="263">SUM(H505:H506)</f>
        <v>0</v>
      </c>
      <c r="I507" s="6">
        <f t="shared" si="263"/>
        <v>0</v>
      </c>
      <c r="J507" s="6">
        <f t="shared" si="263"/>
        <v>0</v>
      </c>
      <c r="K507" s="6">
        <f>SUM(K505:K506)</f>
        <v>0</v>
      </c>
      <c r="L507" s="6">
        <f>SUM(L505:L506)</f>
        <v>10000</v>
      </c>
      <c r="M507" s="6">
        <f t="shared" ref="M507:O507" si="264">SUM(M505:M506)</f>
        <v>0</v>
      </c>
      <c r="N507" s="6">
        <f t="shared" si="264"/>
        <v>0</v>
      </c>
      <c r="O507" s="6">
        <f t="shared" si="264"/>
        <v>10000</v>
      </c>
    </row>
    <row r="508" spans="1:21" ht="12" customHeight="1" outlineLevel="1" x14ac:dyDescent="0.25">
      <c r="A508" s="3" t="s">
        <v>348</v>
      </c>
      <c r="B508" s="3" t="s">
        <v>361</v>
      </c>
      <c r="C508" s="3" t="s">
        <v>99</v>
      </c>
      <c r="D508" s="3" t="s">
        <v>130</v>
      </c>
      <c r="E508" s="4" t="s">
        <v>131</v>
      </c>
      <c r="F508" s="5">
        <v>0</v>
      </c>
      <c r="G508" s="5">
        <v>0</v>
      </c>
      <c r="H508" s="5">
        <v>0</v>
      </c>
      <c r="I508" s="5">
        <v>0</v>
      </c>
      <c r="J508" s="5">
        <f t="shared" si="262"/>
        <v>0</v>
      </c>
      <c r="K508" s="5">
        <v>10000</v>
      </c>
      <c r="L508" s="5">
        <v>10000</v>
      </c>
      <c r="M508" s="38">
        <v>1509</v>
      </c>
      <c r="N508" s="26">
        <v>0</v>
      </c>
      <c r="O508" s="29">
        <f>L508+N508</f>
        <v>10000</v>
      </c>
    </row>
    <row r="509" spans="1:21" ht="12" customHeight="1" outlineLevel="1" x14ac:dyDescent="0.25">
      <c r="A509" s="3" t="s">
        <v>348</v>
      </c>
      <c r="B509" s="3" t="s">
        <v>361</v>
      </c>
      <c r="C509" s="3" t="s">
        <v>99</v>
      </c>
      <c r="D509" s="3" t="s">
        <v>101</v>
      </c>
      <c r="E509" s="4" t="s">
        <v>102</v>
      </c>
      <c r="F509" s="5">
        <v>0</v>
      </c>
      <c r="G509" s="5">
        <v>0</v>
      </c>
      <c r="H509" s="5">
        <v>0</v>
      </c>
      <c r="I509" s="5">
        <v>0</v>
      </c>
      <c r="J509" s="5">
        <f t="shared" ref="J509" si="265">G509+I509</f>
        <v>0</v>
      </c>
      <c r="K509" s="5">
        <v>10000</v>
      </c>
      <c r="L509" s="5">
        <v>0</v>
      </c>
      <c r="M509" s="5">
        <v>0</v>
      </c>
      <c r="N509" s="26">
        <v>0</v>
      </c>
      <c r="O509" s="29">
        <f>L509+N509</f>
        <v>0</v>
      </c>
    </row>
    <row r="510" spans="1:21" ht="12" customHeight="1" outlineLevel="1" x14ac:dyDescent="0.25">
      <c r="A510" s="3" t="s">
        <v>348</v>
      </c>
      <c r="B510" s="3" t="s">
        <v>361</v>
      </c>
      <c r="C510" s="3" t="s">
        <v>99</v>
      </c>
      <c r="D510" s="3" t="s">
        <v>84</v>
      </c>
      <c r="E510" s="4" t="s">
        <v>85</v>
      </c>
      <c r="F510" s="5">
        <v>0</v>
      </c>
      <c r="G510" s="5">
        <v>0</v>
      </c>
      <c r="H510" s="5">
        <v>0</v>
      </c>
      <c r="I510" s="5">
        <v>0</v>
      </c>
      <c r="J510" s="5">
        <f t="shared" si="262"/>
        <v>0</v>
      </c>
      <c r="K510" s="5">
        <v>20000</v>
      </c>
      <c r="L510" s="5">
        <v>20000</v>
      </c>
      <c r="M510" s="5">
        <v>9942.57</v>
      </c>
      <c r="N510" s="26">
        <v>0</v>
      </c>
      <c r="O510" s="29">
        <f>L510+N510</f>
        <v>20000</v>
      </c>
    </row>
    <row r="511" spans="1:21" ht="12" customHeight="1" x14ac:dyDescent="0.25">
      <c r="A511" s="118" t="s">
        <v>362</v>
      </c>
      <c r="B511" s="119"/>
      <c r="C511" s="119"/>
      <c r="D511" s="119"/>
      <c r="E511" s="119"/>
      <c r="F511" s="6">
        <f>SUM(F508:F510)</f>
        <v>0</v>
      </c>
      <c r="G511" s="6">
        <f>SUM(G508:G510)</f>
        <v>0</v>
      </c>
      <c r="H511" s="6">
        <f t="shared" ref="H511:J511" si="266">SUM(H508:H510)</f>
        <v>0</v>
      </c>
      <c r="I511" s="6">
        <f t="shared" si="266"/>
        <v>0</v>
      </c>
      <c r="J511" s="6">
        <f t="shared" si="266"/>
        <v>0</v>
      </c>
      <c r="K511" s="6">
        <f t="shared" ref="K511" si="267">SUM(K508:K510)</f>
        <v>40000</v>
      </c>
      <c r="L511" s="6">
        <f t="shared" ref="L511:O511" si="268">SUM(L508:L510)</f>
        <v>30000</v>
      </c>
      <c r="M511" s="6">
        <f t="shared" si="268"/>
        <v>11451.57</v>
      </c>
      <c r="N511" s="6">
        <f t="shared" si="268"/>
        <v>0</v>
      </c>
      <c r="O511" s="6">
        <f t="shared" si="268"/>
        <v>30000</v>
      </c>
    </row>
    <row r="512" spans="1:21" ht="12" customHeight="1" outlineLevel="1" x14ac:dyDescent="0.25">
      <c r="A512" s="3" t="s">
        <v>348</v>
      </c>
      <c r="B512" s="3" t="s">
        <v>363</v>
      </c>
      <c r="C512" s="3" t="s">
        <v>99</v>
      </c>
      <c r="D512" s="3" t="s">
        <v>101</v>
      </c>
      <c r="E512" s="4" t="s">
        <v>102</v>
      </c>
      <c r="F512" s="5">
        <v>0</v>
      </c>
      <c r="G512" s="5">
        <v>0</v>
      </c>
      <c r="H512" s="5">
        <v>0</v>
      </c>
      <c r="I512" s="5">
        <v>0</v>
      </c>
      <c r="J512" s="5">
        <f t="shared" si="262"/>
        <v>0</v>
      </c>
      <c r="K512" s="5">
        <v>50000</v>
      </c>
      <c r="L512" s="5">
        <v>50000</v>
      </c>
      <c r="M512" s="38">
        <v>1756</v>
      </c>
      <c r="N512" s="26">
        <v>0</v>
      </c>
      <c r="O512" s="29">
        <f>L512+N512</f>
        <v>50000</v>
      </c>
    </row>
    <row r="513" spans="1:15" ht="12" customHeight="1" outlineLevel="1" x14ac:dyDescent="0.25">
      <c r="A513" s="3" t="s">
        <v>348</v>
      </c>
      <c r="B513" s="3" t="s">
        <v>363</v>
      </c>
      <c r="C513" s="3" t="s">
        <v>99</v>
      </c>
      <c r="D513" s="3" t="s">
        <v>84</v>
      </c>
      <c r="E513" s="4" t="s">
        <v>85</v>
      </c>
      <c r="F513" s="5">
        <v>0</v>
      </c>
      <c r="G513" s="5">
        <v>0</v>
      </c>
      <c r="H513" s="5">
        <v>0</v>
      </c>
      <c r="I513" s="5">
        <v>0</v>
      </c>
      <c r="J513" s="5">
        <f t="shared" si="262"/>
        <v>0</v>
      </c>
      <c r="K513" s="5">
        <v>150000</v>
      </c>
      <c r="L513" s="5">
        <v>150000</v>
      </c>
      <c r="M513" s="33">
        <v>135120.12</v>
      </c>
      <c r="N513" s="26">
        <v>0</v>
      </c>
      <c r="O513" s="29">
        <f>L513+N513</f>
        <v>150000</v>
      </c>
    </row>
    <row r="514" spans="1:15" ht="12" customHeight="1" x14ac:dyDescent="0.25">
      <c r="A514" s="118" t="s">
        <v>364</v>
      </c>
      <c r="B514" s="119"/>
      <c r="C514" s="119"/>
      <c r="D514" s="119"/>
      <c r="E514" s="119"/>
      <c r="F514" s="6">
        <f>SUM(F512:F513)</f>
        <v>0</v>
      </c>
      <c r="G514" s="6">
        <f>SUM(G512:G513)</f>
        <v>0</v>
      </c>
      <c r="H514" s="6">
        <f t="shared" ref="H514:J514" si="269">SUM(H512:H513)</f>
        <v>0</v>
      </c>
      <c r="I514" s="6">
        <f t="shared" si="269"/>
        <v>0</v>
      </c>
      <c r="J514" s="6">
        <f t="shared" si="269"/>
        <v>0</v>
      </c>
      <c r="K514" s="6">
        <f t="shared" ref="K514" si="270">SUM(K512:K513)</f>
        <v>200000</v>
      </c>
      <c r="L514" s="6">
        <f t="shared" ref="L514:O514" si="271">SUM(L512:L513)</f>
        <v>200000</v>
      </c>
      <c r="M514" s="6">
        <f t="shared" si="271"/>
        <v>136876.12</v>
      </c>
      <c r="N514" s="6">
        <f t="shared" si="271"/>
        <v>0</v>
      </c>
      <c r="O514" s="6">
        <f t="shared" si="271"/>
        <v>200000</v>
      </c>
    </row>
    <row r="515" spans="1:15" ht="12" customHeight="1" x14ac:dyDescent="0.25">
      <c r="A515" s="18" t="s">
        <v>348</v>
      </c>
      <c r="B515" s="46" t="s">
        <v>702</v>
      </c>
      <c r="C515" s="46" t="s">
        <v>299</v>
      </c>
      <c r="D515" s="46" t="s">
        <v>128</v>
      </c>
      <c r="E515" s="46" t="s">
        <v>129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50000</v>
      </c>
      <c r="M515" s="19">
        <v>14800</v>
      </c>
      <c r="N515" s="26">
        <v>0</v>
      </c>
      <c r="O515" s="42">
        <f>SUM(L515+N515)</f>
        <v>50000</v>
      </c>
    </row>
    <row r="516" spans="1:15" ht="12" customHeight="1" outlineLevel="1" x14ac:dyDescent="0.25">
      <c r="A516" s="3" t="s">
        <v>348</v>
      </c>
      <c r="B516" s="3" t="s">
        <v>365</v>
      </c>
      <c r="C516" s="3" t="s">
        <v>299</v>
      </c>
      <c r="D516" s="3" t="s">
        <v>130</v>
      </c>
      <c r="E516" s="4" t="s">
        <v>131</v>
      </c>
      <c r="F516" s="5">
        <v>0</v>
      </c>
      <c r="G516" s="5">
        <v>0</v>
      </c>
      <c r="H516" s="5">
        <v>0</v>
      </c>
      <c r="I516" s="5">
        <v>0</v>
      </c>
      <c r="J516" s="5">
        <f t="shared" si="262"/>
        <v>0</v>
      </c>
      <c r="K516" s="5">
        <v>120000</v>
      </c>
      <c r="L516" s="5">
        <v>240000</v>
      </c>
      <c r="M516" s="33">
        <v>0</v>
      </c>
      <c r="N516" s="26">
        <v>-50000</v>
      </c>
      <c r="O516" s="29">
        <f>L516+N516</f>
        <v>190000</v>
      </c>
    </row>
    <row r="517" spans="1:15" ht="12" customHeight="1" outlineLevel="1" x14ac:dyDescent="0.25">
      <c r="A517" s="3" t="s">
        <v>348</v>
      </c>
      <c r="B517" s="3" t="s">
        <v>365</v>
      </c>
      <c r="C517" s="3" t="s">
        <v>299</v>
      </c>
      <c r="D517" s="3" t="s">
        <v>101</v>
      </c>
      <c r="E517" s="4" t="s">
        <v>102</v>
      </c>
      <c r="F517" s="5">
        <v>0</v>
      </c>
      <c r="G517" s="5">
        <v>0</v>
      </c>
      <c r="H517" s="5">
        <v>0</v>
      </c>
      <c r="I517" s="5">
        <v>0</v>
      </c>
      <c r="J517" s="5">
        <f t="shared" si="262"/>
        <v>0</v>
      </c>
      <c r="K517" s="5">
        <v>150000</v>
      </c>
      <c r="L517" s="5">
        <v>150000</v>
      </c>
      <c r="M517" s="33">
        <v>153085.5</v>
      </c>
      <c r="N517" s="26">
        <v>50000</v>
      </c>
      <c r="O517" s="29">
        <f t="shared" ref="O517:O518" si="272">L517+N517</f>
        <v>200000</v>
      </c>
    </row>
    <row r="518" spans="1:15" ht="12" customHeight="1" outlineLevel="1" x14ac:dyDescent="0.25">
      <c r="A518" s="3" t="s">
        <v>348</v>
      </c>
      <c r="B518" s="3" t="s">
        <v>365</v>
      </c>
      <c r="C518" s="3" t="s">
        <v>299</v>
      </c>
      <c r="D518" s="3" t="s">
        <v>84</v>
      </c>
      <c r="E518" s="4" t="s">
        <v>85</v>
      </c>
      <c r="F518" s="5">
        <v>0</v>
      </c>
      <c r="G518" s="5">
        <v>0</v>
      </c>
      <c r="H518" s="5">
        <v>0</v>
      </c>
      <c r="I518" s="5">
        <v>0</v>
      </c>
      <c r="J518" s="5">
        <f t="shared" si="262"/>
        <v>0</v>
      </c>
      <c r="K518" s="5">
        <v>500000</v>
      </c>
      <c r="L518" s="5">
        <v>480000</v>
      </c>
      <c r="M518" s="38">
        <v>315095.76</v>
      </c>
      <c r="N518" s="26">
        <v>0</v>
      </c>
      <c r="O518" s="29">
        <f t="shared" si="272"/>
        <v>480000</v>
      </c>
    </row>
    <row r="519" spans="1:15" ht="12" customHeight="1" x14ac:dyDescent="0.25">
      <c r="A519" s="118" t="s">
        <v>366</v>
      </c>
      <c r="B519" s="119"/>
      <c r="C519" s="119"/>
      <c r="D519" s="119"/>
      <c r="E519" s="119"/>
      <c r="F519" s="6">
        <f t="shared" ref="F519:O519" si="273">SUM(F515:F518)</f>
        <v>0</v>
      </c>
      <c r="G519" s="6">
        <f t="shared" si="273"/>
        <v>0</v>
      </c>
      <c r="H519" s="6">
        <f t="shared" si="273"/>
        <v>0</v>
      </c>
      <c r="I519" s="6">
        <f t="shared" si="273"/>
        <v>0</v>
      </c>
      <c r="J519" s="6">
        <f t="shared" si="273"/>
        <v>0</v>
      </c>
      <c r="K519" s="6">
        <f t="shared" si="273"/>
        <v>770000</v>
      </c>
      <c r="L519" s="6">
        <f t="shared" si="273"/>
        <v>920000</v>
      </c>
      <c r="M519" s="6">
        <f t="shared" si="273"/>
        <v>482981.26</v>
      </c>
      <c r="N519" s="6">
        <f t="shared" si="273"/>
        <v>0</v>
      </c>
      <c r="O519" s="6">
        <f t="shared" si="273"/>
        <v>920000</v>
      </c>
    </row>
    <row r="520" spans="1:15" ht="12" customHeight="1" outlineLevel="1" x14ac:dyDescent="0.25">
      <c r="A520" s="3" t="s">
        <v>348</v>
      </c>
      <c r="B520" s="3" t="s">
        <v>367</v>
      </c>
      <c r="C520" s="3" t="s">
        <v>13</v>
      </c>
      <c r="D520" s="3" t="s">
        <v>117</v>
      </c>
      <c r="E520" s="4" t="s">
        <v>118</v>
      </c>
      <c r="F520" s="5">
        <v>0</v>
      </c>
      <c r="G520" s="5">
        <v>0</v>
      </c>
      <c r="H520" s="38">
        <v>0</v>
      </c>
      <c r="I520" s="25">
        <v>0</v>
      </c>
      <c r="J520" s="27">
        <f>G520+I520</f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</row>
    <row r="521" spans="1:15" ht="12" customHeight="1" outlineLevel="1" x14ac:dyDescent="0.25">
      <c r="A521" s="3" t="s">
        <v>348</v>
      </c>
      <c r="B521" s="3" t="s">
        <v>367</v>
      </c>
      <c r="C521" s="3" t="s">
        <v>311</v>
      </c>
      <c r="D521" s="3" t="s">
        <v>368</v>
      </c>
      <c r="E521" s="4" t="s">
        <v>369</v>
      </c>
      <c r="F521" s="5">
        <v>0</v>
      </c>
      <c r="G521" s="5">
        <v>0</v>
      </c>
      <c r="H521" s="5">
        <v>0</v>
      </c>
      <c r="I521" s="25">
        <v>0</v>
      </c>
      <c r="J521" s="27">
        <f t="shared" ref="J521:J549" si="274">G521+I521</f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</row>
    <row r="522" spans="1:15" ht="12" customHeight="1" outlineLevel="1" x14ac:dyDescent="0.25">
      <c r="A522" s="3" t="s">
        <v>348</v>
      </c>
      <c r="B522" s="3" t="s">
        <v>571</v>
      </c>
      <c r="C522" s="3" t="s">
        <v>311</v>
      </c>
      <c r="D522" s="3" t="s">
        <v>80</v>
      </c>
      <c r="E522" s="41" t="s">
        <v>81</v>
      </c>
      <c r="F522" s="5">
        <v>0</v>
      </c>
      <c r="G522" s="5">
        <v>117318.6</v>
      </c>
      <c r="H522" s="38">
        <v>117318.6</v>
      </c>
      <c r="I522" s="25">
        <v>0</v>
      </c>
      <c r="J522" s="27">
        <f>SUM(G522+I522)</f>
        <v>117318.6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</row>
    <row r="523" spans="1:15" ht="12" customHeight="1" outlineLevel="1" x14ac:dyDescent="0.25">
      <c r="A523" s="3" t="s">
        <v>348</v>
      </c>
      <c r="B523" s="3" t="s">
        <v>367</v>
      </c>
      <c r="C523" s="3" t="s">
        <v>311</v>
      </c>
      <c r="D523" s="3" t="s">
        <v>128</v>
      </c>
      <c r="E523" s="4" t="s">
        <v>129</v>
      </c>
      <c r="F523" s="5">
        <v>0</v>
      </c>
      <c r="G523" s="5">
        <v>0</v>
      </c>
      <c r="H523" s="5">
        <v>0</v>
      </c>
      <c r="I523" s="5">
        <v>0</v>
      </c>
      <c r="J523" s="5">
        <f t="shared" si="274"/>
        <v>0</v>
      </c>
      <c r="K523" s="5">
        <v>100000</v>
      </c>
      <c r="L523" s="5">
        <v>50000</v>
      </c>
      <c r="M523" s="33">
        <v>0</v>
      </c>
      <c r="N523" s="26">
        <v>-5000</v>
      </c>
      <c r="O523" s="29">
        <f>L523+N523</f>
        <v>45000</v>
      </c>
    </row>
    <row r="524" spans="1:15" ht="12" customHeight="1" outlineLevel="1" x14ac:dyDescent="0.25">
      <c r="A524" s="3" t="s">
        <v>348</v>
      </c>
      <c r="B524" s="3" t="s">
        <v>571</v>
      </c>
      <c r="C524" s="3" t="s">
        <v>311</v>
      </c>
      <c r="D524" s="3" t="s">
        <v>130</v>
      </c>
      <c r="E524" s="41" t="s">
        <v>612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10000</v>
      </c>
      <c r="L524" s="38">
        <v>10000</v>
      </c>
      <c r="M524" s="69">
        <v>2723</v>
      </c>
      <c r="N524" s="26">
        <v>0</v>
      </c>
      <c r="O524" s="29">
        <f t="shared" ref="O524:O531" si="275">L524+N524</f>
        <v>10000</v>
      </c>
    </row>
    <row r="525" spans="1:15" ht="12" customHeight="1" outlineLevel="1" x14ac:dyDescent="0.25">
      <c r="A525" s="3" t="s">
        <v>348</v>
      </c>
      <c r="B525" s="3" t="s">
        <v>367</v>
      </c>
      <c r="C525" s="3" t="s">
        <v>311</v>
      </c>
      <c r="D525" s="3" t="s">
        <v>136</v>
      </c>
      <c r="E525" s="4" t="s">
        <v>137</v>
      </c>
      <c r="F525" s="5">
        <v>0</v>
      </c>
      <c r="G525" s="5">
        <v>0</v>
      </c>
      <c r="H525" s="5">
        <v>0</v>
      </c>
      <c r="I525" s="5">
        <v>0</v>
      </c>
      <c r="J525" s="5">
        <f t="shared" si="274"/>
        <v>0</v>
      </c>
      <c r="K525" s="5">
        <v>1000000</v>
      </c>
      <c r="L525" s="5">
        <v>1000000</v>
      </c>
      <c r="M525" s="69">
        <v>558521.53</v>
      </c>
      <c r="N525" s="26">
        <v>-150000</v>
      </c>
      <c r="O525" s="29">
        <f t="shared" si="275"/>
        <v>850000</v>
      </c>
    </row>
    <row r="526" spans="1:15" ht="12" customHeight="1" outlineLevel="1" x14ac:dyDescent="0.25">
      <c r="A526" s="3" t="s">
        <v>348</v>
      </c>
      <c r="B526" s="3" t="s">
        <v>367</v>
      </c>
      <c r="C526" s="3" t="s">
        <v>311</v>
      </c>
      <c r="D526" s="3" t="s">
        <v>179</v>
      </c>
      <c r="E526" s="4" t="s">
        <v>180</v>
      </c>
      <c r="F526" s="5">
        <v>0</v>
      </c>
      <c r="G526" s="5">
        <v>0</v>
      </c>
      <c r="H526" s="5">
        <v>0</v>
      </c>
      <c r="I526" s="5">
        <v>0</v>
      </c>
      <c r="J526" s="5">
        <f t="shared" ref="J526" si="276">G526+I526</f>
        <v>0</v>
      </c>
      <c r="K526" s="5">
        <v>25000</v>
      </c>
      <c r="L526" s="5">
        <v>25000</v>
      </c>
      <c r="M526" s="69">
        <v>23290</v>
      </c>
      <c r="N526" s="26">
        <v>5000</v>
      </c>
      <c r="O526" s="29">
        <f t="shared" si="275"/>
        <v>30000</v>
      </c>
    </row>
    <row r="527" spans="1:15" ht="12" customHeight="1" outlineLevel="1" x14ac:dyDescent="0.25">
      <c r="A527" s="3" t="s">
        <v>348</v>
      </c>
      <c r="B527" s="3" t="s">
        <v>367</v>
      </c>
      <c r="C527" s="3" t="s">
        <v>311</v>
      </c>
      <c r="D527" s="3" t="s">
        <v>101</v>
      </c>
      <c r="E527" s="4" t="s">
        <v>102</v>
      </c>
      <c r="F527" s="5">
        <v>0</v>
      </c>
      <c r="G527" s="5">
        <v>0</v>
      </c>
      <c r="H527" s="5">
        <v>0</v>
      </c>
      <c r="I527" s="5">
        <v>0</v>
      </c>
      <c r="J527" s="5">
        <f t="shared" si="274"/>
        <v>0</v>
      </c>
      <c r="K527" s="5">
        <v>60000</v>
      </c>
      <c r="L527" s="33">
        <v>210000</v>
      </c>
      <c r="M527" s="69">
        <v>57565.9</v>
      </c>
      <c r="N527" s="26">
        <v>0</v>
      </c>
      <c r="O527" s="29">
        <f t="shared" si="275"/>
        <v>210000</v>
      </c>
    </row>
    <row r="528" spans="1:15" ht="12" customHeight="1" outlineLevel="1" x14ac:dyDescent="0.25">
      <c r="A528" s="3" t="s">
        <v>348</v>
      </c>
      <c r="B528" s="3" t="s">
        <v>367</v>
      </c>
      <c r="C528" s="3" t="s">
        <v>311</v>
      </c>
      <c r="D528" s="3" t="s">
        <v>84</v>
      </c>
      <c r="E528" s="4" t="s">
        <v>85</v>
      </c>
      <c r="F528" s="5">
        <v>0</v>
      </c>
      <c r="G528" s="5">
        <v>0</v>
      </c>
      <c r="H528" s="5">
        <v>0</v>
      </c>
      <c r="I528" s="5">
        <v>0</v>
      </c>
      <c r="J528" s="5">
        <f t="shared" si="274"/>
        <v>0</v>
      </c>
      <c r="K528" s="5">
        <v>2000000</v>
      </c>
      <c r="L528" s="5">
        <v>2000000</v>
      </c>
      <c r="M528" s="69">
        <v>427712</v>
      </c>
      <c r="N528" s="26">
        <v>0</v>
      </c>
      <c r="O528" s="29">
        <f t="shared" si="275"/>
        <v>2000000</v>
      </c>
    </row>
    <row r="529" spans="1:15" ht="12" customHeight="1" outlineLevel="1" x14ac:dyDescent="0.25">
      <c r="A529" s="3" t="s">
        <v>348</v>
      </c>
      <c r="B529" s="3" t="s">
        <v>367</v>
      </c>
      <c r="C529" s="3" t="s">
        <v>311</v>
      </c>
      <c r="D529" s="3" t="s">
        <v>592</v>
      </c>
      <c r="E529" s="4" t="s">
        <v>593</v>
      </c>
      <c r="F529" s="5">
        <v>0</v>
      </c>
      <c r="G529" s="5">
        <v>0</v>
      </c>
      <c r="H529" s="5">
        <v>0</v>
      </c>
      <c r="I529" s="5">
        <v>0</v>
      </c>
      <c r="J529" s="5">
        <f t="shared" ref="J529" si="277">G529+I529</f>
        <v>0</v>
      </c>
      <c r="K529" s="5">
        <v>0</v>
      </c>
      <c r="L529" s="5">
        <v>0</v>
      </c>
      <c r="M529" s="33">
        <v>0</v>
      </c>
      <c r="N529" s="26">
        <v>0</v>
      </c>
      <c r="O529" s="29">
        <f t="shared" si="275"/>
        <v>0</v>
      </c>
    </row>
    <row r="530" spans="1:15" ht="12" customHeight="1" outlineLevel="1" x14ac:dyDescent="0.25">
      <c r="A530" s="3" t="s">
        <v>348</v>
      </c>
      <c r="B530" s="3" t="s">
        <v>571</v>
      </c>
      <c r="C530" s="3" t="s">
        <v>311</v>
      </c>
      <c r="D530" s="3" t="s">
        <v>244</v>
      </c>
      <c r="E530" s="4" t="s">
        <v>245</v>
      </c>
      <c r="F530" s="5">
        <v>0</v>
      </c>
      <c r="G530" s="5">
        <v>0</v>
      </c>
      <c r="H530" s="5">
        <v>0</v>
      </c>
      <c r="I530" s="5">
        <v>0</v>
      </c>
      <c r="J530" s="5">
        <f t="shared" si="274"/>
        <v>0</v>
      </c>
      <c r="K530" s="5">
        <v>0</v>
      </c>
      <c r="L530" s="5">
        <v>0</v>
      </c>
      <c r="M530" s="33">
        <v>0</v>
      </c>
      <c r="N530" s="26">
        <v>0</v>
      </c>
      <c r="O530" s="29">
        <f t="shared" si="275"/>
        <v>0</v>
      </c>
    </row>
    <row r="531" spans="1:15" ht="12" customHeight="1" outlineLevel="1" x14ac:dyDescent="0.25">
      <c r="A531" s="3" t="s">
        <v>348</v>
      </c>
      <c r="B531" s="3" t="s">
        <v>571</v>
      </c>
      <c r="C531" s="3" t="s">
        <v>421</v>
      </c>
      <c r="D531" s="3" t="s">
        <v>592</v>
      </c>
      <c r="E531" s="4" t="s">
        <v>593</v>
      </c>
      <c r="F531" s="5">
        <v>0</v>
      </c>
      <c r="G531" s="5">
        <v>0</v>
      </c>
      <c r="H531" s="5">
        <v>0</v>
      </c>
      <c r="I531" s="5">
        <v>0</v>
      </c>
      <c r="J531" s="5">
        <f t="shared" si="274"/>
        <v>0</v>
      </c>
      <c r="K531" s="5">
        <v>0</v>
      </c>
      <c r="L531" s="5">
        <v>0</v>
      </c>
      <c r="M531" s="33">
        <v>0</v>
      </c>
      <c r="N531" s="26">
        <v>0</v>
      </c>
      <c r="O531" s="29">
        <f t="shared" si="275"/>
        <v>0</v>
      </c>
    </row>
    <row r="532" spans="1:15" ht="12" customHeight="1" x14ac:dyDescent="0.25">
      <c r="A532" s="118" t="s">
        <v>370</v>
      </c>
      <c r="B532" s="119"/>
      <c r="C532" s="119"/>
      <c r="D532" s="119"/>
      <c r="E532" s="119"/>
      <c r="F532" s="6">
        <f>SUM(F520:F531)</f>
        <v>0</v>
      </c>
      <c r="G532" s="6">
        <f>SUM(G520:G531)</f>
        <v>117318.6</v>
      </c>
      <c r="H532" s="6">
        <f>SUM(H520:H531)</f>
        <v>117318.6</v>
      </c>
      <c r="I532" s="6">
        <f>SUM(I520:I531)</f>
        <v>0</v>
      </c>
      <c r="J532" s="6">
        <f>SUM(J520:J530)</f>
        <v>117318.6</v>
      </c>
      <c r="K532" s="6">
        <f>SUM(K520:K531)</f>
        <v>3195000</v>
      </c>
      <c r="L532" s="6">
        <f>SUM(L520:L531)</f>
        <v>3295000</v>
      </c>
      <c r="M532" s="6">
        <f>SUM(M520:M531)</f>
        <v>1069812.4300000002</v>
      </c>
      <c r="N532" s="6">
        <f>SUM(N520:N531)</f>
        <v>-150000</v>
      </c>
      <c r="O532" s="6">
        <f>SUM(O520:O531)</f>
        <v>3145000</v>
      </c>
    </row>
    <row r="533" spans="1:15" ht="12" customHeight="1" outlineLevel="1" x14ac:dyDescent="0.25">
      <c r="A533" s="3" t="s">
        <v>348</v>
      </c>
      <c r="B533" s="3" t="s">
        <v>371</v>
      </c>
      <c r="C533" s="3" t="s">
        <v>372</v>
      </c>
      <c r="D533" s="3" t="s">
        <v>130</v>
      </c>
      <c r="E533" s="4" t="s">
        <v>131</v>
      </c>
      <c r="F533" s="5">
        <v>0</v>
      </c>
      <c r="G533" s="5">
        <v>0</v>
      </c>
      <c r="H533" s="5">
        <v>0</v>
      </c>
      <c r="I533" s="5">
        <v>0</v>
      </c>
      <c r="J533" s="5">
        <f t="shared" si="274"/>
        <v>0</v>
      </c>
      <c r="K533" s="5">
        <v>60000</v>
      </c>
      <c r="L533" s="5">
        <v>60000</v>
      </c>
      <c r="M533" s="38">
        <v>7519</v>
      </c>
      <c r="N533" s="26">
        <v>0</v>
      </c>
      <c r="O533" s="29">
        <f>L533+N533</f>
        <v>60000</v>
      </c>
    </row>
    <row r="534" spans="1:15" ht="12" customHeight="1" x14ac:dyDescent="0.25">
      <c r="A534" s="118" t="s">
        <v>373</v>
      </c>
      <c r="B534" s="119"/>
      <c r="C534" s="119"/>
      <c r="D534" s="119"/>
      <c r="E534" s="119"/>
      <c r="F534" s="6">
        <f>SUM(F533)</f>
        <v>0</v>
      </c>
      <c r="G534" s="6">
        <f>SUM(G533)</f>
        <v>0</v>
      </c>
      <c r="H534" s="6">
        <f t="shared" ref="H534:J534" si="278">SUM(H533)</f>
        <v>0</v>
      </c>
      <c r="I534" s="6">
        <f t="shared" si="278"/>
        <v>0</v>
      </c>
      <c r="J534" s="6">
        <f t="shared" si="278"/>
        <v>0</v>
      </c>
      <c r="K534" s="6">
        <f t="shared" ref="K534" si="279">SUM(K533)</f>
        <v>60000</v>
      </c>
      <c r="L534" s="6">
        <f t="shared" ref="L534:O534" si="280">SUM(L533)</f>
        <v>60000</v>
      </c>
      <c r="M534" s="6">
        <f t="shared" si="280"/>
        <v>7519</v>
      </c>
      <c r="N534" s="6">
        <f t="shared" si="280"/>
        <v>0</v>
      </c>
      <c r="O534" s="6">
        <f t="shared" si="280"/>
        <v>60000</v>
      </c>
    </row>
    <row r="535" spans="1:15" ht="12" customHeight="1" x14ac:dyDescent="0.25">
      <c r="A535" s="18" t="s">
        <v>348</v>
      </c>
      <c r="B535" s="46" t="s">
        <v>655</v>
      </c>
      <c r="C535" s="46" t="s">
        <v>270</v>
      </c>
      <c r="D535" s="46" t="s">
        <v>80</v>
      </c>
      <c r="E535" s="41" t="s">
        <v>81</v>
      </c>
      <c r="F535" s="19">
        <v>0</v>
      </c>
      <c r="G535" s="19">
        <v>0</v>
      </c>
      <c r="H535" s="38">
        <v>0</v>
      </c>
      <c r="I535" s="19">
        <v>0</v>
      </c>
      <c r="J535" s="19">
        <f>SUM(G535+I535)</f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</row>
    <row r="536" spans="1:15" ht="12" customHeight="1" outlineLevel="1" x14ac:dyDescent="0.25">
      <c r="A536" s="3" t="s">
        <v>348</v>
      </c>
      <c r="B536" s="3" t="s">
        <v>374</v>
      </c>
      <c r="C536" s="3" t="s">
        <v>270</v>
      </c>
      <c r="D536" s="3" t="s">
        <v>128</v>
      </c>
      <c r="E536" s="4" t="s">
        <v>129</v>
      </c>
      <c r="F536" s="5">
        <v>0</v>
      </c>
      <c r="G536" s="5">
        <v>0</v>
      </c>
      <c r="H536" s="5">
        <v>0</v>
      </c>
      <c r="I536" s="5">
        <v>0</v>
      </c>
      <c r="J536" s="5">
        <f t="shared" si="274"/>
        <v>0</v>
      </c>
      <c r="K536" s="5">
        <v>130000</v>
      </c>
      <c r="L536" s="5">
        <v>20000</v>
      </c>
      <c r="M536" s="38">
        <v>688.9</v>
      </c>
      <c r="N536" s="26">
        <v>0</v>
      </c>
      <c r="O536" s="29">
        <f t="shared" ref="O536:O543" si="281">L536+N536</f>
        <v>20000</v>
      </c>
    </row>
    <row r="537" spans="1:15" ht="12" customHeight="1" outlineLevel="1" x14ac:dyDescent="0.25">
      <c r="A537" s="3" t="s">
        <v>348</v>
      </c>
      <c r="B537" s="3" t="s">
        <v>374</v>
      </c>
      <c r="C537" s="3" t="s">
        <v>270</v>
      </c>
      <c r="D537" s="3" t="s">
        <v>130</v>
      </c>
      <c r="E537" s="4" t="s">
        <v>131</v>
      </c>
      <c r="F537" s="5">
        <v>0</v>
      </c>
      <c r="G537" s="5">
        <v>0</v>
      </c>
      <c r="H537" s="5">
        <v>0</v>
      </c>
      <c r="I537" s="5">
        <v>0</v>
      </c>
      <c r="J537" s="5">
        <f t="shared" si="274"/>
        <v>0</v>
      </c>
      <c r="K537" s="5">
        <v>10000</v>
      </c>
      <c r="L537" s="5">
        <v>0</v>
      </c>
      <c r="M537" s="33">
        <v>0</v>
      </c>
      <c r="N537" s="26">
        <v>0</v>
      </c>
      <c r="O537" s="29">
        <f t="shared" si="281"/>
        <v>0</v>
      </c>
    </row>
    <row r="538" spans="1:15" ht="12" customHeight="1" outlineLevel="1" x14ac:dyDescent="0.25">
      <c r="A538" s="3" t="s">
        <v>348</v>
      </c>
      <c r="B538" s="3" t="s">
        <v>374</v>
      </c>
      <c r="C538" s="3" t="s">
        <v>270</v>
      </c>
      <c r="D538" s="3" t="s">
        <v>132</v>
      </c>
      <c r="E538" s="4" t="s">
        <v>133</v>
      </c>
      <c r="F538" s="5">
        <v>0</v>
      </c>
      <c r="G538" s="5">
        <v>0</v>
      </c>
      <c r="H538" s="5">
        <v>0</v>
      </c>
      <c r="I538" s="5">
        <v>0</v>
      </c>
      <c r="J538" s="5">
        <f t="shared" si="274"/>
        <v>0</v>
      </c>
      <c r="K538" s="5">
        <v>2000</v>
      </c>
      <c r="L538" s="5">
        <v>2000</v>
      </c>
      <c r="M538" s="33">
        <v>209</v>
      </c>
      <c r="N538" s="26">
        <v>0</v>
      </c>
      <c r="O538" s="29">
        <f t="shared" si="281"/>
        <v>2000</v>
      </c>
    </row>
    <row r="539" spans="1:15" ht="12" customHeight="1" outlineLevel="1" x14ac:dyDescent="0.25">
      <c r="A539" s="3" t="s">
        <v>348</v>
      </c>
      <c r="B539" s="3" t="s">
        <v>374</v>
      </c>
      <c r="C539" s="3" t="s">
        <v>270</v>
      </c>
      <c r="D539" s="3" t="s">
        <v>136</v>
      </c>
      <c r="E539" s="4" t="s">
        <v>137</v>
      </c>
      <c r="F539" s="5">
        <v>0</v>
      </c>
      <c r="G539" s="5">
        <v>0</v>
      </c>
      <c r="H539" s="5">
        <v>0</v>
      </c>
      <c r="I539" s="5">
        <v>0</v>
      </c>
      <c r="J539" s="5">
        <f t="shared" si="274"/>
        <v>0</v>
      </c>
      <c r="K539" s="5">
        <v>60000</v>
      </c>
      <c r="L539" s="5">
        <v>60000</v>
      </c>
      <c r="M539" s="38">
        <v>35668.43</v>
      </c>
      <c r="N539" s="26">
        <v>0</v>
      </c>
      <c r="O539" s="29">
        <f t="shared" si="281"/>
        <v>60000</v>
      </c>
    </row>
    <row r="540" spans="1:15" ht="12" customHeight="1" outlineLevel="1" x14ac:dyDescent="0.25">
      <c r="A540" s="3" t="s">
        <v>348</v>
      </c>
      <c r="B540" s="3" t="s">
        <v>374</v>
      </c>
      <c r="C540" s="3" t="s">
        <v>270</v>
      </c>
      <c r="D540" s="3" t="s">
        <v>179</v>
      </c>
      <c r="E540" s="4" t="s">
        <v>180</v>
      </c>
      <c r="F540" s="5">
        <v>0</v>
      </c>
      <c r="G540" s="5">
        <v>0</v>
      </c>
      <c r="H540" s="5">
        <v>0</v>
      </c>
      <c r="I540" s="5">
        <v>0</v>
      </c>
      <c r="J540" s="5">
        <f t="shared" si="274"/>
        <v>0</v>
      </c>
      <c r="K540" s="5">
        <v>20000</v>
      </c>
      <c r="L540" s="5">
        <v>20000</v>
      </c>
      <c r="M540" s="33">
        <v>7414.96</v>
      </c>
      <c r="N540" s="26">
        <v>0</v>
      </c>
      <c r="O540" s="29">
        <f t="shared" si="281"/>
        <v>20000</v>
      </c>
    </row>
    <row r="541" spans="1:15" ht="12" customHeight="1" outlineLevel="1" x14ac:dyDescent="0.25">
      <c r="A541" s="3" t="s">
        <v>348</v>
      </c>
      <c r="B541" s="3" t="s">
        <v>374</v>
      </c>
      <c r="C541" s="3" t="s">
        <v>270</v>
      </c>
      <c r="D541" s="3" t="s">
        <v>101</v>
      </c>
      <c r="E541" s="4" t="s">
        <v>102</v>
      </c>
      <c r="F541" s="5">
        <v>0</v>
      </c>
      <c r="G541" s="5">
        <v>0</v>
      </c>
      <c r="H541" s="5">
        <v>0</v>
      </c>
      <c r="I541" s="5">
        <v>0</v>
      </c>
      <c r="J541" s="5">
        <f t="shared" si="274"/>
        <v>0</v>
      </c>
      <c r="K541" s="5">
        <v>20000</v>
      </c>
      <c r="L541" s="5">
        <v>20000</v>
      </c>
      <c r="M541" s="33">
        <v>0</v>
      </c>
      <c r="N541" s="26">
        <v>0</v>
      </c>
      <c r="O541" s="29">
        <f t="shared" si="281"/>
        <v>20000</v>
      </c>
    </row>
    <row r="542" spans="1:15" ht="12" customHeight="1" outlineLevel="1" x14ac:dyDescent="0.25">
      <c r="A542" s="3" t="s">
        <v>348</v>
      </c>
      <c r="B542" s="3" t="s">
        <v>374</v>
      </c>
      <c r="C542" s="3" t="s">
        <v>270</v>
      </c>
      <c r="D542" s="3" t="s">
        <v>84</v>
      </c>
      <c r="E542" s="4" t="s">
        <v>85</v>
      </c>
      <c r="F542" s="5">
        <v>0</v>
      </c>
      <c r="G542" s="5">
        <v>0</v>
      </c>
      <c r="H542" s="5">
        <v>0</v>
      </c>
      <c r="I542" s="5">
        <v>0</v>
      </c>
      <c r="J542" s="5">
        <f t="shared" si="274"/>
        <v>0</v>
      </c>
      <c r="K542" s="5">
        <v>20000</v>
      </c>
      <c r="L542" s="5">
        <v>90000</v>
      </c>
      <c r="M542" s="33">
        <v>60040.2</v>
      </c>
      <c r="N542" s="26">
        <v>0</v>
      </c>
      <c r="O542" s="29">
        <f t="shared" si="281"/>
        <v>90000</v>
      </c>
    </row>
    <row r="543" spans="1:15" ht="12" customHeight="1" outlineLevel="1" x14ac:dyDescent="0.25">
      <c r="A543" s="3" t="s">
        <v>348</v>
      </c>
      <c r="B543" s="3" t="s">
        <v>374</v>
      </c>
      <c r="C543" s="3" t="s">
        <v>270</v>
      </c>
      <c r="D543" s="3" t="s">
        <v>227</v>
      </c>
      <c r="E543" s="4" t="s">
        <v>228</v>
      </c>
      <c r="F543" s="5">
        <v>0</v>
      </c>
      <c r="G543" s="5">
        <v>0</v>
      </c>
      <c r="H543" s="5">
        <v>0</v>
      </c>
      <c r="I543" s="5">
        <v>0</v>
      </c>
      <c r="J543" s="5">
        <f t="shared" si="274"/>
        <v>0</v>
      </c>
      <c r="K543" s="5">
        <v>0</v>
      </c>
      <c r="L543" s="5">
        <v>0</v>
      </c>
      <c r="M543" s="33">
        <v>0</v>
      </c>
      <c r="N543" s="26">
        <v>0</v>
      </c>
      <c r="O543" s="29">
        <f t="shared" si="281"/>
        <v>0</v>
      </c>
    </row>
    <row r="544" spans="1:15" ht="12" customHeight="1" x14ac:dyDescent="0.25">
      <c r="A544" s="118" t="s">
        <v>375</v>
      </c>
      <c r="B544" s="119"/>
      <c r="C544" s="119"/>
      <c r="D544" s="119"/>
      <c r="E544" s="119"/>
      <c r="F544" s="6">
        <f t="shared" ref="F544:O544" si="282">SUM(F535:F543)</f>
        <v>0</v>
      </c>
      <c r="G544" s="6">
        <f t="shared" si="282"/>
        <v>0</v>
      </c>
      <c r="H544" s="6">
        <f t="shared" si="282"/>
        <v>0</v>
      </c>
      <c r="I544" s="6">
        <f t="shared" si="282"/>
        <v>0</v>
      </c>
      <c r="J544" s="6">
        <f t="shared" si="282"/>
        <v>0</v>
      </c>
      <c r="K544" s="6">
        <f t="shared" si="282"/>
        <v>262000</v>
      </c>
      <c r="L544" s="6">
        <f t="shared" si="282"/>
        <v>212000</v>
      </c>
      <c r="M544" s="6">
        <f t="shared" si="282"/>
        <v>104021.48999999999</v>
      </c>
      <c r="N544" s="6">
        <f t="shared" si="282"/>
        <v>0</v>
      </c>
      <c r="O544" s="6">
        <f t="shared" si="282"/>
        <v>212000</v>
      </c>
    </row>
    <row r="545" spans="1:1355" ht="12" customHeight="1" outlineLevel="1" x14ac:dyDescent="0.25">
      <c r="A545" s="3" t="s">
        <v>348</v>
      </c>
      <c r="B545" s="3" t="s">
        <v>376</v>
      </c>
      <c r="C545" s="3" t="s">
        <v>258</v>
      </c>
      <c r="D545" s="3" t="s">
        <v>130</v>
      </c>
      <c r="E545" s="4" t="s">
        <v>131</v>
      </c>
      <c r="F545" s="5">
        <v>0</v>
      </c>
      <c r="G545" s="5">
        <v>0</v>
      </c>
      <c r="H545" s="5">
        <v>0</v>
      </c>
      <c r="I545" s="5">
        <v>0</v>
      </c>
      <c r="J545" s="5">
        <f t="shared" si="274"/>
        <v>0</v>
      </c>
      <c r="K545" s="5">
        <v>20000</v>
      </c>
      <c r="L545" s="5">
        <v>120000</v>
      </c>
      <c r="M545" s="38">
        <v>24372.33</v>
      </c>
      <c r="N545" s="26">
        <v>-50000</v>
      </c>
      <c r="O545" s="29">
        <f>L545+N545</f>
        <v>70000</v>
      </c>
    </row>
    <row r="546" spans="1:1355" ht="12" customHeight="1" outlineLevel="1" x14ac:dyDescent="0.25">
      <c r="A546" s="3" t="s">
        <v>348</v>
      </c>
      <c r="B546" s="3" t="s">
        <v>376</v>
      </c>
      <c r="C546" s="3" t="s">
        <v>258</v>
      </c>
      <c r="D546" s="3" t="s">
        <v>132</v>
      </c>
      <c r="E546" s="4" t="s">
        <v>133</v>
      </c>
      <c r="F546" s="5">
        <v>0</v>
      </c>
      <c r="G546" s="5">
        <v>0</v>
      </c>
      <c r="H546" s="5">
        <v>0</v>
      </c>
      <c r="I546" s="5">
        <v>0</v>
      </c>
      <c r="J546" s="5">
        <f t="shared" si="274"/>
        <v>0</v>
      </c>
      <c r="K546" s="5">
        <v>25000</v>
      </c>
      <c r="L546" s="5">
        <v>25000</v>
      </c>
      <c r="M546" s="5">
        <v>0</v>
      </c>
      <c r="N546" s="26">
        <v>0</v>
      </c>
      <c r="O546" s="29">
        <f t="shared" ref="O546:O547" si="283">L546+N546</f>
        <v>25000</v>
      </c>
    </row>
    <row r="547" spans="1:1355" ht="12" customHeight="1" outlineLevel="1" x14ac:dyDescent="0.25">
      <c r="A547" s="3" t="s">
        <v>348</v>
      </c>
      <c r="B547" s="3" t="s">
        <v>376</v>
      </c>
      <c r="C547" s="3" t="s">
        <v>258</v>
      </c>
      <c r="D547" s="3" t="s">
        <v>84</v>
      </c>
      <c r="E547" s="4" t="s">
        <v>85</v>
      </c>
      <c r="F547" s="5">
        <v>0</v>
      </c>
      <c r="G547" s="5">
        <v>0</v>
      </c>
      <c r="H547" s="5">
        <v>0</v>
      </c>
      <c r="I547" s="5">
        <v>0</v>
      </c>
      <c r="J547" s="5">
        <f t="shared" si="274"/>
        <v>0</v>
      </c>
      <c r="K547" s="5">
        <v>200000</v>
      </c>
      <c r="L547" s="5">
        <v>150000</v>
      </c>
      <c r="M547" s="5">
        <v>5216</v>
      </c>
      <c r="N547" s="26">
        <v>-50000</v>
      </c>
      <c r="O547" s="29">
        <f t="shared" si="283"/>
        <v>100000</v>
      </c>
    </row>
    <row r="548" spans="1:1355" ht="12" customHeight="1" x14ac:dyDescent="0.25">
      <c r="A548" s="118" t="s">
        <v>377</v>
      </c>
      <c r="B548" s="119"/>
      <c r="C548" s="119"/>
      <c r="D548" s="119"/>
      <c r="E548" s="119"/>
      <c r="F548" s="6">
        <f>SUM(F545:F547)</f>
        <v>0</v>
      </c>
      <c r="G548" s="6">
        <f>SUM(G545:G547)</f>
        <v>0</v>
      </c>
      <c r="H548" s="6">
        <f t="shared" ref="H548:J548" si="284">SUM(H545:H547)</f>
        <v>0</v>
      </c>
      <c r="I548" s="6">
        <f t="shared" si="284"/>
        <v>0</v>
      </c>
      <c r="J548" s="6">
        <f t="shared" si="284"/>
        <v>0</v>
      </c>
      <c r="K548" s="6">
        <f t="shared" ref="K548" si="285">SUM(K545:K547)</f>
        <v>245000</v>
      </c>
      <c r="L548" s="6">
        <f t="shared" ref="L548:O548" si="286">SUM(L545:L547)</f>
        <v>295000</v>
      </c>
      <c r="M548" s="6">
        <f t="shared" si="286"/>
        <v>29588.33</v>
      </c>
      <c r="N548" s="6">
        <f t="shared" si="286"/>
        <v>-100000</v>
      </c>
      <c r="O548" s="6">
        <f t="shared" si="286"/>
        <v>195000</v>
      </c>
      <c r="P548" s="97"/>
    </row>
    <row r="549" spans="1:1355" s="21" customFormat="1" ht="12" customHeight="1" outlineLevel="1" x14ac:dyDescent="0.2">
      <c r="A549" s="18" t="s">
        <v>348</v>
      </c>
      <c r="B549" s="22" t="s">
        <v>573</v>
      </c>
      <c r="C549" s="20">
        <v>3341</v>
      </c>
      <c r="D549" s="20">
        <v>5171</v>
      </c>
      <c r="E549" s="20" t="s">
        <v>85</v>
      </c>
      <c r="F549" s="19">
        <v>0</v>
      </c>
      <c r="G549" s="19">
        <v>0</v>
      </c>
      <c r="H549" s="19">
        <v>0</v>
      </c>
      <c r="I549" s="19">
        <v>0</v>
      </c>
      <c r="J549" s="5">
        <f t="shared" si="274"/>
        <v>0</v>
      </c>
      <c r="K549" s="19">
        <v>100000</v>
      </c>
      <c r="L549" s="19">
        <v>100000</v>
      </c>
      <c r="M549" s="38">
        <v>53264.2</v>
      </c>
      <c r="N549" s="26">
        <v>0</v>
      </c>
      <c r="O549" s="29">
        <f>L549+N549</f>
        <v>100000</v>
      </c>
      <c r="P549" s="98"/>
    </row>
    <row r="550" spans="1:1355" ht="12" customHeight="1" x14ac:dyDescent="0.25">
      <c r="A550" s="125" t="s">
        <v>572</v>
      </c>
      <c r="B550" s="126"/>
      <c r="C550" s="126"/>
      <c r="D550" s="126"/>
      <c r="E550" s="127"/>
      <c r="F550" s="6">
        <f>SUM(F549)</f>
        <v>0</v>
      </c>
      <c r="G550" s="6">
        <f>SUM(G549)</f>
        <v>0</v>
      </c>
      <c r="H550" s="6">
        <f t="shared" ref="H550:J550" si="287">SUM(H549)</f>
        <v>0</v>
      </c>
      <c r="I550" s="6">
        <f t="shared" si="287"/>
        <v>0</v>
      </c>
      <c r="J550" s="6">
        <f t="shared" si="287"/>
        <v>0</v>
      </c>
      <c r="K550" s="6">
        <f>SUM(K549)</f>
        <v>100000</v>
      </c>
      <c r="L550" s="6">
        <f>SUM(L549)</f>
        <v>100000</v>
      </c>
      <c r="M550" s="6">
        <f t="shared" ref="M550:O550" si="288">SUM(M549)</f>
        <v>53264.2</v>
      </c>
      <c r="N550" s="6">
        <f t="shared" si="288"/>
        <v>0</v>
      </c>
      <c r="O550" s="6">
        <f t="shared" si="288"/>
        <v>100000</v>
      </c>
      <c r="P550" s="99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100"/>
      <c r="AV550" s="100"/>
      <c r="AW550" s="100"/>
      <c r="AX550" s="100"/>
      <c r="AY550" s="100"/>
      <c r="AZ550" s="100"/>
      <c r="BA550" s="100"/>
      <c r="BB550" s="100"/>
      <c r="BC550" s="100"/>
      <c r="BD550" s="100"/>
      <c r="BE550" s="100"/>
      <c r="BF550" s="100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100"/>
      <c r="BS550" s="100"/>
      <c r="BT550" s="100"/>
      <c r="BU550" s="100"/>
      <c r="BV550" s="100"/>
      <c r="BW550" s="100"/>
      <c r="BX550" s="100"/>
      <c r="BY550" s="100"/>
      <c r="BZ550" s="100"/>
      <c r="CA550" s="100"/>
      <c r="CB550" s="100"/>
      <c r="CC550" s="100"/>
      <c r="CD550" s="100"/>
      <c r="CE550" s="100"/>
      <c r="CF550" s="100"/>
      <c r="CG550" s="100"/>
      <c r="CH550" s="100"/>
      <c r="CI550" s="100"/>
      <c r="CJ550" s="100"/>
      <c r="CK550" s="100"/>
      <c r="CL550" s="100"/>
      <c r="CM550" s="100"/>
      <c r="CN550" s="100"/>
      <c r="CO550" s="100"/>
      <c r="CP550" s="100"/>
      <c r="CQ550" s="100"/>
      <c r="CR550" s="100"/>
      <c r="CS550" s="100"/>
      <c r="CT550" s="100"/>
      <c r="CU550" s="100"/>
      <c r="CV550" s="100"/>
      <c r="CW550" s="100"/>
      <c r="CX550" s="100"/>
      <c r="CY550" s="100"/>
      <c r="CZ550" s="100"/>
      <c r="DA550" s="100"/>
      <c r="DB550" s="100"/>
      <c r="DC550" s="100"/>
      <c r="DD550" s="100"/>
      <c r="DE550" s="100"/>
      <c r="DF550" s="100"/>
      <c r="DG550" s="100"/>
      <c r="DH550" s="100"/>
      <c r="DI550" s="100"/>
      <c r="DJ550" s="100"/>
      <c r="DK550" s="100"/>
      <c r="DL550" s="100"/>
      <c r="DM550" s="100"/>
      <c r="DN550" s="100"/>
      <c r="DO550" s="100"/>
      <c r="DP550" s="100"/>
      <c r="DQ550" s="100"/>
      <c r="DR550" s="100"/>
      <c r="DS550" s="100"/>
      <c r="DT550" s="100"/>
      <c r="DU550" s="100"/>
      <c r="DV550" s="100"/>
      <c r="DW550" s="100"/>
      <c r="DX550" s="100"/>
      <c r="DY550" s="100"/>
      <c r="DZ550" s="100"/>
      <c r="EA550" s="100"/>
      <c r="EB550" s="100"/>
      <c r="EC550" s="100"/>
      <c r="ED550" s="100"/>
      <c r="EE550" s="100"/>
      <c r="EF550" s="100"/>
      <c r="EG550" s="100"/>
      <c r="EH550" s="100"/>
      <c r="EI550" s="100"/>
      <c r="EJ550" s="100"/>
      <c r="EK550" s="100"/>
      <c r="EL550" s="100"/>
      <c r="EM550" s="100"/>
      <c r="EN550" s="100"/>
      <c r="EO550" s="100"/>
      <c r="EP550" s="100"/>
      <c r="EQ550" s="100"/>
      <c r="ER550" s="100"/>
      <c r="ES550" s="100"/>
      <c r="ET550" s="100"/>
      <c r="EU550" s="100"/>
      <c r="EV550" s="100"/>
      <c r="EW550" s="100"/>
      <c r="EX550" s="100"/>
      <c r="EY550" s="100"/>
      <c r="EZ550" s="100"/>
      <c r="FA550" s="100"/>
      <c r="FB550" s="100"/>
      <c r="FC550" s="100"/>
      <c r="FD550" s="100"/>
      <c r="FE550" s="100"/>
      <c r="FF550" s="100"/>
      <c r="FG550" s="100"/>
      <c r="FH550" s="100"/>
      <c r="FI550" s="100"/>
      <c r="FJ550" s="100"/>
      <c r="FK550" s="100"/>
      <c r="FL550" s="100"/>
      <c r="FM550" s="100"/>
      <c r="FN550" s="100"/>
      <c r="FO550" s="100"/>
      <c r="FP550" s="100"/>
      <c r="FQ550" s="100"/>
      <c r="FR550" s="100"/>
      <c r="FS550" s="100"/>
      <c r="FT550" s="100"/>
      <c r="FU550" s="100"/>
      <c r="FV550" s="100"/>
      <c r="FW550" s="100"/>
      <c r="FX550" s="100"/>
      <c r="FY550" s="100"/>
      <c r="FZ550" s="100"/>
      <c r="GA550" s="100"/>
      <c r="GB550" s="100"/>
      <c r="GC550" s="100"/>
      <c r="GD550" s="100"/>
      <c r="GE550" s="100"/>
      <c r="GF550" s="100"/>
      <c r="GG550" s="100"/>
      <c r="GH550" s="100"/>
      <c r="GI550" s="100"/>
      <c r="GJ550" s="100"/>
      <c r="GK550" s="100"/>
      <c r="GL550" s="100"/>
      <c r="GM550" s="100"/>
      <c r="GN550" s="100"/>
      <c r="GO550" s="100"/>
      <c r="GP550" s="100"/>
      <c r="GQ550" s="100"/>
      <c r="GR550" s="100"/>
      <c r="GS550" s="100"/>
      <c r="GT550" s="100"/>
      <c r="GU550" s="100"/>
      <c r="GV550" s="100"/>
      <c r="GW550" s="100"/>
      <c r="GX550" s="100"/>
      <c r="GY550" s="100"/>
      <c r="GZ550" s="100"/>
      <c r="HA550" s="100"/>
      <c r="HB550" s="100"/>
      <c r="HC550" s="100"/>
      <c r="HD550" s="100"/>
      <c r="HE550" s="100"/>
      <c r="HF550" s="100"/>
      <c r="HG550" s="100"/>
      <c r="HH550" s="100"/>
      <c r="HI550" s="100"/>
      <c r="HJ550" s="100"/>
      <c r="HK550" s="100"/>
      <c r="HL550" s="100"/>
      <c r="HM550" s="100"/>
      <c r="HN550" s="100"/>
      <c r="HO550" s="100"/>
      <c r="HP550" s="100"/>
      <c r="HQ550" s="100"/>
      <c r="HR550" s="100"/>
      <c r="HS550" s="100"/>
      <c r="HT550" s="100"/>
      <c r="HU550" s="100"/>
      <c r="HV550" s="100"/>
      <c r="HW550" s="100"/>
      <c r="HX550" s="100"/>
      <c r="HY550" s="100"/>
      <c r="HZ550" s="100"/>
      <c r="IA550" s="100"/>
      <c r="IB550" s="100"/>
      <c r="IC550" s="100"/>
      <c r="ID550" s="100"/>
      <c r="IE550" s="100"/>
      <c r="IF550" s="100"/>
      <c r="IG550" s="100"/>
      <c r="IH550" s="100"/>
      <c r="II550" s="100"/>
      <c r="IJ550" s="100"/>
      <c r="IK550" s="100"/>
      <c r="IL550" s="100"/>
      <c r="IM550" s="100"/>
      <c r="IN550" s="100"/>
      <c r="IO550" s="100"/>
      <c r="IP550" s="100"/>
      <c r="IQ550" s="100"/>
      <c r="IR550" s="100"/>
      <c r="IS550" s="100"/>
      <c r="IT550" s="100"/>
      <c r="IU550" s="100"/>
      <c r="IV550" s="100"/>
      <c r="IW550" s="100"/>
      <c r="IX550" s="100"/>
      <c r="IY550" s="100"/>
      <c r="IZ550" s="100"/>
      <c r="JA550" s="100"/>
      <c r="JB550" s="100"/>
      <c r="JC550" s="100"/>
      <c r="JD550" s="100"/>
      <c r="JE550" s="100"/>
      <c r="JF550" s="100"/>
      <c r="JG550" s="100"/>
      <c r="JH550" s="100"/>
      <c r="JI550" s="100"/>
      <c r="JJ550" s="100"/>
      <c r="JK550" s="100"/>
      <c r="JL550" s="100"/>
      <c r="JM550" s="100"/>
      <c r="JN550" s="100"/>
      <c r="JO550" s="100"/>
      <c r="JP550" s="100"/>
      <c r="JQ550" s="100"/>
      <c r="JR550" s="100"/>
      <c r="JS550" s="100"/>
      <c r="JT550" s="100"/>
      <c r="JU550" s="100"/>
      <c r="JV550" s="100"/>
      <c r="JW550" s="100"/>
      <c r="JX550" s="100"/>
      <c r="JY550" s="100"/>
      <c r="JZ550" s="100"/>
      <c r="KA550" s="100"/>
      <c r="KB550" s="100"/>
      <c r="KC550" s="100"/>
      <c r="KD550" s="100"/>
      <c r="KE550" s="100"/>
      <c r="KF550" s="100"/>
      <c r="KG550" s="100"/>
      <c r="KH550" s="100"/>
      <c r="KI550" s="100"/>
      <c r="KJ550" s="100"/>
      <c r="KK550" s="100"/>
      <c r="KL550" s="100"/>
      <c r="KM550" s="100"/>
      <c r="KN550" s="100"/>
      <c r="KO550" s="100"/>
      <c r="KP550" s="100"/>
      <c r="KQ550" s="100"/>
      <c r="KR550" s="100"/>
      <c r="KS550" s="100"/>
      <c r="KT550" s="100"/>
      <c r="KU550" s="100"/>
      <c r="KV550" s="100"/>
      <c r="KW550" s="100"/>
      <c r="KX550" s="100"/>
      <c r="KY550" s="100"/>
      <c r="KZ550" s="100"/>
      <c r="LA550" s="100"/>
      <c r="LB550" s="100"/>
      <c r="LC550" s="100"/>
      <c r="LD550" s="100"/>
      <c r="LE550" s="100"/>
      <c r="LF550" s="100"/>
      <c r="LG550" s="100"/>
      <c r="LH550" s="100"/>
      <c r="LI550" s="100"/>
      <c r="LJ550" s="100"/>
      <c r="LK550" s="100"/>
      <c r="LL550" s="100"/>
      <c r="LM550" s="100"/>
      <c r="LN550" s="100"/>
      <c r="LO550" s="100"/>
      <c r="LP550" s="100"/>
      <c r="LQ550" s="100"/>
      <c r="LR550" s="100"/>
      <c r="LS550" s="100"/>
      <c r="LT550" s="100"/>
      <c r="LU550" s="100"/>
      <c r="LV550" s="100"/>
      <c r="LW550" s="100"/>
      <c r="LX550" s="100"/>
      <c r="LY550" s="100"/>
      <c r="LZ550" s="100"/>
      <c r="MA550" s="100"/>
      <c r="MB550" s="100"/>
      <c r="MC550" s="100"/>
      <c r="MD550" s="100"/>
      <c r="ME550" s="100"/>
      <c r="MF550" s="100"/>
      <c r="MG550" s="100"/>
      <c r="MH550" s="100"/>
      <c r="MI550" s="100"/>
      <c r="MJ550" s="100"/>
      <c r="MK550" s="100"/>
      <c r="ML550" s="100"/>
      <c r="MM550" s="100"/>
      <c r="MN550" s="100"/>
      <c r="MO550" s="100"/>
      <c r="MP550" s="100"/>
      <c r="MQ550" s="100"/>
      <c r="MR550" s="100"/>
      <c r="MS550" s="100"/>
      <c r="MT550" s="100"/>
      <c r="MU550" s="100"/>
      <c r="MV550" s="100"/>
      <c r="MW550" s="100"/>
      <c r="MX550" s="100"/>
      <c r="MY550" s="100"/>
      <c r="MZ550" s="100"/>
      <c r="NA550" s="100"/>
      <c r="NB550" s="100"/>
      <c r="NC550" s="100"/>
      <c r="ND550" s="100"/>
      <c r="NE550" s="100"/>
      <c r="NF550" s="100"/>
      <c r="NG550" s="100"/>
      <c r="NH550" s="100"/>
      <c r="NI550" s="100"/>
      <c r="NJ550" s="100"/>
      <c r="NK550" s="100"/>
      <c r="NL550" s="100"/>
      <c r="NM550" s="100"/>
      <c r="NN550" s="100"/>
      <c r="NO550" s="100"/>
      <c r="NP550" s="100"/>
      <c r="NQ550" s="100"/>
      <c r="NR550" s="100"/>
      <c r="NS550" s="100"/>
      <c r="NT550" s="100"/>
      <c r="NU550" s="100"/>
      <c r="NV550" s="100"/>
      <c r="NW550" s="100"/>
      <c r="NX550" s="100"/>
      <c r="NY550" s="100"/>
      <c r="NZ550" s="100"/>
      <c r="OA550" s="100"/>
      <c r="OB550" s="100"/>
      <c r="OC550" s="100"/>
      <c r="OD550" s="100"/>
      <c r="OE550" s="100"/>
      <c r="OF550" s="100"/>
      <c r="OG550" s="100"/>
      <c r="OH550" s="100"/>
      <c r="OI550" s="100"/>
      <c r="OJ550" s="100"/>
      <c r="OK550" s="100"/>
      <c r="OL550" s="100"/>
      <c r="OM550" s="100"/>
      <c r="ON550" s="100"/>
      <c r="OO550" s="100"/>
      <c r="OP550" s="100"/>
      <c r="OQ550" s="100"/>
      <c r="OR550" s="100"/>
      <c r="OS550" s="100"/>
      <c r="OT550" s="100"/>
      <c r="OU550" s="100"/>
      <c r="OV550" s="100"/>
      <c r="OW550" s="100"/>
      <c r="OX550" s="100"/>
      <c r="OY550" s="100"/>
      <c r="OZ550" s="100"/>
      <c r="PA550" s="100"/>
      <c r="PB550" s="100"/>
      <c r="PC550" s="100"/>
      <c r="PD550" s="100"/>
      <c r="PE550" s="100"/>
      <c r="PF550" s="100"/>
      <c r="PG550" s="100"/>
      <c r="PH550" s="100"/>
      <c r="PI550" s="100"/>
      <c r="PJ550" s="100"/>
      <c r="PK550" s="100"/>
      <c r="PL550" s="100"/>
      <c r="PM550" s="100"/>
      <c r="PN550" s="100"/>
      <c r="PO550" s="100"/>
      <c r="PP550" s="100"/>
      <c r="PQ550" s="100"/>
      <c r="PR550" s="100"/>
      <c r="PS550" s="100"/>
      <c r="PT550" s="100"/>
      <c r="PU550" s="100"/>
      <c r="PV550" s="100"/>
      <c r="PW550" s="100"/>
      <c r="PX550" s="100"/>
      <c r="PY550" s="100"/>
      <c r="PZ550" s="100"/>
      <c r="QA550" s="100"/>
      <c r="QB550" s="100"/>
      <c r="QC550" s="100"/>
      <c r="QD550" s="100"/>
      <c r="QE550" s="100"/>
      <c r="QF550" s="100"/>
      <c r="QG550" s="100"/>
      <c r="QH550" s="100"/>
      <c r="QI550" s="100"/>
      <c r="QJ550" s="100"/>
      <c r="QK550" s="100"/>
      <c r="QL550" s="100"/>
      <c r="QM550" s="100"/>
      <c r="QN550" s="100"/>
      <c r="QO550" s="100"/>
      <c r="QP550" s="100"/>
      <c r="QQ550" s="100"/>
      <c r="QR550" s="100"/>
      <c r="QS550" s="100"/>
      <c r="QT550" s="100"/>
      <c r="QU550" s="100"/>
      <c r="QV550" s="100"/>
      <c r="QW550" s="100"/>
      <c r="QX550" s="100"/>
      <c r="QY550" s="100"/>
      <c r="QZ550" s="100"/>
      <c r="RA550" s="100"/>
      <c r="RB550" s="100"/>
      <c r="RC550" s="100"/>
      <c r="RD550" s="100"/>
      <c r="RE550" s="100"/>
      <c r="RF550" s="100"/>
      <c r="RG550" s="100"/>
      <c r="RH550" s="100"/>
      <c r="RI550" s="100"/>
      <c r="RJ550" s="100"/>
      <c r="RK550" s="100"/>
      <c r="RL550" s="100"/>
      <c r="RM550" s="100"/>
      <c r="RN550" s="100"/>
      <c r="RO550" s="100"/>
      <c r="RP550" s="100"/>
      <c r="RQ550" s="100"/>
      <c r="RR550" s="100"/>
      <c r="RS550" s="100"/>
      <c r="RT550" s="100"/>
      <c r="RU550" s="100"/>
      <c r="RV550" s="100"/>
      <c r="RW550" s="100"/>
      <c r="RX550" s="100"/>
      <c r="RY550" s="100"/>
      <c r="RZ550" s="100"/>
      <c r="SA550" s="100"/>
      <c r="SB550" s="100"/>
      <c r="SC550" s="100"/>
      <c r="SD550" s="100"/>
      <c r="SE550" s="100"/>
      <c r="SF550" s="100"/>
      <c r="SG550" s="100"/>
      <c r="SH550" s="100"/>
      <c r="SI550" s="100"/>
      <c r="SJ550" s="100"/>
      <c r="SK550" s="100"/>
      <c r="SL550" s="100"/>
      <c r="SM550" s="100"/>
      <c r="SN550" s="100"/>
      <c r="SO550" s="100"/>
      <c r="SP550" s="100"/>
      <c r="SQ550" s="100"/>
      <c r="SR550" s="100"/>
      <c r="SS550" s="100"/>
      <c r="ST550" s="100"/>
      <c r="SU550" s="100"/>
      <c r="SV550" s="100"/>
      <c r="SW550" s="100"/>
      <c r="SX550" s="100"/>
      <c r="SY550" s="100"/>
      <c r="SZ550" s="100"/>
      <c r="TA550" s="100"/>
      <c r="TB550" s="100"/>
      <c r="TC550" s="100"/>
      <c r="TD550" s="100"/>
      <c r="TE550" s="100"/>
      <c r="TF550" s="100"/>
      <c r="TG550" s="100"/>
      <c r="TH550" s="100"/>
      <c r="TI550" s="100"/>
      <c r="TJ550" s="100"/>
      <c r="TK550" s="100"/>
      <c r="TL550" s="100"/>
      <c r="TM550" s="100"/>
      <c r="TN550" s="100"/>
      <c r="TO550" s="100"/>
      <c r="TP550" s="100"/>
      <c r="TQ550" s="100"/>
      <c r="TR550" s="100"/>
      <c r="TS550" s="100"/>
      <c r="TT550" s="100"/>
      <c r="TU550" s="100"/>
      <c r="TV550" s="100"/>
      <c r="TW550" s="100"/>
      <c r="TX550" s="100"/>
      <c r="TY550" s="100"/>
      <c r="TZ550" s="100"/>
      <c r="UA550" s="100"/>
      <c r="UB550" s="100"/>
      <c r="UC550" s="100"/>
      <c r="UD550" s="100"/>
      <c r="UE550" s="100"/>
      <c r="UF550" s="100"/>
      <c r="UG550" s="100"/>
      <c r="UH550" s="100"/>
      <c r="UI550" s="100"/>
      <c r="UJ550" s="100"/>
      <c r="UK550" s="100"/>
      <c r="UL550" s="100"/>
      <c r="UM550" s="100"/>
      <c r="UN550" s="100"/>
      <c r="UO550" s="100"/>
      <c r="UP550" s="100"/>
      <c r="UQ550" s="100"/>
      <c r="UR550" s="100"/>
      <c r="US550" s="100"/>
      <c r="UT550" s="100"/>
      <c r="UU550" s="100"/>
      <c r="UV550" s="100"/>
      <c r="UW550" s="100"/>
      <c r="UX550" s="100"/>
      <c r="UY550" s="100"/>
      <c r="UZ550" s="100"/>
      <c r="VA550" s="100"/>
      <c r="VB550" s="100"/>
      <c r="VC550" s="100"/>
      <c r="VD550" s="100"/>
      <c r="VE550" s="100"/>
      <c r="VF550" s="100"/>
      <c r="VG550" s="100"/>
      <c r="VH550" s="100"/>
      <c r="VI550" s="100"/>
      <c r="VJ550" s="100"/>
      <c r="VK550" s="100"/>
      <c r="VL550" s="100"/>
      <c r="VM550" s="100"/>
      <c r="VN550" s="100"/>
      <c r="VO550" s="100"/>
      <c r="VP550" s="100"/>
      <c r="VQ550" s="100"/>
      <c r="VR550" s="100"/>
      <c r="VS550" s="100"/>
      <c r="VT550" s="100"/>
      <c r="VU550" s="100"/>
      <c r="VV550" s="100"/>
      <c r="VW550" s="100"/>
      <c r="VX550" s="100"/>
      <c r="VY550" s="100"/>
      <c r="VZ550" s="100"/>
      <c r="WA550" s="100"/>
      <c r="WB550" s="100"/>
      <c r="WC550" s="100"/>
      <c r="WD550" s="100"/>
      <c r="WE550" s="100"/>
      <c r="WF550" s="100"/>
      <c r="WG550" s="100"/>
      <c r="WH550" s="100"/>
      <c r="WI550" s="100"/>
      <c r="WJ550" s="100"/>
      <c r="WK550" s="100"/>
      <c r="WL550" s="100"/>
      <c r="WM550" s="100"/>
      <c r="WN550" s="100"/>
      <c r="WO550" s="100"/>
      <c r="WP550" s="100"/>
      <c r="WQ550" s="100"/>
      <c r="WR550" s="100"/>
      <c r="WS550" s="100"/>
      <c r="WT550" s="100"/>
      <c r="WU550" s="100"/>
      <c r="WV550" s="100"/>
      <c r="WW550" s="100"/>
      <c r="WX550" s="100"/>
      <c r="WY550" s="100"/>
      <c r="WZ550" s="100"/>
      <c r="XA550" s="100"/>
      <c r="XB550" s="100"/>
      <c r="XC550" s="100"/>
      <c r="XD550" s="100"/>
      <c r="XE550" s="100"/>
      <c r="XF550" s="100"/>
      <c r="XG550" s="100"/>
      <c r="XH550" s="100"/>
      <c r="XI550" s="100"/>
      <c r="XJ550" s="100"/>
      <c r="XK550" s="100"/>
      <c r="XL550" s="100"/>
      <c r="XM550" s="100"/>
      <c r="XN550" s="100"/>
      <c r="XO550" s="100"/>
      <c r="XP550" s="100"/>
      <c r="XQ550" s="100"/>
      <c r="XR550" s="100"/>
      <c r="XS550" s="100"/>
      <c r="XT550" s="100"/>
      <c r="XU550" s="100"/>
      <c r="XV550" s="100"/>
      <c r="XW550" s="100"/>
      <c r="XX550" s="100"/>
      <c r="XY550" s="100"/>
      <c r="XZ550" s="100"/>
      <c r="YA550" s="100"/>
      <c r="YB550" s="100"/>
      <c r="YC550" s="100"/>
      <c r="YD550" s="100"/>
      <c r="YE550" s="100"/>
      <c r="YF550" s="100"/>
      <c r="YG550" s="100"/>
      <c r="YH550" s="100"/>
      <c r="YI550" s="100"/>
      <c r="YJ550" s="100"/>
      <c r="YK550" s="100"/>
      <c r="YL550" s="100"/>
      <c r="YM550" s="100"/>
      <c r="YN550" s="100"/>
      <c r="YO550" s="100"/>
      <c r="YP550" s="100"/>
      <c r="YQ550" s="100"/>
      <c r="YR550" s="100"/>
      <c r="YS550" s="100"/>
      <c r="YT550" s="100"/>
      <c r="YU550" s="100"/>
      <c r="YV550" s="100"/>
      <c r="YW550" s="100"/>
      <c r="YX550" s="100"/>
      <c r="YY550" s="100"/>
      <c r="YZ550" s="100"/>
      <c r="ZA550" s="100"/>
      <c r="ZB550" s="100"/>
      <c r="ZC550" s="100"/>
      <c r="ZD550" s="100"/>
      <c r="ZE550" s="100"/>
      <c r="ZF550" s="100"/>
      <c r="ZG550" s="100"/>
      <c r="ZH550" s="100"/>
      <c r="ZI550" s="100"/>
      <c r="ZJ550" s="100"/>
      <c r="ZK550" s="100"/>
      <c r="ZL550" s="100"/>
      <c r="ZM550" s="100"/>
      <c r="ZN550" s="100"/>
      <c r="ZO550" s="100"/>
      <c r="ZP550" s="100"/>
      <c r="ZQ550" s="100"/>
      <c r="ZR550" s="100"/>
      <c r="ZS550" s="100"/>
      <c r="ZT550" s="100"/>
      <c r="ZU550" s="100"/>
      <c r="ZV550" s="100"/>
      <c r="ZW550" s="100"/>
      <c r="ZX550" s="100"/>
      <c r="ZY550" s="100"/>
      <c r="ZZ550" s="100"/>
      <c r="AAA550" s="100"/>
      <c r="AAB550" s="100"/>
      <c r="AAC550" s="100"/>
      <c r="AAD550" s="100"/>
      <c r="AAE550" s="100"/>
      <c r="AAF550" s="100"/>
      <c r="AAG550" s="100"/>
      <c r="AAH550" s="100"/>
      <c r="AAI550" s="100"/>
      <c r="AAJ550" s="100"/>
      <c r="AAK550" s="100"/>
      <c r="AAL550" s="100"/>
      <c r="AAM550" s="100"/>
      <c r="AAN550" s="100"/>
      <c r="AAO550" s="100"/>
      <c r="AAP550" s="100"/>
      <c r="AAQ550" s="100"/>
      <c r="AAR550" s="100"/>
      <c r="AAS550" s="100"/>
      <c r="AAT550" s="100"/>
      <c r="AAU550" s="100"/>
      <c r="AAV550" s="100"/>
      <c r="AAW550" s="100"/>
      <c r="AAX550" s="100"/>
      <c r="AAY550" s="100"/>
      <c r="AAZ550" s="100"/>
      <c r="ABA550" s="100"/>
      <c r="ABB550" s="100"/>
      <c r="ABC550" s="100"/>
      <c r="ABD550" s="100"/>
      <c r="ABE550" s="100"/>
      <c r="ABF550" s="100"/>
      <c r="ABG550" s="100"/>
      <c r="ABH550" s="100"/>
      <c r="ABI550" s="100"/>
      <c r="ABJ550" s="100"/>
      <c r="ABK550" s="100"/>
      <c r="ABL550" s="100"/>
      <c r="ABM550" s="100"/>
      <c r="ABN550" s="100"/>
      <c r="ABO550" s="100"/>
      <c r="ABP550" s="100"/>
      <c r="ABQ550" s="100"/>
      <c r="ABR550" s="100"/>
      <c r="ABS550" s="100"/>
      <c r="ABT550" s="100"/>
      <c r="ABU550" s="100"/>
      <c r="ABV550" s="100"/>
      <c r="ABW550" s="100"/>
      <c r="ABX550" s="100"/>
      <c r="ABY550" s="100"/>
      <c r="ABZ550" s="100"/>
      <c r="ACA550" s="100"/>
      <c r="ACB550" s="100"/>
      <c r="ACC550" s="100"/>
      <c r="ACD550" s="100"/>
      <c r="ACE550" s="100"/>
      <c r="ACF550" s="100"/>
      <c r="ACG550" s="100"/>
      <c r="ACH550" s="100"/>
      <c r="ACI550" s="100"/>
      <c r="ACJ550" s="100"/>
      <c r="ACK550" s="100"/>
      <c r="ACL550" s="100"/>
      <c r="ACM550" s="100"/>
      <c r="ACN550" s="100"/>
      <c r="ACO550" s="100"/>
      <c r="ACP550" s="100"/>
      <c r="ACQ550" s="100"/>
      <c r="ACR550" s="100"/>
      <c r="ACS550" s="100"/>
      <c r="ACT550" s="100"/>
      <c r="ACU550" s="100"/>
      <c r="ACV550" s="100"/>
      <c r="ACW550" s="100"/>
      <c r="ACX550" s="100"/>
      <c r="ACY550" s="100"/>
      <c r="ACZ550" s="100"/>
      <c r="ADA550" s="100"/>
      <c r="ADB550" s="100"/>
      <c r="ADC550" s="100"/>
      <c r="ADD550" s="100"/>
      <c r="ADE550" s="100"/>
      <c r="ADF550" s="100"/>
      <c r="ADG550" s="100"/>
      <c r="ADH550" s="100"/>
      <c r="ADI550" s="100"/>
      <c r="ADJ550" s="100"/>
      <c r="ADK550" s="100"/>
      <c r="ADL550" s="100"/>
      <c r="ADM550" s="100"/>
      <c r="ADN550" s="100"/>
      <c r="ADO550" s="100"/>
      <c r="ADP550" s="100"/>
      <c r="ADQ550" s="100"/>
      <c r="ADR550" s="100"/>
      <c r="ADS550" s="100"/>
      <c r="ADT550" s="100"/>
      <c r="ADU550" s="100"/>
      <c r="ADV550" s="100"/>
      <c r="ADW550" s="100"/>
      <c r="ADX550" s="100"/>
      <c r="ADY550" s="100"/>
      <c r="ADZ550" s="100"/>
      <c r="AEA550" s="100"/>
      <c r="AEB550" s="100"/>
      <c r="AEC550" s="100"/>
      <c r="AED550" s="100"/>
      <c r="AEE550" s="100"/>
      <c r="AEF550" s="100"/>
      <c r="AEG550" s="100"/>
      <c r="AEH550" s="100"/>
      <c r="AEI550" s="100"/>
      <c r="AEJ550" s="100"/>
      <c r="AEK550" s="100"/>
      <c r="AEL550" s="100"/>
      <c r="AEM550" s="100"/>
      <c r="AEN550" s="100"/>
      <c r="AEO550" s="100"/>
      <c r="AEP550" s="100"/>
      <c r="AEQ550" s="100"/>
      <c r="AER550" s="100"/>
      <c r="AES550" s="100"/>
      <c r="AET550" s="100"/>
      <c r="AEU550" s="100"/>
      <c r="AEV550" s="100"/>
      <c r="AEW550" s="100"/>
      <c r="AEX550" s="100"/>
      <c r="AEY550" s="100"/>
      <c r="AEZ550" s="100"/>
      <c r="AFA550" s="100"/>
      <c r="AFB550" s="100"/>
      <c r="AFC550" s="100"/>
      <c r="AFD550" s="100"/>
      <c r="AFE550" s="100"/>
      <c r="AFF550" s="100"/>
      <c r="AFG550" s="100"/>
      <c r="AFH550" s="100"/>
      <c r="AFI550" s="100"/>
      <c r="AFJ550" s="100"/>
      <c r="AFK550" s="100"/>
      <c r="AFL550" s="100"/>
      <c r="AFM550" s="100"/>
      <c r="AFN550" s="100"/>
      <c r="AFO550" s="100"/>
      <c r="AFP550" s="100"/>
      <c r="AFQ550" s="100"/>
      <c r="AFR550" s="100"/>
      <c r="AFS550" s="100"/>
      <c r="AFT550" s="100"/>
      <c r="AFU550" s="100"/>
      <c r="AFV550" s="100"/>
      <c r="AFW550" s="100"/>
      <c r="AFX550" s="100"/>
      <c r="AFY550" s="100"/>
      <c r="AFZ550" s="100"/>
      <c r="AGA550" s="100"/>
      <c r="AGB550" s="100"/>
      <c r="AGC550" s="100"/>
      <c r="AGD550" s="100"/>
      <c r="AGE550" s="100"/>
      <c r="AGF550" s="100"/>
      <c r="AGG550" s="100"/>
      <c r="AGH550" s="100"/>
      <c r="AGI550" s="100"/>
      <c r="AGJ550" s="100"/>
      <c r="AGK550" s="100"/>
      <c r="AGL550" s="100"/>
      <c r="AGM550" s="100"/>
      <c r="AGN550" s="100"/>
      <c r="AGO550" s="100"/>
      <c r="AGP550" s="100"/>
      <c r="AGQ550" s="100"/>
      <c r="AGR550" s="100"/>
      <c r="AGS550" s="100"/>
      <c r="AGT550" s="100"/>
      <c r="AGU550" s="100"/>
      <c r="AGV550" s="100"/>
      <c r="AGW550" s="100"/>
      <c r="AGX550" s="100"/>
      <c r="AGY550" s="100"/>
      <c r="AGZ550" s="100"/>
      <c r="AHA550" s="100"/>
      <c r="AHB550" s="100"/>
      <c r="AHC550" s="100"/>
      <c r="AHD550" s="100"/>
      <c r="AHE550" s="100"/>
      <c r="AHF550" s="100"/>
      <c r="AHG550" s="100"/>
      <c r="AHH550" s="100"/>
      <c r="AHI550" s="100"/>
      <c r="AHJ550" s="100"/>
      <c r="AHK550" s="100"/>
      <c r="AHL550" s="100"/>
      <c r="AHM550" s="100"/>
      <c r="AHN550" s="100"/>
      <c r="AHO550" s="100"/>
      <c r="AHP550" s="100"/>
      <c r="AHQ550" s="100"/>
      <c r="AHR550" s="100"/>
      <c r="AHS550" s="100"/>
      <c r="AHT550" s="100"/>
      <c r="AHU550" s="100"/>
      <c r="AHV550" s="100"/>
      <c r="AHW550" s="100"/>
      <c r="AHX550" s="100"/>
      <c r="AHY550" s="100"/>
      <c r="AHZ550" s="100"/>
      <c r="AIA550" s="100"/>
      <c r="AIB550" s="100"/>
      <c r="AIC550" s="100"/>
      <c r="AID550" s="100"/>
      <c r="AIE550" s="100"/>
      <c r="AIF550" s="100"/>
      <c r="AIG550" s="100"/>
      <c r="AIH550" s="100"/>
      <c r="AII550" s="100"/>
      <c r="AIJ550" s="100"/>
      <c r="AIK550" s="100"/>
      <c r="AIL550" s="100"/>
      <c r="AIM550" s="100"/>
      <c r="AIN550" s="100"/>
      <c r="AIO550" s="100"/>
      <c r="AIP550" s="100"/>
      <c r="AIQ550" s="100"/>
      <c r="AIR550" s="100"/>
      <c r="AIS550" s="100"/>
      <c r="AIT550" s="100"/>
      <c r="AIU550" s="100"/>
      <c r="AIV550" s="100"/>
      <c r="AIW550" s="100"/>
      <c r="AIX550" s="100"/>
      <c r="AIY550" s="100"/>
      <c r="AIZ550" s="100"/>
      <c r="AJA550" s="100"/>
      <c r="AJB550" s="100"/>
      <c r="AJC550" s="100"/>
      <c r="AJD550" s="100"/>
      <c r="AJE550" s="100"/>
      <c r="AJF550" s="100"/>
      <c r="AJG550" s="100"/>
      <c r="AJH550" s="100"/>
      <c r="AJI550" s="100"/>
      <c r="AJJ550" s="100"/>
      <c r="AJK550" s="100"/>
      <c r="AJL550" s="100"/>
      <c r="AJM550" s="100"/>
      <c r="AJN550" s="100"/>
      <c r="AJO550" s="100"/>
      <c r="AJP550" s="100"/>
      <c r="AJQ550" s="100"/>
      <c r="AJR550" s="100"/>
      <c r="AJS550" s="100"/>
      <c r="AJT550" s="100"/>
      <c r="AJU550" s="100"/>
      <c r="AJV550" s="100"/>
      <c r="AJW550" s="100"/>
      <c r="AJX550" s="100"/>
      <c r="AJY550" s="100"/>
      <c r="AJZ550" s="100"/>
      <c r="AKA550" s="100"/>
      <c r="AKB550" s="100"/>
      <c r="AKC550" s="100"/>
      <c r="AKD550" s="100"/>
      <c r="AKE550" s="100"/>
      <c r="AKF550" s="100"/>
      <c r="AKG550" s="100"/>
      <c r="AKH550" s="100"/>
      <c r="AKI550" s="100"/>
      <c r="AKJ550" s="100"/>
      <c r="AKK550" s="100"/>
      <c r="AKL550" s="100"/>
      <c r="AKM550" s="100"/>
      <c r="AKN550" s="100"/>
      <c r="AKO550" s="100"/>
      <c r="AKP550" s="100"/>
      <c r="AKQ550" s="100"/>
      <c r="AKR550" s="100"/>
      <c r="AKS550" s="100"/>
      <c r="AKT550" s="100"/>
      <c r="AKU550" s="100"/>
      <c r="AKV550" s="100"/>
      <c r="AKW550" s="100"/>
      <c r="AKX550" s="100"/>
      <c r="AKY550" s="100"/>
      <c r="AKZ550" s="100"/>
      <c r="ALA550" s="100"/>
      <c r="ALB550" s="100"/>
      <c r="ALC550" s="100"/>
      <c r="ALD550" s="100"/>
      <c r="ALE550" s="100"/>
      <c r="ALF550" s="100"/>
      <c r="ALG550" s="100"/>
      <c r="ALH550" s="100"/>
      <c r="ALI550" s="100"/>
      <c r="ALJ550" s="100"/>
      <c r="ALK550" s="100"/>
      <c r="ALL550" s="100"/>
      <c r="ALM550" s="100"/>
      <c r="ALN550" s="100"/>
      <c r="ALO550" s="100"/>
      <c r="ALP550" s="100"/>
      <c r="ALQ550" s="100"/>
      <c r="ALR550" s="100"/>
      <c r="ALS550" s="100"/>
      <c r="ALT550" s="100"/>
      <c r="ALU550" s="100"/>
      <c r="ALV550" s="100"/>
      <c r="ALW550" s="100"/>
      <c r="ALX550" s="100"/>
      <c r="ALY550" s="100"/>
      <c r="ALZ550" s="100"/>
      <c r="AMA550" s="100"/>
      <c r="AMB550" s="100"/>
      <c r="AMC550" s="100"/>
      <c r="AMD550" s="100"/>
      <c r="AME550" s="100"/>
      <c r="AMF550" s="100"/>
      <c r="AMG550" s="100"/>
      <c r="AMH550" s="100"/>
      <c r="AMI550" s="100"/>
      <c r="AMJ550" s="100"/>
      <c r="AMK550" s="100"/>
      <c r="AML550" s="100"/>
      <c r="AMM550" s="100"/>
      <c r="AMN550" s="100"/>
      <c r="AMO550" s="100"/>
      <c r="AMP550" s="100"/>
      <c r="AMQ550" s="100"/>
      <c r="AMR550" s="100"/>
      <c r="AMS550" s="100"/>
      <c r="AMT550" s="100"/>
      <c r="AMU550" s="100"/>
      <c r="AMV550" s="100"/>
      <c r="AMW550" s="100"/>
      <c r="AMX550" s="100"/>
      <c r="AMY550" s="100"/>
      <c r="AMZ550" s="100"/>
      <c r="ANA550" s="100"/>
      <c r="ANB550" s="100"/>
      <c r="ANC550" s="100"/>
      <c r="AND550" s="100"/>
      <c r="ANE550" s="100"/>
      <c r="ANF550" s="100"/>
      <c r="ANG550" s="100"/>
      <c r="ANH550" s="100"/>
      <c r="ANI550" s="100"/>
      <c r="ANJ550" s="100"/>
      <c r="ANK550" s="100"/>
      <c r="ANL550" s="100"/>
      <c r="ANM550" s="100"/>
      <c r="ANN550" s="100"/>
      <c r="ANO550" s="100"/>
      <c r="ANP550" s="100"/>
      <c r="ANQ550" s="100"/>
      <c r="ANR550" s="100"/>
      <c r="ANS550" s="100"/>
      <c r="ANT550" s="100"/>
      <c r="ANU550" s="100"/>
      <c r="ANV550" s="100"/>
      <c r="ANW550" s="100"/>
      <c r="ANX550" s="100"/>
      <c r="ANY550" s="100"/>
      <c r="ANZ550" s="100"/>
      <c r="AOA550" s="100"/>
      <c r="AOB550" s="100"/>
      <c r="AOC550" s="100"/>
      <c r="AOD550" s="100"/>
      <c r="AOE550" s="100"/>
      <c r="AOF550" s="100"/>
      <c r="AOG550" s="100"/>
      <c r="AOH550" s="100"/>
      <c r="AOI550" s="100"/>
      <c r="AOJ550" s="100"/>
      <c r="AOK550" s="100"/>
      <c r="AOL550" s="100"/>
      <c r="AOM550" s="100"/>
      <c r="AON550" s="100"/>
      <c r="AOO550" s="100"/>
      <c r="AOP550" s="100"/>
      <c r="AOQ550" s="100"/>
      <c r="AOR550" s="100"/>
      <c r="AOS550" s="100"/>
      <c r="AOT550" s="100"/>
      <c r="AOU550" s="100"/>
      <c r="AOV550" s="100"/>
      <c r="AOW550" s="100"/>
      <c r="AOX550" s="100"/>
      <c r="AOY550" s="100"/>
      <c r="AOZ550" s="100"/>
      <c r="APA550" s="100"/>
      <c r="APB550" s="100"/>
      <c r="APC550" s="100"/>
      <c r="APD550" s="100"/>
      <c r="APE550" s="100"/>
      <c r="APF550" s="100"/>
      <c r="APG550" s="100"/>
      <c r="APH550" s="100"/>
      <c r="API550" s="100"/>
      <c r="APJ550" s="100"/>
      <c r="APK550" s="100"/>
      <c r="APL550" s="100"/>
      <c r="APM550" s="100"/>
      <c r="APN550" s="100"/>
      <c r="APO550" s="100"/>
      <c r="APP550" s="100"/>
      <c r="APQ550" s="100"/>
      <c r="APR550" s="100"/>
      <c r="APS550" s="100"/>
      <c r="APT550" s="100"/>
      <c r="APU550" s="100"/>
      <c r="APV550" s="100"/>
      <c r="APW550" s="100"/>
      <c r="APX550" s="100"/>
      <c r="APY550" s="100"/>
      <c r="APZ550" s="100"/>
      <c r="AQA550" s="100"/>
      <c r="AQB550" s="100"/>
      <c r="AQC550" s="100"/>
      <c r="AQD550" s="100"/>
      <c r="AQE550" s="100"/>
      <c r="AQF550" s="100"/>
      <c r="AQG550" s="100"/>
      <c r="AQH550" s="100"/>
      <c r="AQI550" s="100"/>
      <c r="AQJ550" s="100"/>
      <c r="AQK550" s="100"/>
      <c r="AQL550" s="100"/>
      <c r="AQM550" s="100"/>
      <c r="AQN550" s="100"/>
      <c r="AQO550" s="100"/>
      <c r="AQP550" s="100"/>
      <c r="AQQ550" s="100"/>
      <c r="AQR550" s="100"/>
      <c r="AQS550" s="100"/>
      <c r="AQT550" s="100"/>
      <c r="AQU550" s="100"/>
      <c r="AQV550" s="100"/>
      <c r="AQW550" s="100"/>
      <c r="AQX550" s="100"/>
      <c r="AQY550" s="100"/>
      <c r="AQZ550" s="100"/>
      <c r="ARA550" s="100"/>
      <c r="ARB550" s="100"/>
      <c r="ARC550" s="100"/>
      <c r="ARD550" s="100"/>
      <c r="ARE550" s="100"/>
      <c r="ARF550" s="100"/>
      <c r="ARG550" s="100"/>
      <c r="ARH550" s="100"/>
      <c r="ARI550" s="100"/>
      <c r="ARJ550" s="100"/>
      <c r="ARK550" s="100"/>
      <c r="ARL550" s="100"/>
      <c r="ARM550" s="100"/>
      <c r="ARN550" s="100"/>
      <c r="ARO550" s="100"/>
      <c r="ARP550" s="100"/>
      <c r="ARQ550" s="100"/>
      <c r="ARR550" s="100"/>
      <c r="ARS550" s="100"/>
      <c r="ART550" s="100"/>
      <c r="ARU550" s="100"/>
      <c r="ARV550" s="100"/>
      <c r="ARW550" s="100"/>
      <c r="ARX550" s="100"/>
      <c r="ARY550" s="100"/>
      <c r="ARZ550" s="100"/>
      <c r="ASA550" s="100"/>
      <c r="ASB550" s="100"/>
      <c r="ASC550" s="100"/>
      <c r="ASD550" s="100"/>
      <c r="ASE550" s="100"/>
      <c r="ASF550" s="100"/>
      <c r="ASG550" s="100"/>
      <c r="ASH550" s="100"/>
      <c r="ASI550" s="100"/>
      <c r="ASJ550" s="100"/>
      <c r="ASK550" s="100"/>
      <c r="ASL550" s="100"/>
      <c r="ASM550" s="100"/>
      <c r="ASN550" s="100"/>
      <c r="ASO550" s="100"/>
      <c r="ASP550" s="100"/>
      <c r="ASQ550" s="100"/>
      <c r="ASR550" s="100"/>
      <c r="ASS550" s="100"/>
      <c r="AST550" s="100"/>
      <c r="ASU550" s="100"/>
      <c r="ASV550" s="100"/>
      <c r="ASW550" s="100"/>
      <c r="ASX550" s="100"/>
      <c r="ASY550" s="100"/>
      <c r="ASZ550" s="100"/>
      <c r="ATA550" s="100"/>
      <c r="ATB550" s="100"/>
      <c r="ATC550" s="100"/>
      <c r="ATD550" s="100"/>
      <c r="ATE550" s="100"/>
      <c r="ATF550" s="100"/>
      <c r="ATG550" s="100"/>
      <c r="ATH550" s="100"/>
      <c r="ATI550" s="100"/>
      <c r="ATJ550" s="100"/>
      <c r="ATK550" s="100"/>
      <c r="ATL550" s="100"/>
      <c r="ATM550" s="100"/>
      <c r="ATN550" s="100"/>
      <c r="ATO550" s="100"/>
      <c r="ATP550" s="100"/>
      <c r="ATQ550" s="100"/>
      <c r="ATR550" s="100"/>
      <c r="ATS550" s="100"/>
      <c r="ATT550" s="100"/>
      <c r="ATU550" s="100"/>
      <c r="ATV550" s="100"/>
      <c r="ATW550" s="100"/>
      <c r="ATX550" s="100"/>
      <c r="ATY550" s="100"/>
      <c r="ATZ550" s="100"/>
      <c r="AUA550" s="100"/>
      <c r="AUB550" s="100"/>
      <c r="AUC550" s="100"/>
      <c r="AUD550" s="100"/>
      <c r="AUE550" s="100"/>
      <c r="AUF550" s="100"/>
      <c r="AUG550" s="100"/>
      <c r="AUH550" s="100"/>
      <c r="AUI550" s="100"/>
      <c r="AUJ550" s="100"/>
      <c r="AUK550" s="100"/>
      <c r="AUL550" s="100"/>
      <c r="AUM550" s="100"/>
      <c r="AUN550" s="100"/>
      <c r="AUO550" s="100"/>
      <c r="AUP550" s="100"/>
      <c r="AUQ550" s="100"/>
      <c r="AUR550" s="100"/>
      <c r="AUS550" s="100"/>
      <c r="AUT550" s="100"/>
      <c r="AUU550" s="100"/>
      <c r="AUV550" s="100"/>
      <c r="AUW550" s="100"/>
      <c r="AUX550" s="100"/>
      <c r="AUY550" s="100"/>
      <c r="AUZ550" s="100"/>
      <c r="AVA550" s="100"/>
      <c r="AVB550" s="100"/>
      <c r="AVC550" s="100"/>
      <c r="AVD550" s="100"/>
      <c r="AVE550" s="100"/>
      <c r="AVF550" s="100"/>
      <c r="AVG550" s="100"/>
      <c r="AVH550" s="100"/>
      <c r="AVI550" s="100"/>
      <c r="AVJ550" s="100"/>
      <c r="AVK550" s="100"/>
      <c r="AVL550" s="100"/>
      <c r="AVM550" s="100"/>
      <c r="AVN550" s="100"/>
      <c r="AVO550" s="100"/>
      <c r="AVP550" s="100"/>
      <c r="AVQ550" s="100"/>
      <c r="AVR550" s="100"/>
      <c r="AVS550" s="100"/>
      <c r="AVT550" s="100"/>
      <c r="AVU550" s="100"/>
      <c r="AVV550" s="100"/>
      <c r="AVW550" s="100"/>
      <c r="AVX550" s="100"/>
      <c r="AVY550" s="100"/>
      <c r="AVZ550" s="100"/>
      <c r="AWA550" s="100"/>
      <c r="AWB550" s="100"/>
      <c r="AWC550" s="100"/>
      <c r="AWD550" s="100"/>
      <c r="AWE550" s="100"/>
      <c r="AWF550" s="100"/>
      <c r="AWG550" s="100"/>
      <c r="AWH550" s="100"/>
      <c r="AWI550" s="100"/>
      <c r="AWJ550" s="100"/>
      <c r="AWK550" s="100"/>
      <c r="AWL550" s="100"/>
      <c r="AWM550" s="100"/>
      <c r="AWN550" s="100"/>
      <c r="AWO550" s="100"/>
      <c r="AWP550" s="100"/>
      <c r="AWQ550" s="100"/>
      <c r="AWR550" s="100"/>
      <c r="AWS550" s="100"/>
      <c r="AWT550" s="100"/>
      <c r="AWU550" s="100"/>
      <c r="AWV550" s="100"/>
      <c r="AWW550" s="100"/>
      <c r="AWX550" s="100"/>
      <c r="AWY550" s="100"/>
      <c r="AWZ550" s="100"/>
      <c r="AXA550" s="100"/>
      <c r="AXB550" s="100"/>
      <c r="AXC550" s="100"/>
      <c r="AXD550" s="100"/>
      <c r="AXE550" s="100"/>
      <c r="AXF550" s="100"/>
      <c r="AXG550" s="100"/>
      <c r="AXH550" s="100"/>
      <c r="AXI550" s="100"/>
      <c r="AXJ550" s="100"/>
      <c r="AXK550" s="100"/>
      <c r="AXL550" s="100"/>
      <c r="AXM550" s="100"/>
      <c r="AXN550" s="100"/>
      <c r="AXO550" s="100"/>
      <c r="AXP550" s="100"/>
      <c r="AXQ550" s="100"/>
      <c r="AXR550" s="100"/>
      <c r="AXS550" s="100"/>
      <c r="AXT550" s="100"/>
      <c r="AXU550" s="100"/>
      <c r="AXV550" s="100"/>
      <c r="AXW550" s="100"/>
      <c r="AXX550" s="100"/>
      <c r="AXY550" s="100"/>
      <c r="AXZ550" s="100"/>
      <c r="AYA550" s="100"/>
      <c r="AYB550" s="100"/>
      <c r="AYC550" s="100"/>
      <c r="AYD550" s="100"/>
      <c r="AYE550" s="100"/>
      <c r="AYF550" s="100"/>
      <c r="AYG550" s="100"/>
      <c r="AYH550" s="100"/>
      <c r="AYI550" s="100"/>
      <c r="AYJ550" s="100"/>
      <c r="AYK550" s="100"/>
      <c r="AYL550" s="100"/>
      <c r="AYM550" s="100"/>
      <c r="AYN550" s="100"/>
      <c r="AYO550" s="100"/>
      <c r="AYP550" s="100"/>
      <c r="AYQ550" s="100"/>
      <c r="AYR550" s="100"/>
      <c r="AYS550" s="100"/>
      <c r="AYT550" s="100"/>
      <c r="AYU550" s="100"/>
      <c r="AYV550" s="100"/>
      <c r="AYW550" s="100"/>
      <c r="AYX550" s="100"/>
      <c r="AYY550" s="100"/>
      <c r="AYZ550" s="100"/>
      <c r="AZA550" s="100"/>
      <c r="AZB550" s="100"/>
      <c r="AZC550" s="100"/>
    </row>
    <row r="551" spans="1:1355" ht="12" customHeight="1" x14ac:dyDescent="0.25">
      <c r="A551" s="18" t="s">
        <v>348</v>
      </c>
      <c r="B551" s="18" t="s">
        <v>659</v>
      </c>
      <c r="C551" s="18" t="s">
        <v>308</v>
      </c>
      <c r="D551" s="18" t="s">
        <v>167</v>
      </c>
      <c r="E551" s="18" t="s">
        <v>168</v>
      </c>
      <c r="F551" s="19">
        <v>1900000</v>
      </c>
      <c r="G551" s="19">
        <v>1900000</v>
      </c>
      <c r="H551" s="33">
        <v>2254827</v>
      </c>
      <c r="I551" s="25">
        <v>450000</v>
      </c>
      <c r="J551" s="27">
        <f>SUM(G551+I551)</f>
        <v>2350000</v>
      </c>
      <c r="K551" s="19">
        <v>0</v>
      </c>
      <c r="L551" s="19">
        <v>0</v>
      </c>
      <c r="M551" s="19">
        <v>0</v>
      </c>
      <c r="N551" s="19">
        <v>0</v>
      </c>
      <c r="O551" s="19">
        <f t="shared" ref="O551:O559" si="289">SUM(L551+N551)</f>
        <v>0</v>
      </c>
    </row>
    <row r="552" spans="1:1355" ht="12" customHeight="1" x14ac:dyDescent="0.25">
      <c r="A552" s="18" t="s">
        <v>348</v>
      </c>
      <c r="B552" s="18" t="s">
        <v>659</v>
      </c>
      <c r="C552" s="18" t="s">
        <v>308</v>
      </c>
      <c r="D552" s="18" t="s">
        <v>80</v>
      </c>
      <c r="E552" s="18" t="s">
        <v>81</v>
      </c>
      <c r="F552" s="19">
        <v>0</v>
      </c>
      <c r="G552" s="19">
        <v>1776.27</v>
      </c>
      <c r="H552" s="33">
        <v>1776.27</v>
      </c>
      <c r="I552" s="25">
        <v>0</v>
      </c>
      <c r="J552" s="27">
        <f>SUM(G552+I552)</f>
        <v>1776.27</v>
      </c>
      <c r="K552" s="19">
        <v>0</v>
      </c>
      <c r="L552" s="19">
        <v>0</v>
      </c>
      <c r="M552" s="19">
        <v>0</v>
      </c>
      <c r="N552" s="19">
        <v>0</v>
      </c>
      <c r="O552" s="19">
        <f>SUM(L552+N552)</f>
        <v>0</v>
      </c>
    </row>
    <row r="553" spans="1:1355" ht="12" customHeight="1" x14ac:dyDescent="0.25">
      <c r="A553" s="18" t="s">
        <v>348</v>
      </c>
      <c r="B553" s="18" t="s">
        <v>659</v>
      </c>
      <c r="C553" s="18" t="s">
        <v>308</v>
      </c>
      <c r="D553" s="18" t="s">
        <v>130</v>
      </c>
      <c r="E553" s="18" t="s">
        <v>131</v>
      </c>
      <c r="F553" s="19">
        <v>0</v>
      </c>
      <c r="G553" s="19">
        <v>0</v>
      </c>
      <c r="H553" s="19">
        <v>0</v>
      </c>
      <c r="I553" s="19">
        <v>0</v>
      </c>
      <c r="J553" s="19">
        <v>0</v>
      </c>
      <c r="K553" s="19">
        <v>60000</v>
      </c>
      <c r="L553" s="19">
        <v>30000</v>
      </c>
      <c r="M553" s="19">
        <v>4331.8</v>
      </c>
      <c r="N553" s="26">
        <v>0</v>
      </c>
      <c r="O553" s="42">
        <f t="shared" si="289"/>
        <v>30000</v>
      </c>
    </row>
    <row r="554" spans="1:1355" ht="12" customHeight="1" x14ac:dyDescent="0.25">
      <c r="A554" s="18" t="s">
        <v>348</v>
      </c>
      <c r="B554" s="18" t="s">
        <v>659</v>
      </c>
      <c r="C554" s="18" t="s">
        <v>308</v>
      </c>
      <c r="D554" s="18" t="s">
        <v>136</v>
      </c>
      <c r="E554" s="18" t="s">
        <v>137</v>
      </c>
      <c r="F554" s="19">
        <v>0</v>
      </c>
      <c r="G554" s="19">
        <v>0</v>
      </c>
      <c r="H554" s="19">
        <v>0</v>
      </c>
      <c r="I554" s="19">
        <v>0</v>
      </c>
      <c r="J554" s="19">
        <f>SUM(G554+I554)</f>
        <v>0</v>
      </c>
      <c r="K554" s="19">
        <v>0</v>
      </c>
      <c r="L554" s="19">
        <v>4800</v>
      </c>
      <c r="M554" s="38">
        <v>3262.1</v>
      </c>
      <c r="N554" s="26">
        <v>0</v>
      </c>
      <c r="O554" s="42">
        <f>SUM(L554+N554)</f>
        <v>4800</v>
      </c>
    </row>
    <row r="555" spans="1:1355" ht="12" customHeight="1" x14ac:dyDescent="0.25">
      <c r="A555" s="18" t="s">
        <v>348</v>
      </c>
      <c r="B555" s="18" t="s">
        <v>659</v>
      </c>
      <c r="C555" s="18" t="s">
        <v>308</v>
      </c>
      <c r="D555" s="18" t="s">
        <v>144</v>
      </c>
      <c r="E555" s="18" t="s">
        <v>145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26">
        <v>0</v>
      </c>
      <c r="O555" s="42">
        <f t="shared" si="289"/>
        <v>0</v>
      </c>
    </row>
    <row r="556" spans="1:1355" ht="12" customHeight="1" x14ac:dyDescent="0.25">
      <c r="A556" s="18" t="s">
        <v>348</v>
      </c>
      <c r="B556" s="18" t="s">
        <v>659</v>
      </c>
      <c r="C556" s="18" t="s">
        <v>308</v>
      </c>
      <c r="D556" s="18" t="s">
        <v>179</v>
      </c>
      <c r="E556" s="18" t="s">
        <v>180</v>
      </c>
      <c r="F556" s="19">
        <v>0</v>
      </c>
      <c r="G556" s="19">
        <v>0</v>
      </c>
      <c r="H556" s="19">
        <v>0</v>
      </c>
      <c r="I556" s="19">
        <v>0</v>
      </c>
      <c r="J556" s="19">
        <f>SUM(G556+I556)</f>
        <v>0</v>
      </c>
      <c r="K556" s="19">
        <v>0</v>
      </c>
      <c r="L556" s="19">
        <v>19000</v>
      </c>
      <c r="M556" s="38">
        <v>16474.5</v>
      </c>
      <c r="N556" s="26">
        <v>0</v>
      </c>
      <c r="O556" s="42">
        <f t="shared" si="289"/>
        <v>19000</v>
      </c>
    </row>
    <row r="557" spans="1:1355" ht="12" customHeight="1" x14ac:dyDescent="0.25">
      <c r="A557" s="18" t="s">
        <v>348</v>
      </c>
      <c r="B557" s="18" t="s">
        <v>659</v>
      </c>
      <c r="C557" s="18" t="s">
        <v>308</v>
      </c>
      <c r="D557" s="18" t="s">
        <v>101</v>
      </c>
      <c r="E557" s="18" t="s">
        <v>102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50000</v>
      </c>
      <c r="L557" s="19">
        <v>50000</v>
      </c>
      <c r="M557" s="19">
        <v>0</v>
      </c>
      <c r="N557" s="26">
        <v>0</v>
      </c>
      <c r="O557" s="42">
        <f t="shared" si="289"/>
        <v>50000</v>
      </c>
    </row>
    <row r="558" spans="1:1355" ht="12" customHeight="1" x14ac:dyDescent="0.25">
      <c r="A558" s="18" t="s">
        <v>348</v>
      </c>
      <c r="B558" s="18" t="s">
        <v>659</v>
      </c>
      <c r="C558" s="18" t="s">
        <v>308</v>
      </c>
      <c r="D558" s="18" t="s">
        <v>84</v>
      </c>
      <c r="E558" s="18" t="s">
        <v>85</v>
      </c>
      <c r="F558" s="19">
        <v>0</v>
      </c>
      <c r="G558" s="19">
        <v>0</v>
      </c>
      <c r="H558" s="19">
        <v>0</v>
      </c>
      <c r="I558" s="19">
        <v>0</v>
      </c>
      <c r="J558" s="19">
        <v>0</v>
      </c>
      <c r="K558" s="19">
        <v>100000</v>
      </c>
      <c r="L558" s="19">
        <v>168000</v>
      </c>
      <c r="M558" s="19">
        <v>91709.53</v>
      </c>
      <c r="N558" s="26">
        <v>0</v>
      </c>
      <c r="O558" s="42">
        <f t="shared" si="289"/>
        <v>168000</v>
      </c>
    </row>
    <row r="559" spans="1:1355" ht="12" customHeight="1" x14ac:dyDescent="0.25">
      <c r="A559" s="18" t="s">
        <v>348</v>
      </c>
      <c r="B559" s="18" t="s">
        <v>659</v>
      </c>
      <c r="C559" s="18" t="s">
        <v>308</v>
      </c>
      <c r="D559" s="18" t="s">
        <v>227</v>
      </c>
      <c r="E559" s="18" t="s">
        <v>228</v>
      </c>
      <c r="F559" s="19">
        <v>0</v>
      </c>
      <c r="G559" s="19">
        <v>0</v>
      </c>
      <c r="H559" s="19">
        <v>0</v>
      </c>
      <c r="I559" s="19">
        <v>0</v>
      </c>
      <c r="J559" s="19">
        <f>SUM(G559+I559)</f>
        <v>0</v>
      </c>
      <c r="K559" s="19">
        <v>0</v>
      </c>
      <c r="L559" s="19">
        <v>0</v>
      </c>
      <c r="M559" s="19">
        <v>0</v>
      </c>
      <c r="N559" s="26">
        <v>0</v>
      </c>
      <c r="O559" s="42">
        <f t="shared" si="289"/>
        <v>0</v>
      </c>
    </row>
    <row r="560" spans="1:1355" ht="12" customHeight="1" x14ac:dyDescent="0.25">
      <c r="A560" s="125" t="s">
        <v>380</v>
      </c>
      <c r="B560" s="126"/>
      <c r="C560" s="126"/>
      <c r="D560" s="126"/>
      <c r="E560" s="127"/>
      <c r="F560" s="6">
        <f t="shared" ref="F560:O560" si="290">SUM(F551:F559)</f>
        <v>1900000</v>
      </c>
      <c r="G560" s="6">
        <f t="shared" si="290"/>
        <v>1901776.27</v>
      </c>
      <c r="H560" s="6">
        <f t="shared" si="290"/>
        <v>2256603.27</v>
      </c>
      <c r="I560" s="6">
        <f t="shared" si="290"/>
        <v>450000</v>
      </c>
      <c r="J560" s="6">
        <f t="shared" si="290"/>
        <v>2351776.27</v>
      </c>
      <c r="K560" s="6">
        <f t="shared" si="290"/>
        <v>210000</v>
      </c>
      <c r="L560" s="6">
        <f t="shared" si="290"/>
        <v>271800</v>
      </c>
      <c r="M560" s="6">
        <f t="shared" si="290"/>
        <v>115777.93</v>
      </c>
      <c r="N560" s="6">
        <f t="shared" si="290"/>
        <v>0</v>
      </c>
      <c r="O560" s="6">
        <f t="shared" si="290"/>
        <v>271800</v>
      </c>
    </row>
    <row r="561" spans="1:15" s="7" customFormat="1" ht="12" customHeight="1" x14ac:dyDescent="0.25">
      <c r="A561" s="123" t="s">
        <v>378</v>
      </c>
      <c r="B561" s="124"/>
      <c r="C561" s="124"/>
      <c r="D561" s="124"/>
      <c r="E561" s="124"/>
      <c r="F561" s="10">
        <f>SUM(F498,F504,F507,F511,F514,F519,F532,F534,F544,F548,F560)</f>
        <v>1900000</v>
      </c>
      <c r="G561" s="10">
        <f>SUM(G498,G504,G507,G511,G514,G519,G532,G534,G544,G548,G560)</f>
        <v>2204063.2800000003</v>
      </c>
      <c r="H561" s="10">
        <f>SUM(H498,H504,H507,H511,H514,H519,H532,H534,H544,H548,H560)</f>
        <v>2569366.54</v>
      </c>
      <c r="I561" s="10">
        <f>SUM(I498,I504,I507,I511,I514,I519,I532,I534,I544,I548,I560)</f>
        <v>468215</v>
      </c>
      <c r="J561" s="10">
        <f t="shared" ref="J561:O561" si="291">SUM(J498,J504,J507,J511,J514,J519,J532,J534,J544,J548,J550,J560)</f>
        <v>2672278.2800000003</v>
      </c>
      <c r="K561" s="10">
        <f t="shared" si="291"/>
        <v>16666500</v>
      </c>
      <c r="L561" s="10">
        <f t="shared" si="291"/>
        <v>19082800</v>
      </c>
      <c r="M561" s="10">
        <f t="shared" si="291"/>
        <v>11248668.359999999</v>
      </c>
      <c r="N561" s="10">
        <f t="shared" si="291"/>
        <v>-290000</v>
      </c>
      <c r="O561" s="10">
        <f t="shared" si="291"/>
        <v>18792800</v>
      </c>
    </row>
    <row r="562" spans="1:15" ht="12" customHeight="1" outlineLevel="1" x14ac:dyDescent="0.25">
      <c r="A562" s="3" t="s">
        <v>379</v>
      </c>
      <c r="B562" s="3" t="s">
        <v>381</v>
      </c>
      <c r="C562" s="3" t="s">
        <v>308</v>
      </c>
      <c r="D562" s="3" t="s">
        <v>167</v>
      </c>
      <c r="E562" s="4" t="s">
        <v>168</v>
      </c>
      <c r="F562" s="5">
        <v>253400</v>
      </c>
      <c r="G562" s="5">
        <v>276400</v>
      </c>
      <c r="H562" s="38">
        <v>313500</v>
      </c>
      <c r="I562" s="25">
        <v>38300</v>
      </c>
      <c r="J562" s="27">
        <f>G562+I562</f>
        <v>314700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</row>
    <row r="563" spans="1:15" ht="12" customHeight="1" x14ac:dyDescent="0.25">
      <c r="A563" s="118" t="s">
        <v>382</v>
      </c>
      <c r="B563" s="119"/>
      <c r="C563" s="119"/>
      <c r="D563" s="119"/>
      <c r="E563" s="119"/>
      <c r="F563" s="6">
        <f>SUM(F562)</f>
        <v>253400</v>
      </c>
      <c r="G563" s="6">
        <f>SUM(G562)</f>
        <v>276400</v>
      </c>
      <c r="H563" s="6">
        <f t="shared" ref="H563:J563" si="292">SUM(H562)</f>
        <v>313500</v>
      </c>
      <c r="I563" s="6">
        <f t="shared" si="292"/>
        <v>38300</v>
      </c>
      <c r="J563" s="6">
        <f t="shared" si="292"/>
        <v>314700</v>
      </c>
      <c r="K563" s="6">
        <f>SUM(K562)</f>
        <v>0</v>
      </c>
      <c r="L563" s="6">
        <f>SUM(L562)</f>
        <v>0</v>
      </c>
      <c r="M563" s="6">
        <f t="shared" ref="M563:O563" si="293">SUM(M562)</f>
        <v>0</v>
      </c>
      <c r="N563" s="6">
        <f t="shared" si="293"/>
        <v>0</v>
      </c>
      <c r="O563" s="6">
        <f t="shared" si="293"/>
        <v>0</v>
      </c>
    </row>
    <row r="564" spans="1:15" s="48" customFormat="1" ht="12" customHeight="1" x14ac:dyDescent="0.25">
      <c r="A564" s="18" t="s">
        <v>379</v>
      </c>
      <c r="B564" s="22" t="s">
        <v>656</v>
      </c>
      <c r="C564" s="22">
        <v>3412</v>
      </c>
      <c r="D564" s="22">
        <v>2324</v>
      </c>
      <c r="E564" s="66" t="s">
        <v>81</v>
      </c>
      <c r="F564" s="19">
        <v>0</v>
      </c>
      <c r="G564" s="19">
        <v>11378.1</v>
      </c>
      <c r="H564" s="38">
        <v>11378.1</v>
      </c>
      <c r="I564" s="19">
        <v>0</v>
      </c>
      <c r="J564" s="19">
        <f>SUM(G564+I564)</f>
        <v>11378.1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</row>
    <row r="565" spans="1:15" ht="12" customHeight="1" outlineLevel="1" x14ac:dyDescent="0.25">
      <c r="A565" s="3" t="s">
        <v>379</v>
      </c>
      <c r="B565" s="3" t="s">
        <v>383</v>
      </c>
      <c r="C565" s="3" t="s">
        <v>222</v>
      </c>
      <c r="D565" s="3" t="s">
        <v>130</v>
      </c>
      <c r="E565" s="4" t="s">
        <v>131</v>
      </c>
      <c r="F565" s="5">
        <v>0</v>
      </c>
      <c r="G565" s="5">
        <v>0</v>
      </c>
      <c r="H565" s="5">
        <v>0</v>
      </c>
      <c r="I565" s="5">
        <v>0</v>
      </c>
      <c r="J565" s="5">
        <f t="shared" ref="J565:J578" si="294">G565+I565</f>
        <v>0</v>
      </c>
      <c r="K565" s="33">
        <v>50000</v>
      </c>
      <c r="L565" s="33">
        <v>50000</v>
      </c>
      <c r="M565" s="33">
        <v>36783</v>
      </c>
      <c r="N565" s="26">
        <v>0</v>
      </c>
      <c r="O565" s="29">
        <f t="shared" ref="O565:O570" si="295">L565+N565</f>
        <v>50000</v>
      </c>
    </row>
    <row r="566" spans="1:15" ht="12" customHeight="1" outlineLevel="1" x14ac:dyDescent="0.25">
      <c r="A566" s="3" t="s">
        <v>379</v>
      </c>
      <c r="B566" s="3" t="s">
        <v>383</v>
      </c>
      <c r="C566" s="3" t="s">
        <v>222</v>
      </c>
      <c r="D566" s="3" t="s">
        <v>132</v>
      </c>
      <c r="E566" s="4" t="s">
        <v>133</v>
      </c>
      <c r="F566" s="5">
        <v>0</v>
      </c>
      <c r="G566" s="5">
        <v>0</v>
      </c>
      <c r="H566" s="5">
        <v>0</v>
      </c>
      <c r="I566" s="5">
        <v>0</v>
      </c>
      <c r="J566" s="5">
        <f t="shared" si="294"/>
        <v>0</v>
      </c>
      <c r="K566" s="33">
        <v>60000</v>
      </c>
      <c r="L566" s="33">
        <v>60000</v>
      </c>
      <c r="M566" s="33">
        <v>38606</v>
      </c>
      <c r="N566" s="26">
        <v>0</v>
      </c>
      <c r="O566" s="29">
        <f t="shared" si="295"/>
        <v>60000</v>
      </c>
    </row>
    <row r="567" spans="1:15" ht="12" customHeight="1" outlineLevel="1" x14ac:dyDescent="0.25">
      <c r="A567" s="3" t="s">
        <v>379</v>
      </c>
      <c r="B567" s="3" t="s">
        <v>383</v>
      </c>
      <c r="C567" s="3" t="s">
        <v>222</v>
      </c>
      <c r="D567" s="3" t="s">
        <v>136</v>
      </c>
      <c r="E567" s="4" t="s">
        <v>137</v>
      </c>
      <c r="F567" s="5">
        <v>0</v>
      </c>
      <c r="G567" s="5">
        <v>0</v>
      </c>
      <c r="H567" s="5">
        <v>0</v>
      </c>
      <c r="I567" s="5">
        <v>0</v>
      </c>
      <c r="J567" s="5">
        <f t="shared" si="294"/>
        <v>0</v>
      </c>
      <c r="K567" s="33">
        <v>100000</v>
      </c>
      <c r="L567" s="33">
        <v>100000</v>
      </c>
      <c r="M567" s="38">
        <v>51822.58</v>
      </c>
      <c r="N567" s="26">
        <v>0</v>
      </c>
      <c r="O567" s="29">
        <f t="shared" si="295"/>
        <v>100000</v>
      </c>
    </row>
    <row r="568" spans="1:15" ht="12" customHeight="1" outlineLevel="1" x14ac:dyDescent="0.25">
      <c r="A568" s="3" t="s">
        <v>379</v>
      </c>
      <c r="B568" s="3" t="s">
        <v>383</v>
      </c>
      <c r="C568" s="3" t="s">
        <v>222</v>
      </c>
      <c r="D568" s="3" t="s">
        <v>138</v>
      </c>
      <c r="E568" s="4" t="s">
        <v>139</v>
      </c>
      <c r="F568" s="5">
        <v>0</v>
      </c>
      <c r="G568" s="5">
        <v>0</v>
      </c>
      <c r="H568" s="5">
        <v>0</v>
      </c>
      <c r="I568" s="5">
        <v>0</v>
      </c>
      <c r="J568" s="5">
        <f t="shared" ref="J568" si="296">G568+I568</f>
        <v>0</v>
      </c>
      <c r="K568" s="33">
        <v>5000</v>
      </c>
      <c r="L568" s="33">
        <v>5000</v>
      </c>
      <c r="M568" s="33">
        <v>3636</v>
      </c>
      <c r="N568" s="26">
        <v>0</v>
      </c>
      <c r="O568" s="29">
        <f t="shared" ref="O568" si="297">L568+N568</f>
        <v>5000</v>
      </c>
    </row>
    <row r="569" spans="1:15" ht="12" customHeight="1" outlineLevel="1" x14ac:dyDescent="0.25">
      <c r="A569" s="3" t="s">
        <v>379</v>
      </c>
      <c r="B569" s="3" t="s">
        <v>383</v>
      </c>
      <c r="C569" s="3" t="s">
        <v>222</v>
      </c>
      <c r="D569" s="3" t="s">
        <v>101</v>
      </c>
      <c r="E569" s="4" t="s">
        <v>102</v>
      </c>
      <c r="F569" s="5">
        <v>0</v>
      </c>
      <c r="G569" s="5">
        <v>0</v>
      </c>
      <c r="H569" s="5">
        <v>0</v>
      </c>
      <c r="I569" s="5">
        <v>0</v>
      </c>
      <c r="J569" s="5">
        <f t="shared" si="294"/>
        <v>0</v>
      </c>
      <c r="K569" s="33">
        <v>150000</v>
      </c>
      <c r="L569" s="33">
        <v>150000</v>
      </c>
      <c r="M569" s="33">
        <v>0</v>
      </c>
      <c r="N569" s="26">
        <v>-25000</v>
      </c>
      <c r="O569" s="29">
        <f t="shared" si="295"/>
        <v>125000</v>
      </c>
    </row>
    <row r="570" spans="1:15" ht="12" customHeight="1" outlineLevel="1" x14ac:dyDescent="0.25">
      <c r="A570" s="3" t="s">
        <v>379</v>
      </c>
      <c r="B570" s="3" t="s">
        <v>383</v>
      </c>
      <c r="C570" s="3" t="s">
        <v>222</v>
      </c>
      <c r="D570" s="3" t="s">
        <v>84</v>
      </c>
      <c r="E570" s="4" t="s">
        <v>85</v>
      </c>
      <c r="F570" s="5">
        <v>0</v>
      </c>
      <c r="G570" s="5">
        <v>0</v>
      </c>
      <c r="H570" s="5">
        <v>0</v>
      </c>
      <c r="I570" s="5">
        <v>0</v>
      </c>
      <c r="J570" s="5">
        <f t="shared" si="294"/>
        <v>0</v>
      </c>
      <c r="K570" s="33">
        <v>600000</v>
      </c>
      <c r="L570" s="33">
        <v>600000</v>
      </c>
      <c r="M570" s="33">
        <v>2960</v>
      </c>
      <c r="N570" s="26">
        <v>-475000</v>
      </c>
      <c r="O570" s="29">
        <f t="shared" si="295"/>
        <v>125000</v>
      </c>
    </row>
    <row r="571" spans="1:15" ht="12" customHeight="1" x14ac:dyDescent="0.25">
      <c r="A571" s="118" t="s">
        <v>384</v>
      </c>
      <c r="B571" s="119"/>
      <c r="C571" s="119"/>
      <c r="D571" s="119"/>
      <c r="E571" s="119"/>
      <c r="F571" s="6">
        <f t="shared" ref="F571:O571" si="298">SUM(F564:F570)</f>
        <v>0</v>
      </c>
      <c r="G571" s="6">
        <f t="shared" si="298"/>
        <v>11378.1</v>
      </c>
      <c r="H571" s="6">
        <f t="shared" si="298"/>
        <v>11378.1</v>
      </c>
      <c r="I571" s="6">
        <f t="shared" si="298"/>
        <v>0</v>
      </c>
      <c r="J571" s="6">
        <f t="shared" si="298"/>
        <v>11378.1</v>
      </c>
      <c r="K571" s="6">
        <f t="shared" si="298"/>
        <v>965000</v>
      </c>
      <c r="L571" s="6">
        <f t="shared" si="298"/>
        <v>965000</v>
      </c>
      <c r="M571" s="6">
        <f t="shared" si="298"/>
        <v>133807.58000000002</v>
      </c>
      <c r="N571" s="6">
        <f t="shared" si="298"/>
        <v>-500000</v>
      </c>
      <c r="O571" s="6">
        <f t="shared" si="298"/>
        <v>465000</v>
      </c>
    </row>
    <row r="572" spans="1:15" ht="12" customHeight="1" x14ac:dyDescent="0.25">
      <c r="A572" s="18" t="s">
        <v>379</v>
      </c>
      <c r="B572" s="46" t="s">
        <v>641</v>
      </c>
      <c r="C572" s="46" t="s">
        <v>299</v>
      </c>
      <c r="D572" s="46" t="s">
        <v>80</v>
      </c>
      <c r="E572" s="41" t="s">
        <v>81</v>
      </c>
      <c r="F572" s="19">
        <v>0</v>
      </c>
      <c r="G572" s="19">
        <v>0</v>
      </c>
      <c r="H572" s="38">
        <v>0</v>
      </c>
      <c r="I572" s="25">
        <v>0</v>
      </c>
      <c r="J572" s="27">
        <f>SUM(G572+I572)</f>
        <v>0</v>
      </c>
      <c r="K572" s="19">
        <v>0</v>
      </c>
      <c r="L572" s="19">
        <v>0</v>
      </c>
      <c r="M572" s="19">
        <v>0</v>
      </c>
      <c r="N572" s="19">
        <v>0</v>
      </c>
      <c r="O572" s="19">
        <f>SUM(L572+N572)</f>
        <v>0</v>
      </c>
    </row>
    <row r="573" spans="1:15" ht="12" customHeight="1" outlineLevel="1" x14ac:dyDescent="0.25">
      <c r="A573" s="3" t="s">
        <v>379</v>
      </c>
      <c r="B573" s="3" t="s">
        <v>385</v>
      </c>
      <c r="C573" s="3" t="s">
        <v>299</v>
      </c>
      <c r="D573" s="3" t="s">
        <v>120</v>
      </c>
      <c r="E573" s="4" t="s">
        <v>121</v>
      </c>
      <c r="F573" s="5">
        <v>0</v>
      </c>
      <c r="G573" s="5">
        <v>0</v>
      </c>
      <c r="H573" s="5">
        <v>0</v>
      </c>
      <c r="I573" s="5">
        <v>0</v>
      </c>
      <c r="J573" s="5">
        <f t="shared" si="294"/>
        <v>0</v>
      </c>
      <c r="K573" s="33">
        <v>120000</v>
      </c>
      <c r="L573" s="33">
        <v>140000</v>
      </c>
      <c r="M573" s="38">
        <v>94055</v>
      </c>
      <c r="N573" s="26">
        <v>0</v>
      </c>
      <c r="O573" s="29">
        <f>L573+N573</f>
        <v>140000</v>
      </c>
    </row>
    <row r="574" spans="1:15" ht="12" customHeight="1" outlineLevel="1" x14ac:dyDescent="0.25">
      <c r="A574" s="3" t="s">
        <v>379</v>
      </c>
      <c r="B574" s="3" t="s">
        <v>385</v>
      </c>
      <c r="C574" s="3" t="s">
        <v>299</v>
      </c>
      <c r="D574" s="3" t="s">
        <v>128</v>
      </c>
      <c r="E574" s="4" t="s">
        <v>129</v>
      </c>
      <c r="F574" s="5">
        <v>0</v>
      </c>
      <c r="G574" s="5">
        <v>0</v>
      </c>
      <c r="H574" s="5">
        <v>0</v>
      </c>
      <c r="I574" s="5">
        <v>0</v>
      </c>
      <c r="J574" s="5">
        <f t="shared" ref="J574" si="299">G574+I574</f>
        <v>0</v>
      </c>
      <c r="K574" s="33">
        <v>0</v>
      </c>
      <c r="L574" s="33">
        <v>0</v>
      </c>
      <c r="M574" s="33">
        <v>0</v>
      </c>
      <c r="N574" s="26">
        <v>0</v>
      </c>
      <c r="O574" s="29">
        <f t="shared" ref="O574:O578" si="300">L574+N574</f>
        <v>0</v>
      </c>
    </row>
    <row r="575" spans="1:15" ht="12" customHeight="1" outlineLevel="1" x14ac:dyDescent="0.25">
      <c r="A575" s="3" t="s">
        <v>379</v>
      </c>
      <c r="B575" s="3" t="s">
        <v>385</v>
      </c>
      <c r="C575" s="3" t="s">
        <v>299</v>
      </c>
      <c r="D575" s="3" t="s">
        <v>130</v>
      </c>
      <c r="E575" s="4" t="s">
        <v>131</v>
      </c>
      <c r="F575" s="5">
        <v>0</v>
      </c>
      <c r="G575" s="5">
        <v>0</v>
      </c>
      <c r="H575" s="5">
        <v>0</v>
      </c>
      <c r="I575" s="5">
        <v>0</v>
      </c>
      <c r="J575" s="5">
        <f t="shared" si="294"/>
        <v>0</v>
      </c>
      <c r="K575" s="33">
        <v>160000</v>
      </c>
      <c r="L575" s="33">
        <v>160000</v>
      </c>
      <c r="M575" s="33">
        <v>126207.9</v>
      </c>
      <c r="N575" s="26">
        <v>35000</v>
      </c>
      <c r="O575" s="29">
        <f t="shared" si="300"/>
        <v>195000</v>
      </c>
    </row>
    <row r="576" spans="1:15" ht="12" customHeight="1" outlineLevel="1" x14ac:dyDescent="0.25">
      <c r="A576" s="3" t="s">
        <v>379</v>
      </c>
      <c r="B576" s="3" t="s">
        <v>385</v>
      </c>
      <c r="C576" s="3" t="s">
        <v>299</v>
      </c>
      <c r="D576" s="3" t="s">
        <v>132</v>
      </c>
      <c r="E576" s="4" t="s">
        <v>133</v>
      </c>
      <c r="F576" s="5">
        <v>0</v>
      </c>
      <c r="G576" s="5">
        <v>0</v>
      </c>
      <c r="H576" s="5">
        <v>0</v>
      </c>
      <c r="I576" s="5">
        <v>0</v>
      </c>
      <c r="J576" s="5">
        <f t="shared" si="294"/>
        <v>0</v>
      </c>
      <c r="K576" s="33">
        <v>30000</v>
      </c>
      <c r="L576" s="33">
        <v>30000</v>
      </c>
      <c r="M576" s="33">
        <v>0</v>
      </c>
      <c r="N576" s="26">
        <v>0</v>
      </c>
      <c r="O576" s="29">
        <f t="shared" si="300"/>
        <v>30000</v>
      </c>
    </row>
    <row r="577" spans="1:15" ht="12" customHeight="1" outlineLevel="1" x14ac:dyDescent="0.25">
      <c r="A577" s="3" t="s">
        <v>379</v>
      </c>
      <c r="B577" s="3" t="s">
        <v>385</v>
      </c>
      <c r="C577" s="3" t="s">
        <v>299</v>
      </c>
      <c r="D577" s="3" t="s">
        <v>101</v>
      </c>
      <c r="E577" s="4" t="s">
        <v>102</v>
      </c>
      <c r="F577" s="5">
        <v>0</v>
      </c>
      <c r="G577" s="5">
        <v>0</v>
      </c>
      <c r="H577" s="5">
        <v>0</v>
      </c>
      <c r="I577" s="5">
        <v>0</v>
      </c>
      <c r="J577" s="5">
        <f t="shared" si="294"/>
        <v>0</v>
      </c>
      <c r="K577" s="33">
        <v>200000</v>
      </c>
      <c r="L577" s="33">
        <v>190000</v>
      </c>
      <c r="M577" s="38">
        <v>177545</v>
      </c>
      <c r="N577" s="26">
        <v>60000</v>
      </c>
      <c r="O577" s="29">
        <f t="shared" si="300"/>
        <v>250000</v>
      </c>
    </row>
    <row r="578" spans="1:15" ht="12" customHeight="1" outlineLevel="1" x14ac:dyDescent="0.25">
      <c r="A578" s="3" t="s">
        <v>379</v>
      </c>
      <c r="B578" s="3" t="s">
        <v>385</v>
      </c>
      <c r="C578" s="3" t="s">
        <v>299</v>
      </c>
      <c r="D578" s="3" t="s">
        <v>84</v>
      </c>
      <c r="E578" s="4" t="s">
        <v>85</v>
      </c>
      <c r="F578" s="5">
        <v>0</v>
      </c>
      <c r="G578" s="5">
        <v>0</v>
      </c>
      <c r="H578" s="5">
        <v>0</v>
      </c>
      <c r="I578" s="5">
        <v>0</v>
      </c>
      <c r="J578" s="5">
        <f t="shared" si="294"/>
        <v>0</v>
      </c>
      <c r="K578" s="33">
        <v>100000</v>
      </c>
      <c r="L578" s="33">
        <v>90000</v>
      </c>
      <c r="M578" s="33">
        <v>0</v>
      </c>
      <c r="N578" s="26">
        <v>-35000</v>
      </c>
      <c r="O578" s="29">
        <f t="shared" si="300"/>
        <v>55000</v>
      </c>
    </row>
    <row r="579" spans="1:15" ht="12" customHeight="1" x14ac:dyDescent="0.25">
      <c r="A579" s="118" t="s">
        <v>386</v>
      </c>
      <c r="B579" s="119"/>
      <c r="C579" s="119"/>
      <c r="D579" s="119"/>
      <c r="E579" s="119"/>
      <c r="F579" s="6">
        <f>SUM(F572:F578)</f>
        <v>0</v>
      </c>
      <c r="G579" s="6">
        <f t="shared" ref="G579:J579" si="301">SUM(G572:G578)</f>
        <v>0</v>
      </c>
      <c r="H579" s="6">
        <f t="shared" si="301"/>
        <v>0</v>
      </c>
      <c r="I579" s="6">
        <f t="shared" si="301"/>
        <v>0</v>
      </c>
      <c r="J579" s="6">
        <f t="shared" si="301"/>
        <v>0</v>
      </c>
      <c r="K579" s="6">
        <f>SUM(K572:K578)</f>
        <v>610000</v>
      </c>
      <c r="L579" s="6">
        <f t="shared" ref="L579:O579" si="302">SUM(L572:L578)</f>
        <v>610000</v>
      </c>
      <c r="M579" s="6">
        <f t="shared" si="302"/>
        <v>397807.9</v>
      </c>
      <c r="N579" s="6">
        <f t="shared" si="302"/>
        <v>60000</v>
      </c>
      <c r="O579" s="6">
        <f t="shared" si="302"/>
        <v>670000</v>
      </c>
    </row>
    <row r="580" spans="1:15" ht="12" customHeight="1" outlineLevel="1" x14ac:dyDescent="0.25">
      <c r="A580" s="3" t="s">
        <v>379</v>
      </c>
      <c r="B580" s="3" t="s">
        <v>387</v>
      </c>
      <c r="C580" s="3" t="s">
        <v>95</v>
      </c>
      <c r="D580" s="3" t="s">
        <v>167</v>
      </c>
      <c r="E580" s="4" t="s">
        <v>168</v>
      </c>
      <c r="F580" s="5">
        <v>900000</v>
      </c>
      <c r="G580" s="33">
        <v>800000</v>
      </c>
      <c r="H580" s="33">
        <v>885460</v>
      </c>
      <c r="I580" s="25">
        <v>85000</v>
      </c>
      <c r="J580" s="27">
        <f>G580+I580</f>
        <v>885000</v>
      </c>
      <c r="K580" s="5">
        <v>0</v>
      </c>
      <c r="L580" s="5">
        <v>0</v>
      </c>
      <c r="M580" s="33">
        <v>0</v>
      </c>
      <c r="N580" s="5">
        <v>0</v>
      </c>
      <c r="O580" s="5">
        <v>0</v>
      </c>
    </row>
    <row r="581" spans="1:15" ht="12" customHeight="1" outlineLevel="1" x14ac:dyDescent="0.25">
      <c r="A581" s="3" t="s">
        <v>379</v>
      </c>
      <c r="B581" s="3" t="s">
        <v>617</v>
      </c>
      <c r="C581" s="3" t="s">
        <v>95</v>
      </c>
      <c r="D581" s="3" t="s">
        <v>368</v>
      </c>
      <c r="E581" s="4" t="s">
        <v>369</v>
      </c>
      <c r="F581" s="5">
        <v>0</v>
      </c>
      <c r="G581" s="33">
        <v>0</v>
      </c>
      <c r="H581" s="33">
        <v>30671</v>
      </c>
      <c r="I581" s="25">
        <v>30671</v>
      </c>
      <c r="J581" s="27">
        <f>G581+I581</f>
        <v>30671</v>
      </c>
      <c r="K581" s="5">
        <v>0</v>
      </c>
      <c r="L581" s="5">
        <v>0</v>
      </c>
      <c r="M581" s="33">
        <v>0</v>
      </c>
      <c r="N581" s="5">
        <v>0</v>
      </c>
      <c r="O581" s="5">
        <f>SUM(L581+N581)</f>
        <v>0</v>
      </c>
    </row>
    <row r="582" spans="1:15" ht="12" customHeight="1" outlineLevel="1" x14ac:dyDescent="0.25">
      <c r="A582" s="3" t="s">
        <v>379</v>
      </c>
      <c r="B582" s="3" t="s">
        <v>387</v>
      </c>
      <c r="C582" s="3" t="s">
        <v>95</v>
      </c>
      <c r="D582" s="3" t="s">
        <v>120</v>
      </c>
      <c r="E582" s="4" t="s">
        <v>121</v>
      </c>
      <c r="F582" s="5">
        <v>0</v>
      </c>
      <c r="G582" s="5">
        <v>0</v>
      </c>
      <c r="H582" s="5">
        <v>0</v>
      </c>
      <c r="I582" s="5">
        <v>0</v>
      </c>
      <c r="J582" s="5">
        <f>G582+I582</f>
        <v>0</v>
      </c>
      <c r="K582" s="33">
        <v>350000</v>
      </c>
      <c r="L582" s="33">
        <v>350000</v>
      </c>
      <c r="M582" s="33">
        <v>264782</v>
      </c>
      <c r="N582" s="26">
        <v>0</v>
      </c>
      <c r="O582" s="29">
        <f>L582+N582</f>
        <v>350000</v>
      </c>
    </row>
    <row r="583" spans="1:15" ht="12" customHeight="1" outlineLevel="1" x14ac:dyDescent="0.25">
      <c r="A583" s="3" t="s">
        <v>379</v>
      </c>
      <c r="B583" s="3" t="s">
        <v>387</v>
      </c>
      <c r="C583" s="3" t="s">
        <v>95</v>
      </c>
      <c r="D583" s="3" t="s">
        <v>353</v>
      </c>
      <c r="E583" s="4" t="s">
        <v>354</v>
      </c>
      <c r="F583" s="5">
        <v>0</v>
      </c>
      <c r="G583" s="5">
        <v>0</v>
      </c>
      <c r="H583" s="5">
        <v>0</v>
      </c>
      <c r="I583" s="5">
        <v>0</v>
      </c>
      <c r="J583" s="5">
        <f t="shared" ref="J583:J584" si="303">G583+I583</f>
        <v>0</v>
      </c>
      <c r="K583" s="33">
        <v>2000</v>
      </c>
      <c r="L583" s="33">
        <v>2000</v>
      </c>
      <c r="M583" s="33">
        <v>398</v>
      </c>
      <c r="N583" s="26">
        <v>0</v>
      </c>
      <c r="O583" s="29">
        <f t="shared" ref="O583" si="304">L583+N583</f>
        <v>2000</v>
      </c>
    </row>
    <row r="584" spans="1:15" ht="12" customHeight="1" outlineLevel="1" x14ac:dyDescent="0.25">
      <c r="A584" s="3" t="s">
        <v>379</v>
      </c>
      <c r="B584" s="3" t="s">
        <v>617</v>
      </c>
      <c r="C584" s="3" t="s">
        <v>95</v>
      </c>
      <c r="D584" s="3" t="s">
        <v>124</v>
      </c>
      <c r="E584" s="41" t="s">
        <v>657</v>
      </c>
      <c r="F584" s="5">
        <v>0</v>
      </c>
      <c r="G584" s="5">
        <v>0</v>
      </c>
      <c r="H584" s="5">
        <v>0</v>
      </c>
      <c r="I584" s="5">
        <v>0</v>
      </c>
      <c r="J584" s="5">
        <f t="shared" si="303"/>
        <v>0</v>
      </c>
      <c r="K584" s="33">
        <v>20000</v>
      </c>
      <c r="L584" s="33">
        <v>20000</v>
      </c>
      <c r="M584" s="33">
        <v>19375</v>
      </c>
      <c r="N584" s="26">
        <v>0</v>
      </c>
      <c r="O584" s="29">
        <f>SUM(L584+N584)</f>
        <v>20000</v>
      </c>
    </row>
    <row r="585" spans="1:15" ht="12" customHeight="1" outlineLevel="1" x14ac:dyDescent="0.25">
      <c r="A585" s="3" t="s">
        <v>379</v>
      </c>
      <c r="B585" s="3" t="s">
        <v>387</v>
      </c>
      <c r="C585" s="3" t="s">
        <v>95</v>
      </c>
      <c r="D585" s="3" t="s">
        <v>128</v>
      </c>
      <c r="E585" s="4" t="s">
        <v>129</v>
      </c>
      <c r="F585" s="5">
        <v>0</v>
      </c>
      <c r="G585" s="5">
        <v>0</v>
      </c>
      <c r="H585" s="5">
        <v>0</v>
      </c>
      <c r="I585" s="5">
        <v>0</v>
      </c>
      <c r="J585" s="5">
        <f t="shared" ref="J585:J592" si="305">G585+I585</f>
        <v>0</v>
      </c>
      <c r="K585" s="33">
        <v>90000</v>
      </c>
      <c r="L585" s="33">
        <v>130000</v>
      </c>
      <c r="M585" s="33">
        <v>129751.55</v>
      </c>
      <c r="N585" s="26">
        <v>0</v>
      </c>
      <c r="O585" s="29">
        <f t="shared" ref="O585:O592" si="306">L585+N585</f>
        <v>130000</v>
      </c>
    </row>
    <row r="586" spans="1:15" ht="12" customHeight="1" outlineLevel="1" x14ac:dyDescent="0.25">
      <c r="A586" s="3" t="s">
        <v>379</v>
      </c>
      <c r="B586" s="3" t="s">
        <v>387</v>
      </c>
      <c r="C586" s="3" t="s">
        <v>95</v>
      </c>
      <c r="D586" s="3" t="s">
        <v>130</v>
      </c>
      <c r="E586" s="4" t="s">
        <v>131</v>
      </c>
      <c r="F586" s="5">
        <v>0</v>
      </c>
      <c r="G586" s="5">
        <v>0</v>
      </c>
      <c r="H586" s="5">
        <v>0</v>
      </c>
      <c r="I586" s="5">
        <v>0</v>
      </c>
      <c r="J586" s="5">
        <f t="shared" si="305"/>
        <v>0</v>
      </c>
      <c r="K586" s="33">
        <v>15000</v>
      </c>
      <c r="L586" s="33">
        <v>253000</v>
      </c>
      <c r="M586" s="33">
        <v>167898.51</v>
      </c>
      <c r="N586" s="26">
        <v>-85000</v>
      </c>
      <c r="O586" s="29">
        <f t="shared" si="306"/>
        <v>168000</v>
      </c>
    </row>
    <row r="587" spans="1:15" ht="12" customHeight="1" outlineLevel="1" x14ac:dyDescent="0.25">
      <c r="A587" s="3" t="s">
        <v>379</v>
      </c>
      <c r="B587" s="3" t="s">
        <v>387</v>
      </c>
      <c r="C587" s="3" t="s">
        <v>95</v>
      </c>
      <c r="D587" s="3" t="s">
        <v>132</v>
      </c>
      <c r="E587" s="4" t="s">
        <v>133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05"/>
        <v>0</v>
      </c>
      <c r="K587" s="33">
        <v>250000</v>
      </c>
      <c r="L587" s="33">
        <v>250000</v>
      </c>
      <c r="M587" s="33">
        <v>286207</v>
      </c>
      <c r="N587" s="26">
        <v>50000</v>
      </c>
      <c r="O587" s="29">
        <f t="shared" si="306"/>
        <v>300000</v>
      </c>
    </row>
    <row r="588" spans="1:15" ht="12" customHeight="1" outlineLevel="1" x14ac:dyDescent="0.25">
      <c r="A588" s="3" t="s">
        <v>379</v>
      </c>
      <c r="B588" s="3" t="s">
        <v>387</v>
      </c>
      <c r="C588" s="3" t="s">
        <v>95</v>
      </c>
      <c r="D588" s="3" t="s">
        <v>136</v>
      </c>
      <c r="E588" s="4" t="s">
        <v>137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05"/>
        <v>0</v>
      </c>
      <c r="K588" s="33">
        <v>450000</v>
      </c>
      <c r="L588" s="33">
        <v>450000</v>
      </c>
      <c r="M588" s="38">
        <v>168375.61</v>
      </c>
      <c r="N588" s="26">
        <v>-150000</v>
      </c>
      <c r="O588" s="29">
        <f t="shared" si="306"/>
        <v>300000</v>
      </c>
    </row>
    <row r="589" spans="1:15" ht="12" customHeight="1" outlineLevel="1" x14ac:dyDescent="0.25">
      <c r="A589" s="3" t="s">
        <v>379</v>
      </c>
      <c r="B589" s="3" t="s">
        <v>387</v>
      </c>
      <c r="C589" s="3" t="s">
        <v>95</v>
      </c>
      <c r="D589" s="3" t="s">
        <v>148</v>
      </c>
      <c r="E589" s="4" t="s">
        <v>149</v>
      </c>
      <c r="F589" s="5">
        <v>0</v>
      </c>
      <c r="G589" s="5">
        <v>0</v>
      </c>
      <c r="H589" s="5">
        <v>0</v>
      </c>
      <c r="I589" s="5">
        <v>0</v>
      </c>
      <c r="J589" s="5">
        <f t="shared" si="305"/>
        <v>0</v>
      </c>
      <c r="K589" s="33">
        <v>20000</v>
      </c>
      <c r="L589" s="33">
        <v>20000</v>
      </c>
      <c r="M589" s="33">
        <v>13400</v>
      </c>
      <c r="N589" s="26">
        <v>0</v>
      </c>
      <c r="O589" s="29">
        <f t="shared" si="306"/>
        <v>20000</v>
      </c>
    </row>
    <row r="590" spans="1:15" ht="12" customHeight="1" outlineLevel="1" x14ac:dyDescent="0.25">
      <c r="A590" s="3" t="s">
        <v>379</v>
      </c>
      <c r="B590" s="3" t="s">
        <v>387</v>
      </c>
      <c r="C590" s="3" t="s">
        <v>95</v>
      </c>
      <c r="D590" s="3" t="s">
        <v>101</v>
      </c>
      <c r="E590" s="4" t="s">
        <v>102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05"/>
        <v>0</v>
      </c>
      <c r="K590" s="33">
        <v>450000</v>
      </c>
      <c r="L590" s="33">
        <v>890000</v>
      </c>
      <c r="M590" s="33">
        <v>584756.53</v>
      </c>
      <c r="N590" s="26">
        <v>-150000</v>
      </c>
      <c r="O590" s="29">
        <f t="shared" si="306"/>
        <v>740000</v>
      </c>
    </row>
    <row r="591" spans="1:15" ht="12" customHeight="1" outlineLevel="1" x14ac:dyDescent="0.25">
      <c r="A591" s="3" t="s">
        <v>379</v>
      </c>
      <c r="B591" s="3" t="s">
        <v>387</v>
      </c>
      <c r="C591" s="3" t="s">
        <v>95</v>
      </c>
      <c r="D591" s="3" t="s">
        <v>84</v>
      </c>
      <c r="E591" s="4" t="s">
        <v>85</v>
      </c>
      <c r="F591" s="5">
        <v>0</v>
      </c>
      <c r="G591" s="5">
        <v>0</v>
      </c>
      <c r="H591" s="5">
        <v>0</v>
      </c>
      <c r="I591" s="5">
        <v>0</v>
      </c>
      <c r="J591" s="5">
        <f t="shared" si="305"/>
        <v>0</v>
      </c>
      <c r="K591" s="33">
        <v>300000</v>
      </c>
      <c r="L591" s="33">
        <v>400000</v>
      </c>
      <c r="M591" s="33">
        <v>373720.1</v>
      </c>
      <c r="N591" s="26">
        <v>-25000</v>
      </c>
      <c r="O591" s="29">
        <f t="shared" si="306"/>
        <v>375000</v>
      </c>
    </row>
    <row r="592" spans="1:15" ht="12" customHeight="1" outlineLevel="1" x14ac:dyDescent="0.25">
      <c r="A592" s="3" t="s">
        <v>379</v>
      </c>
      <c r="B592" s="3" t="s">
        <v>617</v>
      </c>
      <c r="C592" s="3" t="s">
        <v>95</v>
      </c>
      <c r="D592" s="3" t="s">
        <v>227</v>
      </c>
      <c r="E592" s="4" t="s">
        <v>228</v>
      </c>
      <c r="F592" s="5">
        <v>0</v>
      </c>
      <c r="G592" s="5">
        <v>0</v>
      </c>
      <c r="H592" s="5">
        <v>0</v>
      </c>
      <c r="I592" s="5">
        <v>0</v>
      </c>
      <c r="J592" s="5">
        <f t="shared" si="305"/>
        <v>0</v>
      </c>
      <c r="K592" s="33">
        <v>245000</v>
      </c>
      <c r="L592" s="33">
        <v>464398</v>
      </c>
      <c r="M592" s="33">
        <v>464398</v>
      </c>
      <c r="N592" s="26">
        <v>0</v>
      </c>
      <c r="O592" s="29">
        <f t="shared" si="306"/>
        <v>464398</v>
      </c>
    </row>
    <row r="593" spans="1:15" ht="12" customHeight="1" x14ac:dyDescent="0.25">
      <c r="A593" s="118" t="s">
        <v>388</v>
      </c>
      <c r="B593" s="119"/>
      <c r="C593" s="119"/>
      <c r="D593" s="119"/>
      <c r="E593" s="119"/>
      <c r="F593" s="6">
        <f>SUM(F580:F592)</f>
        <v>900000</v>
      </c>
      <c r="G593" s="6">
        <f>SUM(G580:G592)</f>
        <v>800000</v>
      </c>
      <c r="H593" s="6">
        <f>SUM(H580:H592)</f>
        <v>916131</v>
      </c>
      <c r="I593" s="6">
        <f>SUM(I580:I592)</f>
        <v>115671</v>
      </c>
      <c r="J593" s="6">
        <f>SUM(J580:J591)</f>
        <v>915671</v>
      </c>
      <c r="K593" s="6">
        <f>SUM(K580:K592)</f>
        <v>2192000</v>
      </c>
      <c r="L593" s="6">
        <f>SUM(L580:L592)</f>
        <v>3229398</v>
      </c>
      <c r="M593" s="6">
        <f>SUM(M580:M592)</f>
        <v>2473062.2999999998</v>
      </c>
      <c r="N593" s="6">
        <f>SUM(N580:N592)</f>
        <v>-360000</v>
      </c>
      <c r="O593" s="6">
        <f>SUM(O580:O592)</f>
        <v>2869398</v>
      </c>
    </row>
    <row r="594" spans="1:15" ht="12" customHeight="1" outlineLevel="1" x14ac:dyDescent="0.25">
      <c r="A594" s="3" t="s">
        <v>379</v>
      </c>
      <c r="B594" s="3" t="s">
        <v>389</v>
      </c>
      <c r="C594" s="3" t="s">
        <v>265</v>
      </c>
      <c r="D594" s="3" t="s">
        <v>167</v>
      </c>
      <c r="E594" s="4" t="s">
        <v>168</v>
      </c>
      <c r="F594" s="5">
        <v>1563924</v>
      </c>
      <c r="G594" s="33">
        <v>1563924</v>
      </c>
      <c r="H594" s="33">
        <v>1108894.03</v>
      </c>
      <c r="I594" s="25">
        <v>0</v>
      </c>
      <c r="J594" s="27">
        <f>G594+I594</f>
        <v>1563924</v>
      </c>
      <c r="K594" s="5">
        <v>0</v>
      </c>
      <c r="L594" s="5">
        <v>0</v>
      </c>
      <c r="M594" s="33">
        <v>0</v>
      </c>
      <c r="N594" s="5">
        <v>0</v>
      </c>
      <c r="O594" s="5">
        <v>0</v>
      </c>
    </row>
    <row r="595" spans="1:15" ht="12" customHeight="1" outlineLevel="1" x14ac:dyDescent="0.25">
      <c r="A595" s="3" t="s">
        <v>379</v>
      </c>
      <c r="B595" s="3" t="s">
        <v>389</v>
      </c>
      <c r="C595" s="3" t="s">
        <v>265</v>
      </c>
      <c r="D595" s="3" t="s">
        <v>214</v>
      </c>
      <c r="E595" s="4" t="s">
        <v>215</v>
      </c>
      <c r="F595" s="5">
        <v>2185463</v>
      </c>
      <c r="G595" s="33">
        <v>2185463</v>
      </c>
      <c r="H595" s="33">
        <v>1911810.33</v>
      </c>
      <c r="I595" s="25">
        <v>0</v>
      </c>
      <c r="J595" s="27">
        <f>G595+I595</f>
        <v>2185463</v>
      </c>
      <c r="K595" s="5">
        <v>0</v>
      </c>
      <c r="L595" s="5">
        <v>0</v>
      </c>
      <c r="M595" s="33">
        <v>0</v>
      </c>
      <c r="N595" s="5">
        <v>0</v>
      </c>
      <c r="O595" s="5">
        <v>0</v>
      </c>
    </row>
    <row r="596" spans="1:15" ht="12" customHeight="1" outlineLevel="1" x14ac:dyDescent="0.25">
      <c r="A596" s="3" t="s">
        <v>379</v>
      </c>
      <c r="B596" s="3" t="s">
        <v>618</v>
      </c>
      <c r="C596" s="3" t="s">
        <v>265</v>
      </c>
      <c r="D596" s="3" t="s">
        <v>80</v>
      </c>
      <c r="E596" s="4" t="s">
        <v>81</v>
      </c>
      <c r="F596" s="5">
        <v>0</v>
      </c>
      <c r="G596" s="33">
        <v>50338.02</v>
      </c>
      <c r="H596" s="33">
        <v>50338.02</v>
      </c>
      <c r="I596" s="25">
        <v>0</v>
      </c>
      <c r="J596" s="27">
        <f>SUM(G596+I596)</f>
        <v>50338.02</v>
      </c>
      <c r="K596" s="5">
        <v>0</v>
      </c>
      <c r="L596" s="5">
        <v>0</v>
      </c>
      <c r="M596" s="33">
        <v>0</v>
      </c>
      <c r="N596" s="5">
        <v>0</v>
      </c>
      <c r="O596" s="5">
        <v>0</v>
      </c>
    </row>
    <row r="597" spans="1:15" ht="12" customHeight="1" outlineLevel="1" x14ac:dyDescent="0.25">
      <c r="A597" s="3" t="s">
        <v>379</v>
      </c>
      <c r="B597" s="3" t="s">
        <v>389</v>
      </c>
      <c r="C597" s="3" t="s">
        <v>265</v>
      </c>
      <c r="D597" s="3" t="s">
        <v>171</v>
      </c>
      <c r="E597" s="4" t="s">
        <v>172</v>
      </c>
      <c r="F597" s="5">
        <v>0</v>
      </c>
      <c r="G597" s="5">
        <v>0</v>
      </c>
      <c r="H597" s="5">
        <v>0</v>
      </c>
      <c r="I597" s="5">
        <v>0</v>
      </c>
      <c r="J597" s="5">
        <f>G597+I597</f>
        <v>0</v>
      </c>
      <c r="K597" s="33">
        <v>2263000</v>
      </c>
      <c r="L597" s="33">
        <v>2263000</v>
      </c>
      <c r="M597" s="33">
        <v>1695793</v>
      </c>
      <c r="N597" s="26">
        <v>0</v>
      </c>
      <c r="O597" s="29">
        <f>L597+N597</f>
        <v>2263000</v>
      </c>
    </row>
    <row r="598" spans="1:15" ht="12" customHeight="1" outlineLevel="1" x14ac:dyDescent="0.25">
      <c r="A598" s="3" t="s">
        <v>379</v>
      </c>
      <c r="B598" s="3" t="s">
        <v>389</v>
      </c>
      <c r="C598" s="3" t="s">
        <v>265</v>
      </c>
      <c r="D598" s="3" t="s">
        <v>120</v>
      </c>
      <c r="E598" s="4" t="s">
        <v>121</v>
      </c>
      <c r="F598" s="5">
        <v>0</v>
      </c>
      <c r="G598" s="5">
        <v>0</v>
      </c>
      <c r="H598" s="5">
        <v>0</v>
      </c>
      <c r="I598" s="5">
        <v>0</v>
      </c>
      <c r="J598" s="5">
        <f t="shared" ref="J598:J614" si="307">G598+I598</f>
        <v>0</v>
      </c>
      <c r="K598" s="33">
        <v>190000</v>
      </c>
      <c r="L598" s="33">
        <v>190000</v>
      </c>
      <c r="M598" s="33">
        <v>133280</v>
      </c>
      <c r="N598" s="26">
        <v>0</v>
      </c>
      <c r="O598" s="29">
        <f t="shared" ref="O598:O614" si="308">L598+N598</f>
        <v>190000</v>
      </c>
    </row>
    <row r="599" spans="1:15" ht="12" customHeight="1" outlineLevel="1" x14ac:dyDescent="0.25">
      <c r="A599" s="3" t="s">
        <v>379</v>
      </c>
      <c r="B599" s="3" t="s">
        <v>389</v>
      </c>
      <c r="C599" s="3" t="s">
        <v>265</v>
      </c>
      <c r="D599" s="3" t="s">
        <v>173</v>
      </c>
      <c r="E599" s="4" t="s">
        <v>174</v>
      </c>
      <c r="F599" s="5">
        <v>0</v>
      </c>
      <c r="G599" s="5">
        <v>0</v>
      </c>
      <c r="H599" s="5">
        <v>0</v>
      </c>
      <c r="I599" s="5">
        <v>0</v>
      </c>
      <c r="J599" s="5">
        <f t="shared" si="307"/>
        <v>0</v>
      </c>
      <c r="K599" s="33">
        <v>566000</v>
      </c>
      <c r="L599" s="33">
        <v>566000</v>
      </c>
      <c r="M599" s="33">
        <v>423349</v>
      </c>
      <c r="N599" s="26">
        <v>0</v>
      </c>
      <c r="O599" s="29">
        <f t="shared" si="308"/>
        <v>566000</v>
      </c>
    </row>
    <row r="600" spans="1:15" ht="12" customHeight="1" outlineLevel="1" x14ac:dyDescent="0.25">
      <c r="A600" s="3" t="s">
        <v>379</v>
      </c>
      <c r="B600" s="3" t="s">
        <v>389</v>
      </c>
      <c r="C600" s="3" t="s">
        <v>265</v>
      </c>
      <c r="D600" s="3" t="s">
        <v>175</v>
      </c>
      <c r="E600" s="4" t="s">
        <v>176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07"/>
        <v>0</v>
      </c>
      <c r="K600" s="33">
        <v>204000</v>
      </c>
      <c r="L600" s="33">
        <v>204000</v>
      </c>
      <c r="M600" s="33">
        <v>153638</v>
      </c>
      <c r="N600" s="26">
        <v>0</v>
      </c>
      <c r="O600" s="29">
        <f t="shared" si="308"/>
        <v>204000</v>
      </c>
    </row>
    <row r="601" spans="1:15" ht="12" customHeight="1" outlineLevel="1" x14ac:dyDescent="0.25">
      <c r="A601" s="3" t="s">
        <v>379</v>
      </c>
      <c r="B601" s="3" t="s">
        <v>618</v>
      </c>
      <c r="C601" s="3" t="s">
        <v>265</v>
      </c>
      <c r="D601" s="3" t="s">
        <v>351</v>
      </c>
      <c r="E601" s="4" t="s">
        <v>352</v>
      </c>
      <c r="F601" s="5">
        <v>0</v>
      </c>
      <c r="G601" s="5">
        <v>0</v>
      </c>
      <c r="H601" s="5">
        <v>0</v>
      </c>
      <c r="I601" s="5">
        <v>0</v>
      </c>
      <c r="J601" s="5">
        <f t="shared" si="307"/>
        <v>0</v>
      </c>
      <c r="K601" s="33">
        <v>0</v>
      </c>
      <c r="L601" s="33">
        <v>0</v>
      </c>
      <c r="M601" s="33">
        <v>3087</v>
      </c>
      <c r="N601" s="26">
        <v>3087</v>
      </c>
      <c r="O601" s="29">
        <f t="shared" si="308"/>
        <v>3087</v>
      </c>
    </row>
    <row r="602" spans="1:15" ht="12" customHeight="1" outlineLevel="1" x14ac:dyDescent="0.25">
      <c r="A602" s="3" t="s">
        <v>379</v>
      </c>
      <c r="B602" s="3" t="s">
        <v>618</v>
      </c>
      <c r="C602" s="3" t="s">
        <v>265</v>
      </c>
      <c r="D602" s="3" t="s">
        <v>353</v>
      </c>
      <c r="E602" s="4" t="s">
        <v>354</v>
      </c>
      <c r="F602" s="5">
        <v>0</v>
      </c>
      <c r="G602" s="5">
        <v>0</v>
      </c>
      <c r="H602" s="5">
        <v>0</v>
      </c>
      <c r="I602" s="5">
        <v>0</v>
      </c>
      <c r="J602" s="5">
        <f>SUM(G602+I602)</f>
        <v>0</v>
      </c>
      <c r="K602" s="33">
        <v>0</v>
      </c>
      <c r="L602" s="33">
        <v>0</v>
      </c>
      <c r="M602" s="33">
        <v>0</v>
      </c>
      <c r="N602" s="26">
        <v>0</v>
      </c>
      <c r="O602" s="29">
        <f t="shared" si="308"/>
        <v>0</v>
      </c>
    </row>
    <row r="603" spans="1:15" ht="12" customHeight="1" outlineLevel="1" x14ac:dyDescent="0.25">
      <c r="A603" s="3" t="s">
        <v>379</v>
      </c>
      <c r="B603" s="3" t="s">
        <v>389</v>
      </c>
      <c r="C603" s="3" t="s">
        <v>265</v>
      </c>
      <c r="D603" s="3" t="s">
        <v>124</v>
      </c>
      <c r="E603" s="4" t="s">
        <v>125</v>
      </c>
      <c r="F603" s="5">
        <v>0</v>
      </c>
      <c r="G603" s="5">
        <v>0</v>
      </c>
      <c r="H603" s="5">
        <v>0</v>
      </c>
      <c r="I603" s="5">
        <v>0</v>
      </c>
      <c r="J603" s="5">
        <f t="shared" si="307"/>
        <v>0</v>
      </c>
      <c r="K603" s="33">
        <v>25000</v>
      </c>
      <c r="L603" s="33">
        <v>25000</v>
      </c>
      <c r="M603" s="33">
        <v>15548</v>
      </c>
      <c r="N603" s="26">
        <v>0</v>
      </c>
      <c r="O603" s="29">
        <f t="shared" si="308"/>
        <v>25000</v>
      </c>
    </row>
    <row r="604" spans="1:15" ht="12" customHeight="1" outlineLevel="1" x14ac:dyDescent="0.25">
      <c r="A604" s="3" t="s">
        <v>379</v>
      </c>
      <c r="B604" s="3" t="s">
        <v>389</v>
      </c>
      <c r="C604" s="3" t="s">
        <v>265</v>
      </c>
      <c r="D604" s="3" t="s">
        <v>128</v>
      </c>
      <c r="E604" s="4" t="s">
        <v>129</v>
      </c>
      <c r="F604" s="5">
        <v>0</v>
      </c>
      <c r="G604" s="5">
        <v>0</v>
      </c>
      <c r="H604" s="5">
        <v>0</v>
      </c>
      <c r="I604" s="5">
        <v>0</v>
      </c>
      <c r="J604" s="5">
        <f t="shared" si="307"/>
        <v>0</v>
      </c>
      <c r="K604" s="33">
        <v>10000</v>
      </c>
      <c r="L604" s="33">
        <v>123000</v>
      </c>
      <c r="M604" s="33">
        <v>82462</v>
      </c>
      <c r="N604" s="26">
        <v>0</v>
      </c>
      <c r="O604" s="29">
        <f t="shared" si="308"/>
        <v>123000</v>
      </c>
    </row>
    <row r="605" spans="1:15" ht="12" customHeight="1" outlineLevel="1" x14ac:dyDescent="0.25">
      <c r="A605" s="3" t="s">
        <v>379</v>
      </c>
      <c r="B605" s="3" t="s">
        <v>389</v>
      </c>
      <c r="C605" s="3" t="s">
        <v>265</v>
      </c>
      <c r="D605" s="3" t="s">
        <v>130</v>
      </c>
      <c r="E605" s="4" t="s">
        <v>131</v>
      </c>
      <c r="F605" s="5">
        <v>0</v>
      </c>
      <c r="G605" s="5">
        <v>0</v>
      </c>
      <c r="H605" s="5">
        <v>0</v>
      </c>
      <c r="I605" s="5">
        <v>0</v>
      </c>
      <c r="J605" s="5">
        <f t="shared" si="307"/>
        <v>0</v>
      </c>
      <c r="K605" s="33">
        <v>100000</v>
      </c>
      <c r="L605" s="33">
        <v>210000</v>
      </c>
      <c r="M605" s="33">
        <v>173172</v>
      </c>
      <c r="N605" s="26">
        <v>0</v>
      </c>
      <c r="O605" s="29">
        <f t="shared" si="308"/>
        <v>210000</v>
      </c>
    </row>
    <row r="606" spans="1:15" ht="12" customHeight="1" outlineLevel="1" x14ac:dyDescent="0.25">
      <c r="A606" s="3" t="s">
        <v>379</v>
      </c>
      <c r="B606" s="3" t="s">
        <v>389</v>
      </c>
      <c r="C606" s="3" t="s">
        <v>265</v>
      </c>
      <c r="D606" s="3" t="s">
        <v>132</v>
      </c>
      <c r="E606" s="4" t="s">
        <v>133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07"/>
        <v>0</v>
      </c>
      <c r="K606" s="33">
        <v>300000</v>
      </c>
      <c r="L606" s="33">
        <v>300000</v>
      </c>
      <c r="M606" s="33">
        <v>205569.35</v>
      </c>
      <c r="N606" s="26">
        <v>0</v>
      </c>
      <c r="O606" s="29">
        <f t="shared" si="308"/>
        <v>300000</v>
      </c>
    </row>
    <row r="607" spans="1:15" ht="12" customHeight="1" outlineLevel="1" x14ac:dyDescent="0.25">
      <c r="A607" s="3" t="s">
        <v>379</v>
      </c>
      <c r="B607" s="3" t="s">
        <v>389</v>
      </c>
      <c r="C607" s="3" t="s">
        <v>265</v>
      </c>
      <c r="D607" s="3" t="s">
        <v>218</v>
      </c>
      <c r="E607" s="4" t="s">
        <v>219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07"/>
        <v>0</v>
      </c>
      <c r="K607" s="33">
        <v>800000</v>
      </c>
      <c r="L607" s="33">
        <v>800000</v>
      </c>
      <c r="M607" s="33">
        <v>427800.59</v>
      </c>
      <c r="N607" s="26">
        <v>-100000</v>
      </c>
      <c r="O607" s="29">
        <f t="shared" si="308"/>
        <v>700000</v>
      </c>
    </row>
    <row r="608" spans="1:15" ht="12" customHeight="1" outlineLevel="1" x14ac:dyDescent="0.25">
      <c r="A608" s="3" t="s">
        <v>379</v>
      </c>
      <c r="B608" s="3" t="s">
        <v>389</v>
      </c>
      <c r="C608" s="3" t="s">
        <v>265</v>
      </c>
      <c r="D608" s="3" t="s">
        <v>134</v>
      </c>
      <c r="E608" s="4" t="s">
        <v>135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07"/>
        <v>0</v>
      </c>
      <c r="K608" s="33">
        <v>200000</v>
      </c>
      <c r="L608" s="33">
        <v>200000</v>
      </c>
      <c r="M608" s="33">
        <v>51524.05</v>
      </c>
      <c r="N608" s="26">
        <v>-50000</v>
      </c>
      <c r="O608" s="29">
        <f t="shared" si="308"/>
        <v>150000</v>
      </c>
    </row>
    <row r="609" spans="1:15" ht="12" customHeight="1" outlineLevel="1" x14ac:dyDescent="0.25">
      <c r="A609" s="3" t="s">
        <v>379</v>
      </c>
      <c r="B609" s="3" t="s">
        <v>389</v>
      </c>
      <c r="C609" s="3" t="s">
        <v>265</v>
      </c>
      <c r="D609" s="3" t="s">
        <v>136</v>
      </c>
      <c r="E609" s="4" t="s">
        <v>137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07"/>
        <v>0</v>
      </c>
      <c r="K609" s="33">
        <v>900000</v>
      </c>
      <c r="L609" s="33">
        <v>900000</v>
      </c>
      <c r="M609" s="33">
        <v>402718.94</v>
      </c>
      <c r="N609" s="26">
        <v>-100000</v>
      </c>
      <c r="O609" s="29">
        <f t="shared" si="308"/>
        <v>800000</v>
      </c>
    </row>
    <row r="610" spans="1:15" ht="12" customHeight="1" outlineLevel="1" x14ac:dyDescent="0.25">
      <c r="A610" s="3" t="s">
        <v>379</v>
      </c>
      <c r="B610" s="3" t="s">
        <v>389</v>
      </c>
      <c r="C610" s="3" t="s">
        <v>265</v>
      </c>
      <c r="D610" s="3" t="s">
        <v>138</v>
      </c>
      <c r="E610" s="4" t="s">
        <v>139</v>
      </c>
      <c r="F610" s="5">
        <v>0</v>
      </c>
      <c r="G610" s="5">
        <v>0</v>
      </c>
      <c r="H610" s="5">
        <v>0</v>
      </c>
      <c r="I610" s="5">
        <v>0</v>
      </c>
      <c r="J610" s="5">
        <f t="shared" ref="J610" si="309">G610+I610</f>
        <v>0</v>
      </c>
      <c r="K610" s="33">
        <v>0</v>
      </c>
      <c r="L610" s="33">
        <v>0</v>
      </c>
      <c r="M610" s="33">
        <v>0</v>
      </c>
      <c r="N610" s="26">
        <v>0</v>
      </c>
      <c r="O610" s="29">
        <f t="shared" ref="O610" si="310">L610+N610</f>
        <v>0</v>
      </c>
    </row>
    <row r="611" spans="1:15" ht="12" customHeight="1" outlineLevel="1" x14ac:dyDescent="0.25">
      <c r="A611" s="3" t="s">
        <v>379</v>
      </c>
      <c r="B611" s="3" t="s">
        <v>389</v>
      </c>
      <c r="C611" s="3" t="s">
        <v>265</v>
      </c>
      <c r="D611" s="3" t="s">
        <v>604</v>
      </c>
      <c r="E611" s="4" t="s">
        <v>605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07"/>
        <v>0</v>
      </c>
      <c r="K611" s="33">
        <v>0</v>
      </c>
      <c r="L611" s="33">
        <v>0</v>
      </c>
      <c r="M611" s="33">
        <v>0</v>
      </c>
      <c r="N611" s="26">
        <v>0</v>
      </c>
      <c r="O611" s="29">
        <f t="shared" si="308"/>
        <v>0</v>
      </c>
    </row>
    <row r="612" spans="1:15" ht="12" customHeight="1" outlineLevel="1" x14ac:dyDescent="0.25">
      <c r="A612" s="3" t="s">
        <v>379</v>
      </c>
      <c r="B612" s="3" t="s">
        <v>389</v>
      </c>
      <c r="C612" s="3" t="s">
        <v>265</v>
      </c>
      <c r="D612" s="3" t="s">
        <v>146</v>
      </c>
      <c r="E612" s="4" t="s">
        <v>147</v>
      </c>
      <c r="F612" s="5">
        <v>0</v>
      </c>
      <c r="G612" s="5">
        <v>0</v>
      </c>
      <c r="H612" s="5">
        <v>0</v>
      </c>
      <c r="I612" s="5">
        <v>0</v>
      </c>
      <c r="J612" s="5">
        <f t="shared" si="307"/>
        <v>0</v>
      </c>
      <c r="K612" s="33">
        <v>15000</v>
      </c>
      <c r="L612" s="33">
        <v>15000</v>
      </c>
      <c r="M612" s="103">
        <v>10073.040000000001</v>
      </c>
      <c r="N612" s="26">
        <v>0</v>
      </c>
      <c r="O612" s="29">
        <f t="shared" si="308"/>
        <v>15000</v>
      </c>
    </row>
    <row r="613" spans="1:15" ht="12" customHeight="1" outlineLevel="1" x14ac:dyDescent="0.25">
      <c r="A613" s="3" t="s">
        <v>379</v>
      </c>
      <c r="B613" s="3" t="s">
        <v>389</v>
      </c>
      <c r="C613" s="3" t="s">
        <v>265</v>
      </c>
      <c r="D613" s="3" t="s">
        <v>101</v>
      </c>
      <c r="E613" s="4" t="s">
        <v>102</v>
      </c>
      <c r="F613" s="5">
        <v>0</v>
      </c>
      <c r="G613" s="5">
        <v>0</v>
      </c>
      <c r="H613" s="5">
        <v>0</v>
      </c>
      <c r="I613" s="5">
        <v>0</v>
      </c>
      <c r="J613" s="5">
        <f t="shared" si="307"/>
        <v>0</v>
      </c>
      <c r="K613" s="33">
        <v>1000000</v>
      </c>
      <c r="L613" s="33">
        <v>900000</v>
      </c>
      <c r="M613" s="33">
        <v>373062.77</v>
      </c>
      <c r="N613" s="26">
        <v>0</v>
      </c>
      <c r="O613" s="29">
        <f t="shared" si="308"/>
        <v>900000</v>
      </c>
    </row>
    <row r="614" spans="1:15" ht="12" customHeight="1" outlineLevel="1" x14ac:dyDescent="0.25">
      <c r="A614" s="3" t="s">
        <v>379</v>
      </c>
      <c r="B614" s="3" t="s">
        <v>389</v>
      </c>
      <c r="C614" s="3" t="s">
        <v>265</v>
      </c>
      <c r="D614" s="3" t="s">
        <v>84</v>
      </c>
      <c r="E614" s="4" t="s">
        <v>85</v>
      </c>
      <c r="F614" s="5">
        <v>0</v>
      </c>
      <c r="G614" s="5">
        <v>0</v>
      </c>
      <c r="H614" s="5">
        <v>0</v>
      </c>
      <c r="I614" s="5">
        <v>0</v>
      </c>
      <c r="J614" s="5">
        <f t="shared" si="307"/>
        <v>0</v>
      </c>
      <c r="K614" s="33">
        <v>2000000</v>
      </c>
      <c r="L614" s="33">
        <v>2400000</v>
      </c>
      <c r="M614" s="33">
        <v>2282715.85</v>
      </c>
      <c r="N614" s="26">
        <v>450000</v>
      </c>
      <c r="O614" s="29">
        <f t="shared" si="308"/>
        <v>2850000</v>
      </c>
    </row>
    <row r="615" spans="1:15" ht="12" customHeight="1" x14ac:dyDescent="0.25">
      <c r="A615" s="118" t="s">
        <v>390</v>
      </c>
      <c r="B615" s="119"/>
      <c r="C615" s="119"/>
      <c r="D615" s="119"/>
      <c r="E615" s="119"/>
      <c r="F615" s="6">
        <f t="shared" ref="F615:O615" si="311">SUM(F594:F614)</f>
        <v>3749387</v>
      </c>
      <c r="G615" s="6">
        <f t="shared" si="311"/>
        <v>3799725.02</v>
      </c>
      <c r="H615" s="6">
        <f t="shared" si="311"/>
        <v>3071042.3800000004</v>
      </c>
      <c r="I615" s="6">
        <f t="shared" si="311"/>
        <v>0</v>
      </c>
      <c r="J615" s="6">
        <f t="shared" si="311"/>
        <v>3799725.02</v>
      </c>
      <c r="K615" s="6">
        <f t="shared" si="311"/>
        <v>8573000</v>
      </c>
      <c r="L615" s="6">
        <f t="shared" si="311"/>
        <v>9096000</v>
      </c>
      <c r="M615" s="6">
        <f t="shared" si="311"/>
        <v>6433793.5899999999</v>
      </c>
      <c r="N615" s="6">
        <f t="shared" si="311"/>
        <v>203087</v>
      </c>
      <c r="O615" s="6">
        <f t="shared" si="311"/>
        <v>9299087</v>
      </c>
    </row>
    <row r="616" spans="1:15" ht="12" customHeight="1" outlineLevel="1" x14ac:dyDescent="0.25">
      <c r="A616" s="3" t="s">
        <v>379</v>
      </c>
      <c r="B616" s="3" t="s">
        <v>391</v>
      </c>
      <c r="C616" s="3" t="s">
        <v>265</v>
      </c>
      <c r="D616" s="3" t="s">
        <v>216</v>
      </c>
      <c r="E616" s="4" t="s">
        <v>698</v>
      </c>
      <c r="F616" s="5">
        <v>0</v>
      </c>
      <c r="G616" s="5">
        <v>7371</v>
      </c>
      <c r="H616" s="33">
        <v>7370.11</v>
      </c>
      <c r="I616" s="25">
        <v>0</v>
      </c>
      <c r="J616" s="27">
        <f>G616+I616</f>
        <v>7371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</row>
    <row r="617" spans="1:15" ht="12" customHeight="1" outlineLevel="1" x14ac:dyDescent="0.25">
      <c r="A617" s="3" t="s">
        <v>379</v>
      </c>
      <c r="B617" s="3" t="s">
        <v>391</v>
      </c>
      <c r="C617" s="3" t="s">
        <v>299</v>
      </c>
      <c r="D617" s="3" t="s">
        <v>216</v>
      </c>
      <c r="E617" s="4" t="s">
        <v>698</v>
      </c>
      <c r="F617" s="5">
        <v>0</v>
      </c>
      <c r="G617" s="5">
        <v>1694</v>
      </c>
      <c r="H617" s="33">
        <v>1694</v>
      </c>
      <c r="I617" s="25">
        <v>0</v>
      </c>
      <c r="J617" s="27">
        <f>G617+I617</f>
        <v>1694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</row>
    <row r="618" spans="1:15" ht="12" customHeight="1" x14ac:dyDescent="0.25">
      <c r="A618" s="118" t="s">
        <v>392</v>
      </c>
      <c r="B618" s="119"/>
      <c r="C618" s="119"/>
      <c r="D618" s="119"/>
      <c r="E618" s="119"/>
      <c r="F618" s="6">
        <f>SUM(F616:F617)</f>
        <v>0</v>
      </c>
      <c r="G618" s="6">
        <f>SUM(G616:G617)</f>
        <v>9065</v>
      </c>
      <c r="H618" s="6">
        <f t="shared" ref="H618:J618" si="312">SUM(H616:H617)</f>
        <v>9064.11</v>
      </c>
      <c r="I618" s="6">
        <f t="shared" si="312"/>
        <v>0</v>
      </c>
      <c r="J618" s="6">
        <f t="shared" si="312"/>
        <v>9065</v>
      </c>
      <c r="K618" s="6">
        <f>SUM(K616:K617)</f>
        <v>0</v>
      </c>
      <c r="L618" s="6">
        <f>SUM(L616:L617)</f>
        <v>0</v>
      </c>
      <c r="M618" s="6">
        <f t="shared" ref="M618:O618" si="313">SUM(M616:M617)</f>
        <v>0</v>
      </c>
      <c r="N618" s="6">
        <f t="shared" si="313"/>
        <v>0</v>
      </c>
      <c r="O618" s="6">
        <f t="shared" si="313"/>
        <v>0</v>
      </c>
    </row>
    <row r="619" spans="1:15" ht="12" customHeight="1" outlineLevel="1" x14ac:dyDescent="0.25">
      <c r="A619" s="3" t="s">
        <v>379</v>
      </c>
      <c r="B619" s="3" t="s">
        <v>393</v>
      </c>
      <c r="C619" s="3" t="s">
        <v>283</v>
      </c>
      <c r="D619" s="3" t="s">
        <v>167</v>
      </c>
      <c r="E619" s="4" t="s">
        <v>168</v>
      </c>
      <c r="F619" s="5">
        <v>1468889</v>
      </c>
      <c r="G619" s="5">
        <v>1668889</v>
      </c>
      <c r="H619" s="33">
        <v>1484345</v>
      </c>
      <c r="I619" s="25">
        <v>0</v>
      </c>
      <c r="J619" s="27">
        <f>G619+I619</f>
        <v>1668889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</row>
    <row r="620" spans="1:15" ht="12" customHeight="1" outlineLevel="1" x14ac:dyDescent="0.25">
      <c r="A620" s="3" t="s">
        <v>379</v>
      </c>
      <c r="B620" s="3" t="s">
        <v>393</v>
      </c>
      <c r="C620" s="3" t="s">
        <v>283</v>
      </c>
      <c r="D620" s="3" t="s">
        <v>214</v>
      </c>
      <c r="E620" s="4" t="s">
        <v>215</v>
      </c>
      <c r="F620" s="5">
        <v>2860283</v>
      </c>
      <c r="G620" s="5">
        <v>3160283</v>
      </c>
      <c r="H620" s="33">
        <v>2930106.1</v>
      </c>
      <c r="I620" s="25">
        <v>0</v>
      </c>
      <c r="J620" s="27">
        <f t="shared" ref="J620:J622" si="314">G620+I620</f>
        <v>3160283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</row>
    <row r="621" spans="1:15" ht="12" customHeight="1" outlineLevel="1" x14ac:dyDescent="0.25">
      <c r="A621" s="3" t="s">
        <v>379</v>
      </c>
      <c r="B621" s="3" t="s">
        <v>682</v>
      </c>
      <c r="C621" s="3" t="s">
        <v>283</v>
      </c>
      <c r="D621" s="3" t="s">
        <v>80</v>
      </c>
      <c r="E621" s="4" t="s">
        <v>81</v>
      </c>
      <c r="F621" s="5">
        <v>0</v>
      </c>
      <c r="G621" s="5">
        <v>15927.34</v>
      </c>
      <c r="H621" s="33">
        <v>14939.73</v>
      </c>
      <c r="I621" s="25">
        <v>0</v>
      </c>
      <c r="J621" s="27">
        <f t="shared" si="314"/>
        <v>15927.34</v>
      </c>
      <c r="K621" s="5">
        <v>0</v>
      </c>
      <c r="L621" s="5">
        <v>0</v>
      </c>
      <c r="M621" s="5">
        <v>0</v>
      </c>
      <c r="N621" s="5">
        <v>0</v>
      </c>
      <c r="O621" s="5">
        <f>SUM(L621+N621)</f>
        <v>0</v>
      </c>
    </row>
    <row r="622" spans="1:15" ht="12" customHeight="1" outlineLevel="1" x14ac:dyDescent="0.25">
      <c r="A622" s="3" t="s">
        <v>379</v>
      </c>
      <c r="B622" s="3" t="s">
        <v>393</v>
      </c>
      <c r="C622" s="3" t="s">
        <v>283</v>
      </c>
      <c r="D622" s="3" t="s">
        <v>394</v>
      </c>
      <c r="E622" s="4" t="s">
        <v>395</v>
      </c>
      <c r="F622" s="5">
        <v>0</v>
      </c>
      <c r="G622" s="5">
        <v>0</v>
      </c>
      <c r="H622" s="5">
        <v>0</v>
      </c>
      <c r="I622" s="25">
        <v>0</v>
      </c>
      <c r="J622" s="27">
        <f t="shared" si="314"/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</row>
    <row r="623" spans="1:15" ht="12" customHeight="1" outlineLevel="1" x14ac:dyDescent="0.25">
      <c r="A623" s="3" t="s">
        <v>379</v>
      </c>
      <c r="B623" s="3" t="s">
        <v>393</v>
      </c>
      <c r="C623" s="3" t="s">
        <v>283</v>
      </c>
      <c r="D623" s="3" t="s">
        <v>128</v>
      </c>
      <c r="E623" s="4" t="s">
        <v>129</v>
      </c>
      <c r="F623" s="5">
        <v>0</v>
      </c>
      <c r="G623" s="5">
        <v>0</v>
      </c>
      <c r="H623" s="5">
        <v>0</v>
      </c>
      <c r="I623" s="5">
        <v>0</v>
      </c>
      <c r="J623" s="5">
        <f>G623+I623</f>
        <v>0</v>
      </c>
      <c r="K623" s="5">
        <v>5000</v>
      </c>
      <c r="L623" s="33">
        <v>5000</v>
      </c>
      <c r="M623" s="33">
        <v>0</v>
      </c>
      <c r="N623" s="26">
        <v>0</v>
      </c>
      <c r="O623" s="29">
        <f>L623+N623</f>
        <v>5000</v>
      </c>
    </row>
    <row r="624" spans="1:15" ht="12" customHeight="1" outlineLevel="1" x14ac:dyDescent="0.25">
      <c r="A624" s="3" t="s">
        <v>379</v>
      </c>
      <c r="B624" s="3" t="s">
        <v>393</v>
      </c>
      <c r="C624" s="3" t="s">
        <v>283</v>
      </c>
      <c r="D624" s="3" t="s">
        <v>130</v>
      </c>
      <c r="E624" s="4" t="s">
        <v>131</v>
      </c>
      <c r="F624" s="5">
        <v>0</v>
      </c>
      <c r="G624" s="5">
        <v>0</v>
      </c>
      <c r="H624" s="5">
        <v>0</v>
      </c>
      <c r="I624" s="5">
        <v>0</v>
      </c>
      <c r="J624" s="5">
        <f t="shared" ref="J624:J632" si="315">G624+I624</f>
        <v>0</v>
      </c>
      <c r="K624" s="5">
        <v>15000</v>
      </c>
      <c r="L624" s="33">
        <v>15000</v>
      </c>
      <c r="M624" s="33">
        <v>7306</v>
      </c>
      <c r="N624" s="26">
        <v>0</v>
      </c>
      <c r="O624" s="29">
        <f t="shared" ref="O624:O632" si="316">L624+N624</f>
        <v>15000</v>
      </c>
    </row>
    <row r="625" spans="1:15" ht="12" customHeight="1" outlineLevel="1" x14ac:dyDescent="0.25">
      <c r="A625" s="3" t="s">
        <v>379</v>
      </c>
      <c r="B625" s="3" t="s">
        <v>393</v>
      </c>
      <c r="C625" s="3" t="s">
        <v>283</v>
      </c>
      <c r="D625" s="3" t="s">
        <v>132</v>
      </c>
      <c r="E625" s="4" t="s">
        <v>133</v>
      </c>
      <c r="F625" s="5">
        <v>0</v>
      </c>
      <c r="G625" s="5">
        <v>0</v>
      </c>
      <c r="H625" s="5">
        <v>0</v>
      </c>
      <c r="I625" s="5">
        <v>0</v>
      </c>
      <c r="J625" s="5">
        <f t="shared" si="315"/>
        <v>0</v>
      </c>
      <c r="K625" s="5">
        <v>900000</v>
      </c>
      <c r="L625" s="33">
        <v>900000</v>
      </c>
      <c r="M625" s="33">
        <v>756247</v>
      </c>
      <c r="N625" s="26">
        <v>0</v>
      </c>
      <c r="O625" s="29">
        <f t="shared" si="316"/>
        <v>900000</v>
      </c>
    </row>
    <row r="626" spans="1:15" ht="12" customHeight="1" outlineLevel="1" x14ac:dyDescent="0.25">
      <c r="A626" s="3" t="s">
        <v>379</v>
      </c>
      <c r="B626" s="3" t="s">
        <v>393</v>
      </c>
      <c r="C626" s="3" t="s">
        <v>283</v>
      </c>
      <c r="D626" s="3" t="s">
        <v>218</v>
      </c>
      <c r="E626" s="4" t="s">
        <v>219</v>
      </c>
      <c r="F626" s="5">
        <v>0</v>
      </c>
      <c r="G626" s="5">
        <v>0</v>
      </c>
      <c r="H626" s="5">
        <v>0</v>
      </c>
      <c r="I626" s="5">
        <v>0</v>
      </c>
      <c r="J626" s="5">
        <f t="shared" si="315"/>
        <v>0</v>
      </c>
      <c r="K626" s="5">
        <v>800000</v>
      </c>
      <c r="L626" s="33">
        <v>800000</v>
      </c>
      <c r="M626" s="38">
        <v>489701.39</v>
      </c>
      <c r="N626" s="26">
        <v>0</v>
      </c>
      <c r="O626" s="29">
        <f t="shared" si="316"/>
        <v>800000</v>
      </c>
    </row>
    <row r="627" spans="1:15" ht="12" customHeight="1" outlineLevel="1" x14ac:dyDescent="0.25">
      <c r="A627" s="3" t="s">
        <v>379</v>
      </c>
      <c r="B627" s="3" t="s">
        <v>393</v>
      </c>
      <c r="C627" s="3" t="s">
        <v>283</v>
      </c>
      <c r="D627" s="3" t="s">
        <v>134</v>
      </c>
      <c r="E627" s="4" t="s">
        <v>135</v>
      </c>
      <c r="F627" s="5">
        <v>0</v>
      </c>
      <c r="G627" s="5">
        <v>0</v>
      </c>
      <c r="H627" s="5">
        <v>0</v>
      </c>
      <c r="I627" s="5">
        <v>0</v>
      </c>
      <c r="J627" s="5">
        <f t="shared" si="315"/>
        <v>0</v>
      </c>
      <c r="K627" s="5">
        <v>0</v>
      </c>
      <c r="L627" s="33">
        <v>0</v>
      </c>
      <c r="M627" s="33">
        <v>0</v>
      </c>
      <c r="N627" s="26">
        <v>0</v>
      </c>
      <c r="O627" s="29">
        <f t="shared" si="316"/>
        <v>0</v>
      </c>
    </row>
    <row r="628" spans="1:15" ht="12" customHeight="1" outlineLevel="1" x14ac:dyDescent="0.25">
      <c r="A628" s="3" t="s">
        <v>379</v>
      </c>
      <c r="B628" s="3" t="s">
        <v>393</v>
      </c>
      <c r="C628" s="3" t="s">
        <v>283</v>
      </c>
      <c r="D628" s="3" t="s">
        <v>136</v>
      </c>
      <c r="E628" s="4" t="s">
        <v>137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15"/>
        <v>0</v>
      </c>
      <c r="K628" s="5">
        <v>200000</v>
      </c>
      <c r="L628" s="33">
        <v>200000</v>
      </c>
      <c r="M628" s="38">
        <v>104846.85</v>
      </c>
      <c r="N628" s="26">
        <v>0</v>
      </c>
      <c r="O628" s="29">
        <f t="shared" si="316"/>
        <v>200000</v>
      </c>
    </row>
    <row r="629" spans="1:15" ht="12" customHeight="1" outlineLevel="1" x14ac:dyDescent="0.25">
      <c r="A629" s="3" t="s">
        <v>379</v>
      </c>
      <c r="B629" s="3" t="s">
        <v>393</v>
      </c>
      <c r="C629" s="3" t="s">
        <v>283</v>
      </c>
      <c r="D629" s="3" t="s">
        <v>138</v>
      </c>
      <c r="E629" s="4" t="s">
        <v>139</v>
      </c>
      <c r="F629" s="5">
        <v>0</v>
      </c>
      <c r="G629" s="5">
        <v>0</v>
      </c>
      <c r="H629" s="5">
        <v>0</v>
      </c>
      <c r="I629" s="5">
        <v>0</v>
      </c>
      <c r="J629" s="5">
        <f t="shared" si="315"/>
        <v>0</v>
      </c>
      <c r="K629" s="5">
        <v>0</v>
      </c>
      <c r="L629" s="33">
        <v>0</v>
      </c>
      <c r="M629" s="33">
        <v>0</v>
      </c>
      <c r="N629" s="26">
        <v>0</v>
      </c>
      <c r="O629" s="29">
        <f t="shared" si="316"/>
        <v>0</v>
      </c>
    </row>
    <row r="630" spans="1:15" ht="12" customHeight="1" outlineLevel="1" x14ac:dyDescent="0.25">
      <c r="A630" s="3" t="s">
        <v>379</v>
      </c>
      <c r="B630" s="3" t="s">
        <v>393</v>
      </c>
      <c r="C630" s="3" t="s">
        <v>283</v>
      </c>
      <c r="D630" s="3" t="s">
        <v>101</v>
      </c>
      <c r="E630" s="4" t="s">
        <v>102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15"/>
        <v>0</v>
      </c>
      <c r="K630" s="5">
        <v>500000</v>
      </c>
      <c r="L630" s="33">
        <v>672000</v>
      </c>
      <c r="M630" s="33">
        <v>593809.46</v>
      </c>
      <c r="N630" s="26">
        <v>300000</v>
      </c>
      <c r="O630" s="29">
        <f t="shared" si="316"/>
        <v>972000</v>
      </c>
    </row>
    <row r="631" spans="1:15" ht="12" customHeight="1" outlineLevel="1" x14ac:dyDescent="0.25">
      <c r="A631" s="3" t="s">
        <v>379</v>
      </c>
      <c r="B631" s="3" t="s">
        <v>393</v>
      </c>
      <c r="C631" s="3" t="s">
        <v>283</v>
      </c>
      <c r="D631" s="3" t="s">
        <v>84</v>
      </c>
      <c r="E631" s="4" t="s">
        <v>85</v>
      </c>
      <c r="F631" s="5">
        <v>0</v>
      </c>
      <c r="G631" s="5">
        <v>0</v>
      </c>
      <c r="H631" s="5">
        <v>0</v>
      </c>
      <c r="I631" s="5">
        <v>0</v>
      </c>
      <c r="J631" s="5">
        <f t="shared" ref="J631" si="317">G631+I631</f>
        <v>0</v>
      </c>
      <c r="K631" s="5">
        <v>2500000</v>
      </c>
      <c r="L631" s="33">
        <v>2195000</v>
      </c>
      <c r="M631" s="33">
        <v>482054.65</v>
      </c>
      <c r="N631" s="26">
        <v>-300000</v>
      </c>
      <c r="O631" s="29">
        <f t="shared" ref="O631" si="318">L631+N631</f>
        <v>1895000</v>
      </c>
    </row>
    <row r="632" spans="1:15" ht="12" customHeight="1" outlineLevel="1" x14ac:dyDescent="0.25">
      <c r="A632" s="3" t="s">
        <v>379</v>
      </c>
      <c r="B632" s="3" t="s">
        <v>393</v>
      </c>
      <c r="C632" s="3" t="s">
        <v>283</v>
      </c>
      <c r="D632" s="3" t="s">
        <v>158</v>
      </c>
      <c r="E632" s="4" t="s">
        <v>159</v>
      </c>
      <c r="F632" s="5">
        <v>0</v>
      </c>
      <c r="G632" s="5">
        <v>0</v>
      </c>
      <c r="H632" s="5">
        <v>0</v>
      </c>
      <c r="I632" s="5">
        <v>0</v>
      </c>
      <c r="J632" s="5">
        <f t="shared" si="315"/>
        <v>0</v>
      </c>
      <c r="K632" s="5">
        <v>1000</v>
      </c>
      <c r="L632" s="33">
        <v>1000</v>
      </c>
      <c r="M632" s="33">
        <v>320</v>
      </c>
      <c r="N632" s="26">
        <v>0</v>
      </c>
      <c r="O632" s="29">
        <f t="shared" si="316"/>
        <v>1000</v>
      </c>
    </row>
    <row r="633" spans="1:15" ht="12" customHeight="1" x14ac:dyDescent="0.25">
      <c r="A633" s="118" t="s">
        <v>396</v>
      </c>
      <c r="B633" s="119"/>
      <c r="C633" s="119"/>
      <c r="D633" s="119"/>
      <c r="E633" s="119"/>
      <c r="F633" s="6">
        <f t="shared" ref="F633:O633" si="319">SUM(F619:F632)</f>
        <v>4329172</v>
      </c>
      <c r="G633" s="6">
        <f t="shared" si="319"/>
        <v>4845099.34</v>
      </c>
      <c r="H633" s="6">
        <f t="shared" si="319"/>
        <v>4429390.83</v>
      </c>
      <c r="I633" s="6">
        <f t="shared" si="319"/>
        <v>0</v>
      </c>
      <c r="J633" s="6">
        <f t="shared" si="319"/>
        <v>4845099.34</v>
      </c>
      <c r="K633" s="6">
        <f t="shared" si="319"/>
        <v>4921000</v>
      </c>
      <c r="L633" s="6">
        <f t="shared" si="319"/>
        <v>4788000</v>
      </c>
      <c r="M633" s="6">
        <f t="shared" si="319"/>
        <v>2434285.35</v>
      </c>
      <c r="N633" s="6">
        <f t="shared" si="319"/>
        <v>0</v>
      </c>
      <c r="O633" s="6">
        <f t="shared" si="319"/>
        <v>4788000</v>
      </c>
    </row>
    <row r="634" spans="1:15" s="7" customFormat="1" ht="12" customHeight="1" x14ac:dyDescent="0.25">
      <c r="A634" s="123" t="s">
        <v>397</v>
      </c>
      <c r="B634" s="124"/>
      <c r="C634" s="124"/>
      <c r="D634" s="124"/>
      <c r="E634" s="124"/>
      <c r="F634" s="10">
        <f t="shared" ref="F634:O634" si="320">SUM(F563,F571,F579,F593,F615,F618,F633)</f>
        <v>9231959</v>
      </c>
      <c r="G634" s="10">
        <f t="shared" si="320"/>
        <v>9741667.4600000009</v>
      </c>
      <c r="H634" s="10">
        <f t="shared" si="320"/>
        <v>8750506.4200000018</v>
      </c>
      <c r="I634" s="10">
        <f t="shared" si="320"/>
        <v>153971</v>
      </c>
      <c r="J634" s="10">
        <f t="shared" si="320"/>
        <v>9895638.4600000009</v>
      </c>
      <c r="K634" s="10">
        <f t="shared" si="320"/>
        <v>17261000</v>
      </c>
      <c r="L634" s="10">
        <f t="shared" si="320"/>
        <v>18688398</v>
      </c>
      <c r="M634" s="10">
        <f t="shared" si="320"/>
        <v>11872756.719999999</v>
      </c>
      <c r="N634" s="10">
        <f t="shared" si="320"/>
        <v>-596913</v>
      </c>
      <c r="O634" s="10">
        <f t="shared" si="320"/>
        <v>18091485</v>
      </c>
    </row>
    <row r="635" spans="1:15" ht="12" customHeight="1" outlineLevel="1" x14ac:dyDescent="0.25">
      <c r="A635" s="3" t="s">
        <v>398</v>
      </c>
      <c r="B635" s="3" t="s">
        <v>399</v>
      </c>
      <c r="C635" s="3" t="s">
        <v>157</v>
      </c>
      <c r="D635" s="3" t="s">
        <v>171</v>
      </c>
      <c r="E635" s="4" t="s">
        <v>172</v>
      </c>
      <c r="F635" s="5">
        <v>0</v>
      </c>
      <c r="G635" s="5">
        <v>0</v>
      </c>
      <c r="H635" s="5">
        <v>0</v>
      </c>
      <c r="I635" s="5">
        <v>0</v>
      </c>
      <c r="J635" s="5">
        <f>G635+I635</f>
        <v>0</v>
      </c>
      <c r="K635" s="33">
        <v>593000</v>
      </c>
      <c r="L635" s="33">
        <v>593000</v>
      </c>
      <c r="M635" s="33">
        <v>463756</v>
      </c>
      <c r="N635" s="26">
        <v>0</v>
      </c>
      <c r="O635" s="29">
        <f>L635+N635</f>
        <v>593000</v>
      </c>
    </row>
    <row r="636" spans="1:15" ht="12" customHeight="1" outlineLevel="1" x14ac:dyDescent="0.25">
      <c r="A636" s="3" t="s">
        <v>398</v>
      </c>
      <c r="B636" s="3" t="s">
        <v>399</v>
      </c>
      <c r="C636" s="3" t="s">
        <v>157</v>
      </c>
      <c r="D636" s="3" t="s">
        <v>173</v>
      </c>
      <c r="E636" s="4" t="s">
        <v>174</v>
      </c>
      <c r="F636" s="5">
        <v>0</v>
      </c>
      <c r="G636" s="5">
        <v>0</v>
      </c>
      <c r="H636" s="5">
        <v>0</v>
      </c>
      <c r="I636" s="5">
        <v>0</v>
      </c>
      <c r="J636" s="5">
        <f t="shared" ref="J636:J637" si="321">G636+I636</f>
        <v>0</v>
      </c>
      <c r="K636" s="33">
        <v>149000</v>
      </c>
      <c r="L636" s="33">
        <v>149000</v>
      </c>
      <c r="M636" s="33">
        <v>115012</v>
      </c>
      <c r="N636" s="26">
        <v>0</v>
      </c>
      <c r="O636" s="29">
        <f t="shared" ref="O636:O637" si="322">L636+N636</f>
        <v>149000</v>
      </c>
    </row>
    <row r="637" spans="1:15" ht="12" customHeight="1" outlineLevel="1" x14ac:dyDescent="0.25">
      <c r="A637" s="3" t="s">
        <v>398</v>
      </c>
      <c r="B637" s="3" t="s">
        <v>399</v>
      </c>
      <c r="C637" s="3" t="s">
        <v>157</v>
      </c>
      <c r="D637" s="3" t="s">
        <v>175</v>
      </c>
      <c r="E637" s="4" t="s">
        <v>176</v>
      </c>
      <c r="F637" s="5">
        <v>0</v>
      </c>
      <c r="G637" s="5">
        <v>0</v>
      </c>
      <c r="H637" s="5">
        <v>0</v>
      </c>
      <c r="I637" s="5">
        <v>0</v>
      </c>
      <c r="J637" s="5">
        <f t="shared" si="321"/>
        <v>0</v>
      </c>
      <c r="K637" s="33">
        <v>54000</v>
      </c>
      <c r="L637" s="33">
        <v>54000</v>
      </c>
      <c r="M637" s="33">
        <v>41737</v>
      </c>
      <c r="N637" s="26">
        <v>0</v>
      </c>
      <c r="O637" s="29">
        <f t="shared" si="322"/>
        <v>54000</v>
      </c>
    </row>
    <row r="638" spans="1:15" ht="12" customHeight="1" x14ac:dyDescent="0.25">
      <c r="A638" s="118" t="s">
        <v>400</v>
      </c>
      <c r="B638" s="119"/>
      <c r="C638" s="119"/>
      <c r="D638" s="119"/>
      <c r="E638" s="119"/>
      <c r="F638" s="6">
        <f t="shared" ref="F638:O638" si="323">SUM(F635:F637)</f>
        <v>0</v>
      </c>
      <c r="G638" s="6">
        <f t="shared" si="323"/>
        <v>0</v>
      </c>
      <c r="H638" s="6">
        <f t="shared" si="323"/>
        <v>0</v>
      </c>
      <c r="I638" s="6">
        <f t="shared" si="323"/>
        <v>0</v>
      </c>
      <c r="J638" s="6">
        <f t="shared" si="323"/>
        <v>0</v>
      </c>
      <c r="K638" s="6">
        <f t="shared" si="323"/>
        <v>796000</v>
      </c>
      <c r="L638" s="6">
        <f t="shared" si="323"/>
        <v>796000</v>
      </c>
      <c r="M638" s="6">
        <f t="shared" si="323"/>
        <v>620505</v>
      </c>
      <c r="N638" s="6">
        <f t="shared" si="323"/>
        <v>0</v>
      </c>
      <c r="O638" s="6">
        <f t="shared" si="323"/>
        <v>796000</v>
      </c>
    </row>
    <row r="639" spans="1:15" ht="12" customHeight="1" outlineLevel="1" x14ac:dyDescent="0.25">
      <c r="A639" s="3" t="s">
        <v>398</v>
      </c>
      <c r="B639" s="3" t="s">
        <v>401</v>
      </c>
      <c r="C639" s="3" t="s">
        <v>157</v>
      </c>
      <c r="D639" s="3" t="s">
        <v>171</v>
      </c>
      <c r="E639" s="4" t="s">
        <v>172</v>
      </c>
      <c r="F639" s="5">
        <v>0</v>
      </c>
      <c r="G639" s="5">
        <v>0</v>
      </c>
      <c r="H639" s="5">
        <v>0</v>
      </c>
      <c r="I639" s="5">
        <v>0</v>
      </c>
      <c r="J639" s="5">
        <f>G639+I639</f>
        <v>0</v>
      </c>
      <c r="K639" s="33">
        <v>552000</v>
      </c>
      <c r="L639" s="33">
        <v>552000</v>
      </c>
      <c r="M639" s="33">
        <v>414018</v>
      </c>
      <c r="N639" s="26">
        <v>0</v>
      </c>
      <c r="O639" s="29">
        <f>L639+N639</f>
        <v>552000</v>
      </c>
    </row>
    <row r="640" spans="1:15" ht="12" customHeight="1" outlineLevel="1" x14ac:dyDescent="0.25">
      <c r="A640" s="3" t="s">
        <v>398</v>
      </c>
      <c r="B640" s="3" t="s">
        <v>401</v>
      </c>
      <c r="C640" s="3" t="s">
        <v>157</v>
      </c>
      <c r="D640" s="3" t="s">
        <v>173</v>
      </c>
      <c r="E640" s="4" t="s">
        <v>174</v>
      </c>
      <c r="F640" s="5">
        <v>0</v>
      </c>
      <c r="G640" s="5">
        <v>0</v>
      </c>
      <c r="H640" s="5">
        <v>0</v>
      </c>
      <c r="I640" s="5">
        <v>0</v>
      </c>
      <c r="J640" s="5">
        <f t="shared" ref="J640:J641" si="324">G640+I640</f>
        <v>0</v>
      </c>
      <c r="K640" s="33">
        <v>138000</v>
      </c>
      <c r="L640" s="33">
        <v>138000</v>
      </c>
      <c r="M640" s="33">
        <v>99957</v>
      </c>
      <c r="N640" s="26">
        <v>0</v>
      </c>
      <c r="O640" s="29">
        <f t="shared" ref="O640:O641" si="325">L640+N640</f>
        <v>138000</v>
      </c>
    </row>
    <row r="641" spans="1:15" ht="12" customHeight="1" outlineLevel="1" x14ac:dyDescent="0.25">
      <c r="A641" s="3" t="s">
        <v>398</v>
      </c>
      <c r="B641" s="3" t="s">
        <v>401</v>
      </c>
      <c r="C641" s="3" t="s">
        <v>157</v>
      </c>
      <c r="D641" s="3" t="s">
        <v>175</v>
      </c>
      <c r="E641" s="4" t="s">
        <v>176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24"/>
        <v>0</v>
      </c>
      <c r="K641" s="33">
        <v>50000</v>
      </c>
      <c r="L641" s="33">
        <v>50000</v>
      </c>
      <c r="M641" s="33">
        <v>36275</v>
      </c>
      <c r="N641" s="26">
        <v>0</v>
      </c>
      <c r="O641" s="29">
        <f t="shared" si="325"/>
        <v>50000</v>
      </c>
    </row>
    <row r="642" spans="1:15" ht="12" customHeight="1" x14ac:dyDescent="0.25">
      <c r="A642" s="118" t="s">
        <v>402</v>
      </c>
      <c r="B642" s="119"/>
      <c r="C642" s="119"/>
      <c r="D642" s="119"/>
      <c r="E642" s="119"/>
      <c r="F642" s="6">
        <f t="shared" ref="F642:O642" si="326">SUM(F639:F641)</f>
        <v>0</v>
      </c>
      <c r="G642" s="6">
        <f t="shared" si="326"/>
        <v>0</v>
      </c>
      <c r="H642" s="6">
        <f t="shared" si="326"/>
        <v>0</v>
      </c>
      <c r="I642" s="6">
        <f t="shared" si="326"/>
        <v>0</v>
      </c>
      <c r="J642" s="6">
        <f t="shared" si="326"/>
        <v>0</v>
      </c>
      <c r="K642" s="6">
        <f t="shared" si="326"/>
        <v>740000</v>
      </c>
      <c r="L642" s="6">
        <f t="shared" si="326"/>
        <v>740000</v>
      </c>
      <c r="M642" s="6">
        <f t="shared" si="326"/>
        <v>550250</v>
      </c>
      <c r="N642" s="6">
        <f t="shared" si="326"/>
        <v>0</v>
      </c>
      <c r="O642" s="6">
        <f t="shared" si="326"/>
        <v>740000</v>
      </c>
    </row>
    <row r="643" spans="1:15" ht="12" hidden="1" customHeight="1" outlineLevel="1" x14ac:dyDescent="0.25">
      <c r="A643" s="3" t="s">
        <v>398</v>
      </c>
      <c r="B643" s="3" t="s">
        <v>403</v>
      </c>
      <c r="C643" s="3" t="s">
        <v>404</v>
      </c>
      <c r="D643" s="3" t="s">
        <v>120</v>
      </c>
      <c r="E643" s="4" t="s">
        <v>121</v>
      </c>
      <c r="F643" s="5">
        <v>0</v>
      </c>
      <c r="G643" s="5">
        <v>0</v>
      </c>
      <c r="H643" s="5">
        <v>0</v>
      </c>
      <c r="I643" s="5">
        <v>0</v>
      </c>
      <c r="J643" s="5">
        <f>G643+I643</f>
        <v>0</v>
      </c>
      <c r="K643" s="5">
        <v>0</v>
      </c>
      <c r="L643" s="5">
        <v>0</v>
      </c>
      <c r="M643" s="5">
        <v>0</v>
      </c>
      <c r="N643" s="26">
        <v>0</v>
      </c>
      <c r="O643" s="29">
        <f>L643+N643</f>
        <v>0</v>
      </c>
    </row>
    <row r="644" spans="1:15" ht="12" hidden="1" customHeight="1" outlineLevel="1" x14ac:dyDescent="0.25">
      <c r="A644" s="3" t="s">
        <v>398</v>
      </c>
      <c r="B644" s="3" t="s">
        <v>403</v>
      </c>
      <c r="C644" s="3" t="s">
        <v>404</v>
      </c>
      <c r="D644" s="3" t="s">
        <v>173</v>
      </c>
      <c r="E644" s="4" t="s">
        <v>174</v>
      </c>
      <c r="F644" s="5">
        <v>0</v>
      </c>
      <c r="G644" s="5">
        <v>0</v>
      </c>
      <c r="H644" s="5">
        <v>0</v>
      </c>
      <c r="I644" s="5">
        <v>0</v>
      </c>
      <c r="J644" s="5">
        <f t="shared" ref="J644:J651" si="327">G644+I644</f>
        <v>0</v>
      </c>
      <c r="K644" s="5">
        <v>0</v>
      </c>
      <c r="L644" s="5">
        <v>0</v>
      </c>
      <c r="M644" s="5">
        <v>0</v>
      </c>
      <c r="N644" s="26">
        <v>0</v>
      </c>
      <c r="O644" s="29">
        <f t="shared" ref="O644:O651" si="328">L644+N644</f>
        <v>0</v>
      </c>
    </row>
    <row r="645" spans="1:15" ht="12" hidden="1" customHeight="1" outlineLevel="1" x14ac:dyDescent="0.25">
      <c r="A645" s="3" t="s">
        <v>398</v>
      </c>
      <c r="B645" s="3" t="s">
        <v>403</v>
      </c>
      <c r="C645" s="3" t="s">
        <v>404</v>
      </c>
      <c r="D645" s="3" t="s">
        <v>175</v>
      </c>
      <c r="E645" s="4" t="s">
        <v>176</v>
      </c>
      <c r="F645" s="5">
        <v>0</v>
      </c>
      <c r="G645" s="5">
        <v>0</v>
      </c>
      <c r="H645" s="5">
        <v>0</v>
      </c>
      <c r="I645" s="5">
        <v>0</v>
      </c>
      <c r="J645" s="5">
        <f t="shared" si="327"/>
        <v>0</v>
      </c>
      <c r="K645" s="5">
        <v>0</v>
      </c>
      <c r="L645" s="5">
        <v>0</v>
      </c>
      <c r="M645" s="5">
        <v>0</v>
      </c>
      <c r="N645" s="26">
        <v>0</v>
      </c>
      <c r="O645" s="29">
        <f t="shared" si="328"/>
        <v>0</v>
      </c>
    </row>
    <row r="646" spans="1:15" ht="12" hidden="1" customHeight="1" outlineLevel="1" x14ac:dyDescent="0.25">
      <c r="A646" s="3" t="s">
        <v>398</v>
      </c>
      <c r="B646" s="3" t="s">
        <v>403</v>
      </c>
      <c r="C646" s="3" t="s">
        <v>404</v>
      </c>
      <c r="D646" s="3" t="s">
        <v>128</v>
      </c>
      <c r="E646" s="4" t="s">
        <v>129</v>
      </c>
      <c r="F646" s="5">
        <v>0</v>
      </c>
      <c r="G646" s="5">
        <v>0</v>
      </c>
      <c r="H646" s="5">
        <v>0</v>
      </c>
      <c r="I646" s="5">
        <v>0</v>
      </c>
      <c r="J646" s="5">
        <f t="shared" si="327"/>
        <v>0</v>
      </c>
      <c r="K646" s="5">
        <v>0</v>
      </c>
      <c r="L646" s="5">
        <v>0</v>
      </c>
      <c r="M646" s="5">
        <v>0</v>
      </c>
      <c r="N646" s="26">
        <v>0</v>
      </c>
      <c r="O646" s="29">
        <f t="shared" si="328"/>
        <v>0</v>
      </c>
    </row>
    <row r="647" spans="1:15" ht="12" hidden="1" customHeight="1" outlineLevel="1" x14ac:dyDescent="0.25">
      <c r="A647" s="3" t="s">
        <v>398</v>
      </c>
      <c r="B647" s="3" t="s">
        <v>403</v>
      </c>
      <c r="C647" s="3" t="s">
        <v>404</v>
      </c>
      <c r="D647" s="3" t="s">
        <v>130</v>
      </c>
      <c r="E647" s="4" t="s">
        <v>131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27"/>
        <v>0</v>
      </c>
      <c r="K647" s="5">
        <v>0</v>
      </c>
      <c r="L647" s="5">
        <v>0</v>
      </c>
      <c r="M647" s="5">
        <v>0</v>
      </c>
      <c r="N647" s="26">
        <v>0</v>
      </c>
      <c r="O647" s="29">
        <f t="shared" si="328"/>
        <v>0</v>
      </c>
    </row>
    <row r="648" spans="1:15" ht="12" hidden="1" customHeight="1" outlineLevel="1" x14ac:dyDescent="0.25">
      <c r="A648" s="3" t="s">
        <v>398</v>
      </c>
      <c r="B648" s="3" t="s">
        <v>403</v>
      </c>
      <c r="C648" s="3" t="s">
        <v>404</v>
      </c>
      <c r="D648" s="3" t="s">
        <v>132</v>
      </c>
      <c r="E648" s="4" t="s">
        <v>133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27"/>
        <v>0</v>
      </c>
      <c r="K648" s="5">
        <v>0</v>
      </c>
      <c r="L648" s="5">
        <v>0</v>
      </c>
      <c r="M648" s="5">
        <v>0</v>
      </c>
      <c r="N648" s="26">
        <v>0</v>
      </c>
      <c r="O648" s="29">
        <f t="shared" si="328"/>
        <v>0</v>
      </c>
    </row>
    <row r="649" spans="1:15" ht="12" hidden="1" customHeight="1" outlineLevel="1" x14ac:dyDescent="0.25">
      <c r="A649" s="3" t="s">
        <v>398</v>
      </c>
      <c r="B649" s="3" t="s">
        <v>403</v>
      </c>
      <c r="C649" s="3" t="s">
        <v>404</v>
      </c>
      <c r="D649" s="3" t="s">
        <v>218</v>
      </c>
      <c r="E649" s="4" t="s">
        <v>219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27"/>
        <v>0</v>
      </c>
      <c r="K649" s="5">
        <v>0</v>
      </c>
      <c r="L649" s="5">
        <v>0</v>
      </c>
      <c r="M649" s="5">
        <v>0</v>
      </c>
      <c r="N649" s="26">
        <v>0</v>
      </c>
      <c r="O649" s="29">
        <f t="shared" si="328"/>
        <v>0</v>
      </c>
    </row>
    <row r="650" spans="1:15" ht="12" hidden="1" customHeight="1" outlineLevel="1" x14ac:dyDescent="0.25">
      <c r="A650" s="3" t="s">
        <v>398</v>
      </c>
      <c r="B650" s="3" t="s">
        <v>403</v>
      </c>
      <c r="C650" s="3" t="s">
        <v>404</v>
      </c>
      <c r="D650" s="3" t="s">
        <v>142</v>
      </c>
      <c r="E650" s="4" t="s">
        <v>143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27"/>
        <v>0</v>
      </c>
      <c r="K650" s="5">
        <v>0</v>
      </c>
      <c r="L650" s="5">
        <v>0</v>
      </c>
      <c r="M650" s="5">
        <v>0</v>
      </c>
      <c r="N650" s="26">
        <v>0</v>
      </c>
      <c r="O650" s="29">
        <f t="shared" si="328"/>
        <v>0</v>
      </c>
    </row>
    <row r="651" spans="1:15" ht="12" hidden="1" customHeight="1" outlineLevel="1" x14ac:dyDescent="0.25">
      <c r="A651" s="3" t="s">
        <v>398</v>
      </c>
      <c r="B651" s="3" t="s">
        <v>403</v>
      </c>
      <c r="C651" s="3" t="s">
        <v>404</v>
      </c>
      <c r="D651" s="3" t="s">
        <v>84</v>
      </c>
      <c r="E651" s="4" t="s">
        <v>85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27"/>
        <v>0</v>
      </c>
      <c r="K651" s="5">
        <v>0</v>
      </c>
      <c r="L651" s="5">
        <v>0</v>
      </c>
      <c r="M651" s="5">
        <v>0</v>
      </c>
      <c r="N651" s="26">
        <v>0</v>
      </c>
      <c r="O651" s="29">
        <f t="shared" si="328"/>
        <v>0</v>
      </c>
    </row>
    <row r="652" spans="1:15" ht="12" customHeight="1" collapsed="1" x14ac:dyDescent="0.25">
      <c r="A652" s="118" t="s">
        <v>405</v>
      </c>
      <c r="B652" s="119"/>
      <c r="C652" s="119"/>
      <c r="D652" s="119"/>
      <c r="E652" s="119"/>
      <c r="F652" s="6">
        <f>SUM(F643:F651)</f>
        <v>0</v>
      </c>
      <c r="G652" s="6">
        <f>SUM(G643:G651)</f>
        <v>0</v>
      </c>
      <c r="H652" s="6">
        <f t="shared" ref="H652:J652" si="329">SUM(H643:H651)</f>
        <v>0</v>
      </c>
      <c r="I652" s="6">
        <f t="shared" si="329"/>
        <v>0</v>
      </c>
      <c r="J652" s="6">
        <f t="shared" si="329"/>
        <v>0</v>
      </c>
      <c r="K652" s="6">
        <f t="shared" ref="K652" si="330">SUM(K643:K651)</f>
        <v>0</v>
      </c>
      <c r="L652" s="6">
        <f t="shared" ref="L652:O652" si="331">SUM(L643:L651)</f>
        <v>0</v>
      </c>
      <c r="M652" s="6">
        <f t="shared" si="331"/>
        <v>0</v>
      </c>
      <c r="N652" s="6">
        <f t="shared" si="331"/>
        <v>0</v>
      </c>
      <c r="O652" s="6">
        <f t="shared" si="331"/>
        <v>0</v>
      </c>
    </row>
    <row r="653" spans="1:15" s="48" customFormat="1" ht="12" customHeight="1" x14ac:dyDescent="0.25">
      <c r="A653" s="18" t="s">
        <v>398</v>
      </c>
      <c r="B653" s="22" t="s">
        <v>683</v>
      </c>
      <c r="C653" s="22">
        <v>4356</v>
      </c>
      <c r="D653" s="54">
        <v>2324</v>
      </c>
      <c r="E653" s="20" t="s">
        <v>81</v>
      </c>
      <c r="F653" s="19">
        <v>0</v>
      </c>
      <c r="G653" s="19">
        <v>9803.7800000000007</v>
      </c>
      <c r="H653" s="38">
        <v>9803.7800000000007</v>
      </c>
      <c r="I653" s="19">
        <v>0</v>
      </c>
      <c r="J653" s="19">
        <f>SUM(G653+I653)</f>
        <v>9803.7800000000007</v>
      </c>
      <c r="K653" s="19">
        <v>0</v>
      </c>
      <c r="L653" s="19">
        <v>0</v>
      </c>
      <c r="M653" s="19">
        <v>0</v>
      </c>
      <c r="N653" s="19">
        <v>0</v>
      </c>
      <c r="O653" s="19">
        <f>SUM(L653+N653)</f>
        <v>0</v>
      </c>
    </row>
    <row r="654" spans="1:15" ht="12" customHeight="1" outlineLevel="1" x14ac:dyDescent="0.25">
      <c r="A654" s="3" t="s">
        <v>398</v>
      </c>
      <c r="B654" s="3" t="s">
        <v>406</v>
      </c>
      <c r="C654" s="3" t="s">
        <v>407</v>
      </c>
      <c r="D654" s="3" t="s">
        <v>128</v>
      </c>
      <c r="E654" s="4" t="s">
        <v>129</v>
      </c>
      <c r="F654" s="5">
        <v>0</v>
      </c>
      <c r="G654" s="5">
        <v>0</v>
      </c>
      <c r="H654" s="5">
        <v>0</v>
      </c>
      <c r="I654" s="5">
        <v>0</v>
      </c>
      <c r="J654" s="5">
        <f>G654+I654</f>
        <v>0</v>
      </c>
      <c r="K654" s="5">
        <v>0</v>
      </c>
      <c r="L654" s="5">
        <v>0</v>
      </c>
      <c r="M654" s="33">
        <v>0</v>
      </c>
      <c r="N654" s="26">
        <v>0</v>
      </c>
      <c r="O654" s="29">
        <f>L654+N654</f>
        <v>0</v>
      </c>
    </row>
    <row r="655" spans="1:15" ht="12" customHeight="1" outlineLevel="1" x14ac:dyDescent="0.25">
      <c r="A655" s="3" t="s">
        <v>398</v>
      </c>
      <c r="B655" s="3" t="s">
        <v>406</v>
      </c>
      <c r="C655" s="3" t="s">
        <v>407</v>
      </c>
      <c r="D655" s="3" t="s">
        <v>130</v>
      </c>
      <c r="E655" s="4" t="s">
        <v>131</v>
      </c>
      <c r="F655" s="5">
        <v>0</v>
      </c>
      <c r="G655" s="5">
        <v>0</v>
      </c>
      <c r="H655" s="5">
        <v>0</v>
      </c>
      <c r="I655" s="5">
        <v>0</v>
      </c>
      <c r="J655" s="5">
        <f t="shared" ref="J655:J660" si="332">G655+I655</f>
        <v>0</v>
      </c>
      <c r="K655" s="5">
        <v>0</v>
      </c>
      <c r="L655" s="5">
        <v>0</v>
      </c>
      <c r="M655" s="33">
        <v>0</v>
      </c>
      <c r="N655" s="26">
        <v>0</v>
      </c>
      <c r="O655" s="29">
        <f t="shared" ref="O655:O660" si="333">L655+N655</f>
        <v>0</v>
      </c>
    </row>
    <row r="656" spans="1:15" ht="12" customHeight="1" outlineLevel="1" x14ac:dyDescent="0.25">
      <c r="A656" s="3" t="s">
        <v>398</v>
      </c>
      <c r="B656" s="3" t="s">
        <v>406</v>
      </c>
      <c r="C656" s="3" t="s">
        <v>407</v>
      </c>
      <c r="D656" s="3" t="s">
        <v>132</v>
      </c>
      <c r="E656" s="4" t="s">
        <v>133</v>
      </c>
      <c r="F656" s="5">
        <v>0</v>
      </c>
      <c r="G656" s="5">
        <v>0</v>
      </c>
      <c r="H656" s="5">
        <v>0</v>
      </c>
      <c r="I656" s="5">
        <v>0</v>
      </c>
      <c r="J656" s="5">
        <f t="shared" si="332"/>
        <v>0</v>
      </c>
      <c r="K656" s="5">
        <v>11000</v>
      </c>
      <c r="L656" s="5">
        <v>11000</v>
      </c>
      <c r="M656" s="33">
        <v>7791</v>
      </c>
      <c r="N656" s="26">
        <v>0</v>
      </c>
      <c r="O656" s="29">
        <f t="shared" si="333"/>
        <v>11000</v>
      </c>
    </row>
    <row r="657" spans="1:15" ht="12" customHeight="1" outlineLevel="1" x14ac:dyDescent="0.25">
      <c r="A657" s="3" t="s">
        <v>398</v>
      </c>
      <c r="B657" s="3" t="s">
        <v>406</v>
      </c>
      <c r="C657" s="3" t="s">
        <v>407</v>
      </c>
      <c r="D657" s="3" t="s">
        <v>134</v>
      </c>
      <c r="E657" s="4" t="s">
        <v>135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32"/>
        <v>0</v>
      </c>
      <c r="K657" s="5">
        <v>50000</v>
      </c>
      <c r="L657" s="5">
        <v>50000</v>
      </c>
      <c r="M657" s="33">
        <v>32098.63</v>
      </c>
      <c r="N657" s="26">
        <v>0</v>
      </c>
      <c r="O657" s="29">
        <f t="shared" si="333"/>
        <v>50000</v>
      </c>
    </row>
    <row r="658" spans="1:15" ht="12" customHeight="1" outlineLevel="1" x14ac:dyDescent="0.25">
      <c r="A658" s="3" t="s">
        <v>398</v>
      </c>
      <c r="B658" s="3" t="s">
        <v>406</v>
      </c>
      <c r="C658" s="3" t="s">
        <v>407</v>
      </c>
      <c r="D658" s="3" t="s">
        <v>136</v>
      </c>
      <c r="E658" s="4" t="s">
        <v>137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32"/>
        <v>0</v>
      </c>
      <c r="K658" s="5">
        <v>45000</v>
      </c>
      <c r="L658" s="5">
        <v>45000</v>
      </c>
      <c r="M658" s="33">
        <v>24259.57</v>
      </c>
      <c r="N658" s="26">
        <v>0</v>
      </c>
      <c r="O658" s="29">
        <f t="shared" si="333"/>
        <v>45000</v>
      </c>
    </row>
    <row r="659" spans="1:15" ht="12" customHeight="1" outlineLevel="1" x14ac:dyDescent="0.25">
      <c r="A659" s="3" t="s">
        <v>398</v>
      </c>
      <c r="B659" s="3" t="s">
        <v>406</v>
      </c>
      <c r="C659" s="3" t="s">
        <v>407</v>
      </c>
      <c r="D659" s="3" t="s">
        <v>101</v>
      </c>
      <c r="E659" s="4" t="s">
        <v>102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32"/>
        <v>0</v>
      </c>
      <c r="K659" s="5">
        <v>5000</v>
      </c>
      <c r="L659" s="5">
        <v>5000</v>
      </c>
      <c r="M659" s="33">
        <v>810</v>
      </c>
      <c r="N659" s="26">
        <v>0</v>
      </c>
      <c r="O659" s="29">
        <f t="shared" si="333"/>
        <v>5000</v>
      </c>
    </row>
    <row r="660" spans="1:15" ht="12" customHeight="1" outlineLevel="1" x14ac:dyDescent="0.25">
      <c r="A660" s="3" t="s">
        <v>398</v>
      </c>
      <c r="B660" s="3" t="s">
        <v>406</v>
      </c>
      <c r="C660" s="3" t="s">
        <v>407</v>
      </c>
      <c r="D660" s="3" t="s">
        <v>84</v>
      </c>
      <c r="E660" s="4" t="s">
        <v>85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32"/>
        <v>0</v>
      </c>
      <c r="K660" s="5">
        <v>5000</v>
      </c>
      <c r="L660" s="5">
        <v>5000</v>
      </c>
      <c r="M660" s="33">
        <v>0</v>
      </c>
      <c r="N660" s="26">
        <v>0</v>
      </c>
      <c r="O660" s="29">
        <f t="shared" si="333"/>
        <v>5000</v>
      </c>
    </row>
    <row r="661" spans="1:15" ht="12" customHeight="1" x14ac:dyDescent="0.25">
      <c r="A661" s="118" t="s">
        <v>408</v>
      </c>
      <c r="B661" s="119"/>
      <c r="C661" s="119"/>
      <c r="D661" s="119"/>
      <c r="E661" s="119"/>
      <c r="F661" s="6">
        <f t="shared" ref="F661:O661" si="334">SUM(F653:F660)</f>
        <v>0</v>
      </c>
      <c r="G661" s="6">
        <f t="shared" si="334"/>
        <v>9803.7800000000007</v>
      </c>
      <c r="H661" s="6">
        <f t="shared" si="334"/>
        <v>9803.7800000000007</v>
      </c>
      <c r="I661" s="6">
        <f t="shared" si="334"/>
        <v>0</v>
      </c>
      <c r="J661" s="6">
        <f t="shared" si="334"/>
        <v>9803.7800000000007</v>
      </c>
      <c r="K661" s="6">
        <f t="shared" si="334"/>
        <v>116000</v>
      </c>
      <c r="L661" s="6">
        <f t="shared" si="334"/>
        <v>116000</v>
      </c>
      <c r="M661" s="6">
        <f t="shared" si="334"/>
        <v>64959.200000000004</v>
      </c>
      <c r="N661" s="6">
        <f t="shared" si="334"/>
        <v>0</v>
      </c>
      <c r="O661" s="6">
        <f t="shared" si="334"/>
        <v>116000</v>
      </c>
    </row>
    <row r="662" spans="1:15" ht="12" customHeight="1" outlineLevel="1" x14ac:dyDescent="0.25">
      <c r="A662" s="3" t="s">
        <v>398</v>
      </c>
      <c r="B662" s="3" t="s">
        <v>409</v>
      </c>
      <c r="C662" s="3" t="s">
        <v>157</v>
      </c>
      <c r="D662" s="3" t="s">
        <v>130</v>
      </c>
      <c r="E662" s="4" t="s">
        <v>131</v>
      </c>
      <c r="F662" s="5">
        <v>0</v>
      </c>
      <c r="G662" s="5">
        <v>0</v>
      </c>
      <c r="H662" s="5">
        <v>0</v>
      </c>
      <c r="I662" s="5">
        <v>0</v>
      </c>
      <c r="J662" s="5">
        <f>G662+I662</f>
        <v>0</v>
      </c>
      <c r="K662" s="5">
        <v>6000</v>
      </c>
      <c r="L662" s="5">
        <v>6000</v>
      </c>
      <c r="M662" s="33">
        <v>424</v>
      </c>
      <c r="N662" s="26">
        <v>0</v>
      </c>
      <c r="O662" s="29">
        <f>L662+N662</f>
        <v>6000</v>
      </c>
    </row>
    <row r="663" spans="1:15" ht="12" customHeight="1" outlineLevel="1" x14ac:dyDescent="0.25">
      <c r="A663" s="3" t="s">
        <v>398</v>
      </c>
      <c r="B663" s="3" t="s">
        <v>409</v>
      </c>
      <c r="C663" s="3" t="s">
        <v>157</v>
      </c>
      <c r="D663" s="3" t="s">
        <v>138</v>
      </c>
      <c r="E663" s="4" t="s">
        <v>139</v>
      </c>
      <c r="F663" s="5">
        <v>0</v>
      </c>
      <c r="G663" s="5">
        <v>0</v>
      </c>
      <c r="H663" s="5">
        <v>0</v>
      </c>
      <c r="I663" s="5">
        <v>0</v>
      </c>
      <c r="J663" s="5">
        <f t="shared" ref="J663:J667" si="335">G663+I663</f>
        <v>0</v>
      </c>
      <c r="K663" s="5">
        <v>30000</v>
      </c>
      <c r="L663" s="5">
        <v>30500</v>
      </c>
      <c r="M663" s="33">
        <v>23941.9</v>
      </c>
      <c r="N663" s="26">
        <v>6000</v>
      </c>
      <c r="O663" s="29">
        <f t="shared" ref="O663:O667" si="336">L663+N663</f>
        <v>36500</v>
      </c>
    </row>
    <row r="664" spans="1:15" ht="12" customHeight="1" outlineLevel="1" x14ac:dyDescent="0.25">
      <c r="A664" s="3" t="s">
        <v>398</v>
      </c>
      <c r="B664" s="3" t="s">
        <v>409</v>
      </c>
      <c r="C664" s="3" t="s">
        <v>157</v>
      </c>
      <c r="D664" s="3" t="s">
        <v>144</v>
      </c>
      <c r="E664" s="4" t="s">
        <v>145</v>
      </c>
      <c r="F664" s="5">
        <v>0</v>
      </c>
      <c r="G664" s="5">
        <v>0</v>
      </c>
      <c r="H664" s="5">
        <v>0</v>
      </c>
      <c r="I664" s="5">
        <v>0</v>
      </c>
      <c r="J664" s="5">
        <f t="shared" si="335"/>
        <v>0</v>
      </c>
      <c r="K664" s="5">
        <v>9000</v>
      </c>
      <c r="L664" s="5">
        <v>24000</v>
      </c>
      <c r="M664" s="33">
        <v>19093</v>
      </c>
      <c r="N664" s="26">
        <v>0</v>
      </c>
      <c r="O664" s="29">
        <f t="shared" si="336"/>
        <v>24000</v>
      </c>
    </row>
    <row r="665" spans="1:15" ht="12" customHeight="1" outlineLevel="1" x14ac:dyDescent="0.25">
      <c r="A665" s="3" t="s">
        <v>398</v>
      </c>
      <c r="B665" s="3" t="s">
        <v>409</v>
      </c>
      <c r="C665" s="3" t="s">
        <v>157</v>
      </c>
      <c r="D665" s="3" t="s">
        <v>101</v>
      </c>
      <c r="E665" s="4" t="s">
        <v>102</v>
      </c>
      <c r="F665" s="5">
        <v>0</v>
      </c>
      <c r="G665" s="5">
        <v>0</v>
      </c>
      <c r="H665" s="5">
        <v>0</v>
      </c>
      <c r="I665" s="5">
        <v>0</v>
      </c>
      <c r="J665" s="5">
        <f t="shared" si="335"/>
        <v>0</v>
      </c>
      <c r="K665" s="5">
        <v>1000</v>
      </c>
      <c r="L665" s="5">
        <v>1000</v>
      </c>
      <c r="M665" s="33">
        <v>0</v>
      </c>
      <c r="N665" s="26">
        <v>-1000</v>
      </c>
      <c r="O665" s="29">
        <f t="shared" si="336"/>
        <v>0</v>
      </c>
    </row>
    <row r="666" spans="1:15" ht="12" customHeight="1" outlineLevel="1" x14ac:dyDescent="0.25">
      <c r="A666" s="3" t="s">
        <v>398</v>
      </c>
      <c r="B666" s="3" t="s">
        <v>409</v>
      </c>
      <c r="C666" s="3" t="s">
        <v>157</v>
      </c>
      <c r="D666" s="3" t="s">
        <v>84</v>
      </c>
      <c r="E666" s="4" t="s">
        <v>85</v>
      </c>
      <c r="F666" s="5">
        <v>0</v>
      </c>
      <c r="G666" s="5">
        <v>0</v>
      </c>
      <c r="H666" s="5">
        <v>0</v>
      </c>
      <c r="I666" s="5">
        <v>0</v>
      </c>
      <c r="J666" s="5">
        <f t="shared" si="335"/>
        <v>0</v>
      </c>
      <c r="K666" s="5">
        <v>10000</v>
      </c>
      <c r="L666" s="5">
        <v>10000</v>
      </c>
      <c r="M666" s="33">
        <v>1540</v>
      </c>
      <c r="N666" s="26">
        <v>-5000</v>
      </c>
      <c r="O666" s="29">
        <f t="shared" si="336"/>
        <v>5000</v>
      </c>
    </row>
    <row r="667" spans="1:15" ht="12" customHeight="1" outlineLevel="1" x14ac:dyDescent="0.25">
      <c r="A667" s="3" t="s">
        <v>398</v>
      </c>
      <c r="B667" s="3" t="s">
        <v>409</v>
      </c>
      <c r="C667" s="3" t="s">
        <v>157</v>
      </c>
      <c r="D667" s="3" t="s">
        <v>330</v>
      </c>
      <c r="E667" s="4" t="s">
        <v>331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35"/>
        <v>0</v>
      </c>
      <c r="K667" s="5">
        <v>2440</v>
      </c>
      <c r="L667" s="5">
        <v>2440</v>
      </c>
      <c r="M667" s="38">
        <v>2440</v>
      </c>
      <c r="N667" s="26">
        <v>0</v>
      </c>
      <c r="O667" s="29">
        <f t="shared" si="336"/>
        <v>2440</v>
      </c>
    </row>
    <row r="668" spans="1:15" ht="12" customHeight="1" x14ac:dyDescent="0.25">
      <c r="A668" s="118" t="s">
        <v>410</v>
      </c>
      <c r="B668" s="119"/>
      <c r="C668" s="119"/>
      <c r="D668" s="119"/>
      <c r="E668" s="119"/>
      <c r="F668" s="6">
        <f>SUM(F662:F667)</f>
        <v>0</v>
      </c>
      <c r="G668" s="6">
        <f>SUM(G662:G667)</f>
        <v>0</v>
      </c>
      <c r="H668" s="6">
        <f t="shared" ref="H668:J668" si="337">SUM(H662:H667)</f>
        <v>0</v>
      </c>
      <c r="I668" s="6">
        <f t="shared" si="337"/>
        <v>0</v>
      </c>
      <c r="J668" s="6">
        <f t="shared" si="337"/>
        <v>0</v>
      </c>
      <c r="K668" s="6">
        <f t="shared" ref="K668" si="338">SUM(K662:K667)</f>
        <v>58440</v>
      </c>
      <c r="L668" s="6">
        <f t="shared" ref="L668:O668" si="339">SUM(L662:L667)</f>
        <v>73940</v>
      </c>
      <c r="M668" s="6">
        <f t="shared" si="339"/>
        <v>47438.9</v>
      </c>
      <c r="N668" s="6">
        <f t="shared" si="339"/>
        <v>0</v>
      </c>
      <c r="O668" s="6">
        <f t="shared" si="339"/>
        <v>73940</v>
      </c>
    </row>
    <row r="669" spans="1:15" ht="12" customHeight="1" outlineLevel="1" x14ac:dyDescent="0.25">
      <c r="A669" s="3" t="s">
        <v>398</v>
      </c>
      <c r="B669" s="3" t="s">
        <v>411</v>
      </c>
      <c r="C669" s="3" t="s">
        <v>412</v>
      </c>
      <c r="D669" s="3" t="s">
        <v>594</v>
      </c>
      <c r="E669" s="4" t="s">
        <v>595</v>
      </c>
      <c r="F669" s="5">
        <v>0</v>
      </c>
      <c r="G669" s="5">
        <v>0</v>
      </c>
      <c r="H669" s="5">
        <v>0</v>
      </c>
      <c r="I669" s="5">
        <v>0</v>
      </c>
      <c r="J669" s="5">
        <f>G669+I669</f>
        <v>0</v>
      </c>
      <c r="K669" s="33">
        <v>15000</v>
      </c>
      <c r="L669" s="33">
        <v>15000</v>
      </c>
      <c r="M669" s="33">
        <v>8065</v>
      </c>
      <c r="N669" s="26">
        <v>0</v>
      </c>
      <c r="O669" s="29">
        <f>L669+N669</f>
        <v>15000</v>
      </c>
    </row>
    <row r="670" spans="1:15" ht="12" customHeight="1" outlineLevel="1" x14ac:dyDescent="0.25">
      <c r="A670" s="3" t="s">
        <v>398</v>
      </c>
      <c r="B670" s="3" t="s">
        <v>411</v>
      </c>
      <c r="C670" s="3" t="s">
        <v>412</v>
      </c>
      <c r="D670" s="3" t="s">
        <v>120</v>
      </c>
      <c r="E670" s="4" t="s">
        <v>121</v>
      </c>
      <c r="F670" s="5">
        <v>0</v>
      </c>
      <c r="G670" s="5">
        <v>0</v>
      </c>
      <c r="H670" s="5">
        <v>0</v>
      </c>
      <c r="I670" s="5">
        <v>0</v>
      </c>
      <c r="J670" s="5">
        <f>G670+I670</f>
        <v>0</v>
      </c>
      <c r="K670" s="33">
        <v>65000</v>
      </c>
      <c r="L670" s="33">
        <v>65000</v>
      </c>
      <c r="M670" s="33">
        <v>3948</v>
      </c>
      <c r="N670" s="26">
        <v>-60000</v>
      </c>
      <c r="O670" s="29">
        <f>L670+N670</f>
        <v>5000</v>
      </c>
    </row>
    <row r="671" spans="1:15" ht="12" customHeight="1" outlineLevel="1" x14ac:dyDescent="0.25">
      <c r="A671" s="3" t="s">
        <v>398</v>
      </c>
      <c r="B671" s="3" t="s">
        <v>411</v>
      </c>
      <c r="C671" s="3" t="s">
        <v>412</v>
      </c>
      <c r="D671" s="3" t="s">
        <v>413</v>
      </c>
      <c r="E671" s="4" t="s">
        <v>414</v>
      </c>
      <c r="F671" s="5">
        <v>0</v>
      </c>
      <c r="G671" s="5">
        <v>0</v>
      </c>
      <c r="H671" s="5">
        <v>0</v>
      </c>
      <c r="I671" s="5">
        <v>0</v>
      </c>
      <c r="J671" s="5">
        <f>G671+I671</f>
        <v>0</v>
      </c>
      <c r="K671" s="33">
        <v>570000</v>
      </c>
      <c r="L671" s="33">
        <v>570000</v>
      </c>
      <c r="M671" s="33">
        <v>395502</v>
      </c>
      <c r="N671" s="26">
        <v>-90000</v>
      </c>
      <c r="O671" s="29">
        <f>L671+N671</f>
        <v>480000</v>
      </c>
    </row>
    <row r="672" spans="1:15" ht="12" customHeight="1" outlineLevel="1" x14ac:dyDescent="0.25">
      <c r="A672" s="3" t="s">
        <v>398</v>
      </c>
      <c r="B672" s="3" t="s">
        <v>411</v>
      </c>
      <c r="C672" s="3" t="s">
        <v>412</v>
      </c>
      <c r="D672" s="3" t="s">
        <v>175</v>
      </c>
      <c r="E672" s="4" t="s">
        <v>176</v>
      </c>
      <c r="F672" s="5">
        <v>0</v>
      </c>
      <c r="G672" s="5">
        <v>0</v>
      </c>
      <c r="H672" s="5">
        <v>0</v>
      </c>
      <c r="I672" s="5">
        <v>0</v>
      </c>
      <c r="J672" s="5">
        <f t="shared" ref="J672:J681" si="340">G672+I672</f>
        <v>0</v>
      </c>
      <c r="K672" s="33">
        <v>55000</v>
      </c>
      <c r="L672" s="33">
        <v>55000</v>
      </c>
      <c r="M672" s="33">
        <v>35976</v>
      </c>
      <c r="N672" s="26">
        <v>-11000</v>
      </c>
      <c r="O672" s="29">
        <f t="shared" ref="O672:O681" si="341">L672+N672</f>
        <v>44000</v>
      </c>
    </row>
    <row r="673" spans="1:15" ht="12" customHeight="1" outlineLevel="1" x14ac:dyDescent="0.25">
      <c r="A673" s="3" t="s">
        <v>398</v>
      </c>
      <c r="B673" s="3" t="s">
        <v>411</v>
      </c>
      <c r="C673" s="3" t="s">
        <v>412</v>
      </c>
      <c r="D673" s="3" t="s">
        <v>122</v>
      </c>
      <c r="E673" s="4" t="s">
        <v>123</v>
      </c>
      <c r="F673" s="5">
        <v>0</v>
      </c>
      <c r="G673" s="5">
        <v>0</v>
      </c>
      <c r="H673" s="5">
        <v>0</v>
      </c>
      <c r="I673" s="5">
        <v>0</v>
      </c>
      <c r="J673" s="5">
        <f t="shared" ref="J673" si="342">G673+I673</f>
        <v>0</v>
      </c>
      <c r="K673" s="33">
        <v>5000</v>
      </c>
      <c r="L673" s="33">
        <v>5000</v>
      </c>
      <c r="M673" s="33">
        <v>2725</v>
      </c>
      <c r="N673" s="26">
        <v>0</v>
      </c>
      <c r="O673" s="29">
        <f t="shared" ref="O673" si="343">L673+N673</f>
        <v>5000</v>
      </c>
    </row>
    <row r="674" spans="1:15" ht="12" customHeight="1" outlineLevel="1" x14ac:dyDescent="0.25">
      <c r="A674" s="3" t="s">
        <v>398</v>
      </c>
      <c r="B674" s="3" t="s">
        <v>411</v>
      </c>
      <c r="C674" s="3" t="s">
        <v>412</v>
      </c>
      <c r="D674" s="3" t="s">
        <v>128</v>
      </c>
      <c r="E674" s="4" t="s">
        <v>129</v>
      </c>
      <c r="F674" s="5">
        <v>0</v>
      </c>
      <c r="G674" s="5">
        <v>0</v>
      </c>
      <c r="H674" s="5">
        <v>0</v>
      </c>
      <c r="I674" s="5">
        <v>0</v>
      </c>
      <c r="J674" s="5">
        <f t="shared" si="340"/>
        <v>0</v>
      </c>
      <c r="K674" s="33">
        <v>5000</v>
      </c>
      <c r="L674" s="33">
        <v>5000</v>
      </c>
      <c r="M674" s="33">
        <v>0</v>
      </c>
      <c r="N674" s="26">
        <v>-5000</v>
      </c>
      <c r="O674" s="29">
        <f t="shared" si="341"/>
        <v>0</v>
      </c>
    </row>
    <row r="675" spans="1:15" ht="12" customHeight="1" outlineLevel="1" x14ac:dyDescent="0.25">
      <c r="A675" s="3" t="s">
        <v>398</v>
      </c>
      <c r="B675" s="3" t="s">
        <v>411</v>
      </c>
      <c r="C675" s="3" t="s">
        <v>412</v>
      </c>
      <c r="D675" s="3" t="s">
        <v>130</v>
      </c>
      <c r="E675" s="4" t="s">
        <v>131</v>
      </c>
      <c r="F675" s="5">
        <v>0</v>
      </c>
      <c r="G675" s="5">
        <v>0</v>
      </c>
      <c r="H675" s="5">
        <v>0</v>
      </c>
      <c r="I675" s="5">
        <v>0</v>
      </c>
      <c r="J675" s="5">
        <f t="shared" si="340"/>
        <v>0</v>
      </c>
      <c r="K675" s="33">
        <v>5000</v>
      </c>
      <c r="L675" s="33">
        <v>5000</v>
      </c>
      <c r="M675" s="33">
        <v>0</v>
      </c>
      <c r="N675" s="26">
        <v>-5000</v>
      </c>
      <c r="O675" s="29">
        <f t="shared" si="341"/>
        <v>0</v>
      </c>
    </row>
    <row r="676" spans="1:15" ht="12" customHeight="1" outlineLevel="1" x14ac:dyDescent="0.25">
      <c r="A676" s="3" t="s">
        <v>398</v>
      </c>
      <c r="B676" s="3" t="s">
        <v>411</v>
      </c>
      <c r="C676" s="3" t="s">
        <v>412</v>
      </c>
      <c r="D676" s="3" t="s">
        <v>148</v>
      </c>
      <c r="E676" s="4" t="s">
        <v>149</v>
      </c>
      <c r="F676" s="5">
        <v>0</v>
      </c>
      <c r="G676" s="5">
        <v>0</v>
      </c>
      <c r="H676" s="5">
        <v>0</v>
      </c>
      <c r="I676" s="5">
        <v>0</v>
      </c>
      <c r="J676" s="5">
        <f t="shared" si="340"/>
        <v>0</v>
      </c>
      <c r="K676" s="33">
        <v>9000</v>
      </c>
      <c r="L676" s="33">
        <v>9000</v>
      </c>
      <c r="M676" s="33">
        <v>0</v>
      </c>
      <c r="N676" s="26">
        <v>-9000</v>
      </c>
      <c r="O676" s="29">
        <f t="shared" si="341"/>
        <v>0</v>
      </c>
    </row>
    <row r="677" spans="1:15" ht="12" customHeight="1" outlineLevel="1" x14ac:dyDescent="0.25">
      <c r="A677" s="3" t="s">
        <v>398</v>
      </c>
      <c r="B677" s="3" t="s">
        <v>411</v>
      </c>
      <c r="C677" s="3" t="s">
        <v>412</v>
      </c>
      <c r="D677" s="3" t="s">
        <v>101</v>
      </c>
      <c r="E677" s="4" t="s">
        <v>102</v>
      </c>
      <c r="F677" s="5">
        <v>0</v>
      </c>
      <c r="G677" s="5">
        <v>0</v>
      </c>
      <c r="H677" s="5">
        <v>0</v>
      </c>
      <c r="I677" s="5">
        <v>0</v>
      </c>
      <c r="J677" s="5">
        <f t="shared" si="340"/>
        <v>0</v>
      </c>
      <c r="K677" s="33">
        <v>0</v>
      </c>
      <c r="L677" s="33">
        <v>0</v>
      </c>
      <c r="M677" s="33">
        <v>0</v>
      </c>
      <c r="N677" s="26">
        <v>0</v>
      </c>
      <c r="O677" s="29">
        <f t="shared" si="341"/>
        <v>0</v>
      </c>
    </row>
    <row r="678" spans="1:15" ht="12" customHeight="1" outlineLevel="1" x14ac:dyDescent="0.25">
      <c r="A678" s="3" t="s">
        <v>398</v>
      </c>
      <c r="B678" s="3" t="s">
        <v>411</v>
      </c>
      <c r="C678" s="3" t="s">
        <v>412</v>
      </c>
      <c r="D678" s="3" t="s">
        <v>181</v>
      </c>
      <c r="E678" s="4" t="s">
        <v>182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40"/>
        <v>0</v>
      </c>
      <c r="K678" s="33">
        <v>5000</v>
      </c>
      <c r="L678" s="33">
        <v>5000</v>
      </c>
      <c r="M678" s="33">
        <v>0</v>
      </c>
      <c r="N678" s="26">
        <v>-5000</v>
      </c>
      <c r="O678" s="29">
        <f t="shared" si="341"/>
        <v>0</v>
      </c>
    </row>
    <row r="679" spans="1:15" ht="12" customHeight="1" outlineLevel="1" x14ac:dyDescent="0.25">
      <c r="A679" s="3" t="s">
        <v>398</v>
      </c>
      <c r="B679" s="3" t="s">
        <v>411</v>
      </c>
      <c r="C679" s="3" t="s">
        <v>412</v>
      </c>
      <c r="D679" s="3" t="s">
        <v>158</v>
      </c>
      <c r="E679" s="4" t="s">
        <v>159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40"/>
        <v>0</v>
      </c>
      <c r="K679" s="33">
        <v>10000</v>
      </c>
      <c r="L679" s="33">
        <v>10000</v>
      </c>
      <c r="M679" s="33">
        <v>4953</v>
      </c>
      <c r="N679" s="26">
        <v>0</v>
      </c>
      <c r="O679" s="29">
        <f t="shared" si="341"/>
        <v>10000</v>
      </c>
    </row>
    <row r="680" spans="1:15" ht="12" customHeight="1" outlineLevel="1" x14ac:dyDescent="0.25">
      <c r="A680" s="3" t="s">
        <v>398</v>
      </c>
      <c r="B680" s="3" t="s">
        <v>411</v>
      </c>
      <c r="C680" s="3" t="s">
        <v>412</v>
      </c>
      <c r="D680" s="3" t="s">
        <v>160</v>
      </c>
      <c r="E680" s="4" t="s">
        <v>161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40"/>
        <v>0</v>
      </c>
      <c r="K680" s="33">
        <v>0</v>
      </c>
      <c r="L680" s="33">
        <v>0</v>
      </c>
      <c r="M680" s="33">
        <v>0</v>
      </c>
      <c r="N680" s="26">
        <v>0</v>
      </c>
      <c r="O680" s="29">
        <f t="shared" si="341"/>
        <v>0</v>
      </c>
    </row>
    <row r="681" spans="1:15" ht="12" customHeight="1" outlineLevel="1" x14ac:dyDescent="0.25">
      <c r="A681" s="3" t="s">
        <v>398</v>
      </c>
      <c r="B681" s="3" t="s">
        <v>411</v>
      </c>
      <c r="C681" s="3" t="s">
        <v>412</v>
      </c>
      <c r="D681" s="3" t="s">
        <v>415</v>
      </c>
      <c r="E681" s="4" t="s">
        <v>416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40"/>
        <v>0</v>
      </c>
      <c r="K681" s="5">
        <v>50000</v>
      </c>
      <c r="L681" s="5">
        <v>50000</v>
      </c>
      <c r="M681" s="5">
        <v>0</v>
      </c>
      <c r="N681" s="26">
        <v>0</v>
      </c>
      <c r="O681" s="29">
        <f t="shared" si="341"/>
        <v>50000</v>
      </c>
    </row>
    <row r="682" spans="1:15" ht="12" customHeight="1" x14ac:dyDescent="0.25">
      <c r="A682" s="118" t="s">
        <v>417</v>
      </c>
      <c r="B682" s="119"/>
      <c r="C682" s="119"/>
      <c r="D682" s="119"/>
      <c r="E682" s="119"/>
      <c r="F682" s="6">
        <f>SUM(F669:F681)</f>
        <v>0</v>
      </c>
      <c r="G682" s="6">
        <f>SUM(G669:G681)</f>
        <v>0</v>
      </c>
      <c r="H682" s="6">
        <f t="shared" ref="H682:J682" si="344">SUM(H669:H681)</f>
        <v>0</v>
      </c>
      <c r="I682" s="6">
        <f t="shared" si="344"/>
        <v>0</v>
      </c>
      <c r="J682" s="6">
        <f t="shared" si="344"/>
        <v>0</v>
      </c>
      <c r="K682" s="6">
        <f>SUM(K669:K681)</f>
        <v>794000</v>
      </c>
      <c r="L682" s="6">
        <f>SUM(L669:L681)</f>
        <v>794000</v>
      </c>
      <c r="M682" s="6">
        <f t="shared" ref="M682:O682" si="345">SUM(M669:M681)</f>
        <v>451169</v>
      </c>
      <c r="N682" s="6">
        <f t="shared" si="345"/>
        <v>-185000</v>
      </c>
      <c r="O682" s="6">
        <f t="shared" si="345"/>
        <v>609000</v>
      </c>
    </row>
    <row r="683" spans="1:15" ht="12" customHeight="1" outlineLevel="1" x14ac:dyDescent="0.25">
      <c r="A683" s="3" t="s">
        <v>398</v>
      </c>
      <c r="B683" s="3" t="s">
        <v>418</v>
      </c>
      <c r="C683" s="3" t="s">
        <v>412</v>
      </c>
      <c r="D683" s="3" t="s">
        <v>413</v>
      </c>
      <c r="E683" s="4" t="s">
        <v>414</v>
      </c>
      <c r="F683" s="5">
        <v>0</v>
      </c>
      <c r="G683" s="5">
        <v>0</v>
      </c>
      <c r="H683" s="5">
        <v>0</v>
      </c>
      <c r="I683" s="5">
        <v>0</v>
      </c>
      <c r="J683" s="5">
        <f>G683+I683</f>
        <v>0</v>
      </c>
      <c r="K683" s="33">
        <v>1895000</v>
      </c>
      <c r="L683" s="33">
        <v>2052841</v>
      </c>
      <c r="M683" s="33">
        <v>1750949</v>
      </c>
      <c r="N683" s="26">
        <v>20000</v>
      </c>
      <c r="O683" s="29">
        <f>L683+N683</f>
        <v>2072841</v>
      </c>
    </row>
    <row r="684" spans="1:15" ht="12" customHeight="1" outlineLevel="1" x14ac:dyDescent="0.25">
      <c r="A684" s="3" t="s">
        <v>398</v>
      </c>
      <c r="B684" s="3" t="s">
        <v>418</v>
      </c>
      <c r="C684" s="3" t="s">
        <v>412</v>
      </c>
      <c r="D684" s="3" t="s">
        <v>173</v>
      </c>
      <c r="E684" s="4" t="s">
        <v>174</v>
      </c>
      <c r="F684" s="5">
        <v>0</v>
      </c>
      <c r="G684" s="5">
        <v>0</v>
      </c>
      <c r="H684" s="5">
        <v>0</v>
      </c>
      <c r="I684" s="5">
        <v>0</v>
      </c>
      <c r="J684" s="5">
        <f t="shared" ref="J684:J691" si="346">G684+I684</f>
        <v>0</v>
      </c>
      <c r="K684" s="33">
        <v>474000</v>
      </c>
      <c r="L684" s="33">
        <v>513145</v>
      </c>
      <c r="M684" s="33">
        <v>434236</v>
      </c>
      <c r="N684" s="26">
        <v>0</v>
      </c>
      <c r="O684" s="29">
        <f t="shared" ref="O684:O691" si="347">L684+N684</f>
        <v>513145</v>
      </c>
    </row>
    <row r="685" spans="1:15" ht="12" customHeight="1" outlineLevel="1" x14ac:dyDescent="0.25">
      <c r="A685" s="3" t="s">
        <v>398</v>
      </c>
      <c r="B685" s="3" t="s">
        <v>418</v>
      </c>
      <c r="C685" s="3" t="s">
        <v>412</v>
      </c>
      <c r="D685" s="3" t="s">
        <v>175</v>
      </c>
      <c r="E685" s="4" t="s">
        <v>176</v>
      </c>
      <c r="F685" s="5">
        <v>0</v>
      </c>
      <c r="G685" s="5">
        <v>0</v>
      </c>
      <c r="H685" s="5">
        <v>0</v>
      </c>
      <c r="I685" s="5">
        <v>0</v>
      </c>
      <c r="J685" s="5">
        <f t="shared" si="346"/>
        <v>0</v>
      </c>
      <c r="K685" s="33">
        <v>171000</v>
      </c>
      <c r="L685" s="33">
        <v>185206</v>
      </c>
      <c r="M685" s="33">
        <v>157588</v>
      </c>
      <c r="N685" s="26">
        <v>2000</v>
      </c>
      <c r="O685" s="29">
        <f t="shared" si="347"/>
        <v>187206</v>
      </c>
    </row>
    <row r="686" spans="1:15" ht="12" customHeight="1" outlineLevel="1" x14ac:dyDescent="0.25">
      <c r="A686" s="3" t="s">
        <v>398</v>
      </c>
      <c r="B686" s="3" t="s">
        <v>418</v>
      </c>
      <c r="C686" s="3" t="s">
        <v>412</v>
      </c>
      <c r="D686" s="3" t="s">
        <v>126</v>
      </c>
      <c r="E686" s="4" t="s">
        <v>127</v>
      </c>
      <c r="F686" s="5">
        <v>0</v>
      </c>
      <c r="G686" s="5">
        <v>0</v>
      </c>
      <c r="H686" s="5">
        <v>0</v>
      </c>
      <c r="I686" s="5">
        <v>0</v>
      </c>
      <c r="J686" s="5">
        <f t="shared" si="346"/>
        <v>0</v>
      </c>
      <c r="K686" s="33">
        <v>2000</v>
      </c>
      <c r="L686" s="33">
        <v>2000</v>
      </c>
      <c r="M686" s="33">
        <v>0</v>
      </c>
      <c r="N686" s="26">
        <v>-2000</v>
      </c>
      <c r="O686" s="29">
        <f t="shared" si="347"/>
        <v>0</v>
      </c>
    </row>
    <row r="687" spans="1:15" ht="12" customHeight="1" outlineLevel="1" x14ac:dyDescent="0.25">
      <c r="A687" s="3" t="s">
        <v>398</v>
      </c>
      <c r="B687" s="3" t="s">
        <v>418</v>
      </c>
      <c r="C687" s="3" t="s">
        <v>412</v>
      </c>
      <c r="D687" s="3" t="s">
        <v>128</v>
      </c>
      <c r="E687" s="4" t="s">
        <v>129</v>
      </c>
      <c r="F687" s="5">
        <v>0</v>
      </c>
      <c r="G687" s="5">
        <v>0</v>
      </c>
      <c r="H687" s="5">
        <v>0</v>
      </c>
      <c r="I687" s="5">
        <v>0</v>
      </c>
      <c r="J687" s="5">
        <f t="shared" si="346"/>
        <v>0</v>
      </c>
      <c r="K687" s="33">
        <v>5000</v>
      </c>
      <c r="L687" s="33">
        <v>5000</v>
      </c>
      <c r="M687" s="33">
        <v>0</v>
      </c>
      <c r="N687" s="26">
        <v>-5000</v>
      </c>
      <c r="O687" s="29">
        <f t="shared" si="347"/>
        <v>0</v>
      </c>
    </row>
    <row r="688" spans="1:15" ht="12" customHeight="1" outlineLevel="1" x14ac:dyDescent="0.25">
      <c r="A688" s="3" t="s">
        <v>398</v>
      </c>
      <c r="B688" s="3" t="s">
        <v>418</v>
      </c>
      <c r="C688" s="3" t="s">
        <v>412</v>
      </c>
      <c r="D688" s="3" t="s">
        <v>130</v>
      </c>
      <c r="E688" s="4" t="s">
        <v>131</v>
      </c>
      <c r="F688" s="5">
        <v>0</v>
      </c>
      <c r="G688" s="5">
        <v>0</v>
      </c>
      <c r="H688" s="5">
        <v>0</v>
      </c>
      <c r="I688" s="5">
        <v>0</v>
      </c>
      <c r="J688" s="5">
        <f t="shared" si="346"/>
        <v>0</v>
      </c>
      <c r="K688" s="33">
        <v>5000</v>
      </c>
      <c r="L688" s="33">
        <v>5000</v>
      </c>
      <c r="M688" s="33">
        <v>0</v>
      </c>
      <c r="N688" s="26">
        <v>-5000</v>
      </c>
      <c r="O688" s="29">
        <f t="shared" si="347"/>
        <v>0</v>
      </c>
    </row>
    <row r="689" spans="1:15" ht="12" customHeight="1" outlineLevel="1" x14ac:dyDescent="0.25">
      <c r="A689" s="3" t="s">
        <v>398</v>
      </c>
      <c r="B689" s="3" t="s">
        <v>418</v>
      </c>
      <c r="C689" s="3" t="s">
        <v>412</v>
      </c>
      <c r="D689" s="3" t="s">
        <v>148</v>
      </c>
      <c r="E689" s="4" t="s">
        <v>149</v>
      </c>
      <c r="F689" s="5">
        <v>0</v>
      </c>
      <c r="G689" s="5">
        <v>0</v>
      </c>
      <c r="H689" s="5">
        <v>0</v>
      </c>
      <c r="I689" s="5">
        <v>0</v>
      </c>
      <c r="J689" s="5">
        <f t="shared" si="346"/>
        <v>0</v>
      </c>
      <c r="K689" s="33">
        <v>10000</v>
      </c>
      <c r="L689" s="33">
        <v>10000</v>
      </c>
      <c r="M689" s="33">
        <v>950</v>
      </c>
      <c r="N689" s="26">
        <v>-9000</v>
      </c>
      <c r="O689" s="29">
        <f t="shared" si="347"/>
        <v>1000</v>
      </c>
    </row>
    <row r="690" spans="1:15" ht="12" customHeight="1" outlineLevel="1" x14ac:dyDescent="0.25">
      <c r="A690" s="3" t="s">
        <v>398</v>
      </c>
      <c r="B690" s="3" t="s">
        <v>418</v>
      </c>
      <c r="C690" s="3" t="s">
        <v>412</v>
      </c>
      <c r="D690" s="3" t="s">
        <v>101</v>
      </c>
      <c r="E690" s="4" t="s">
        <v>102</v>
      </c>
      <c r="F690" s="5">
        <v>0</v>
      </c>
      <c r="G690" s="5">
        <v>0</v>
      </c>
      <c r="H690" s="5">
        <v>0</v>
      </c>
      <c r="I690" s="5">
        <v>0</v>
      </c>
      <c r="J690" s="5">
        <f t="shared" si="346"/>
        <v>0</v>
      </c>
      <c r="K690" s="33">
        <v>10000</v>
      </c>
      <c r="L690" s="33">
        <v>10000</v>
      </c>
      <c r="M690" s="33">
        <v>0</v>
      </c>
      <c r="N690" s="26">
        <v>-10000</v>
      </c>
      <c r="O690" s="29">
        <f t="shared" si="347"/>
        <v>0</v>
      </c>
    </row>
    <row r="691" spans="1:15" ht="12" customHeight="1" outlineLevel="1" x14ac:dyDescent="0.25">
      <c r="A691" s="3" t="s">
        <v>398</v>
      </c>
      <c r="B691" s="3" t="s">
        <v>418</v>
      </c>
      <c r="C691" s="3" t="s">
        <v>412</v>
      </c>
      <c r="D691" s="3" t="s">
        <v>181</v>
      </c>
      <c r="E691" s="4" t="s">
        <v>182</v>
      </c>
      <c r="F691" s="5">
        <v>0</v>
      </c>
      <c r="G691" s="5">
        <v>0</v>
      </c>
      <c r="H691" s="5">
        <v>0</v>
      </c>
      <c r="I691" s="5">
        <v>0</v>
      </c>
      <c r="J691" s="5">
        <f t="shared" si="346"/>
        <v>0</v>
      </c>
      <c r="K691" s="33">
        <v>10000</v>
      </c>
      <c r="L691" s="33">
        <v>10000</v>
      </c>
      <c r="M691" s="33">
        <v>0</v>
      </c>
      <c r="N691" s="26">
        <v>-10000</v>
      </c>
      <c r="O691" s="29">
        <f t="shared" si="347"/>
        <v>0</v>
      </c>
    </row>
    <row r="692" spans="1:15" ht="12" customHeight="1" x14ac:dyDescent="0.25">
      <c r="A692" s="118" t="s">
        <v>419</v>
      </c>
      <c r="B692" s="119"/>
      <c r="C692" s="119"/>
      <c r="D692" s="119"/>
      <c r="E692" s="119"/>
      <c r="F692" s="6">
        <f t="shared" ref="F692:O692" si="348">SUM(F683:F691)</f>
        <v>0</v>
      </c>
      <c r="G692" s="6">
        <f t="shared" si="348"/>
        <v>0</v>
      </c>
      <c r="H692" s="6">
        <f t="shared" si="348"/>
        <v>0</v>
      </c>
      <c r="I692" s="6">
        <f t="shared" si="348"/>
        <v>0</v>
      </c>
      <c r="J692" s="6">
        <f t="shared" si="348"/>
        <v>0</v>
      </c>
      <c r="K692" s="6">
        <f t="shared" si="348"/>
        <v>2582000</v>
      </c>
      <c r="L692" s="6">
        <f t="shared" si="348"/>
        <v>2793192</v>
      </c>
      <c r="M692" s="6">
        <f t="shared" si="348"/>
        <v>2343723</v>
      </c>
      <c r="N692" s="6">
        <f t="shared" si="348"/>
        <v>-19000</v>
      </c>
      <c r="O692" s="6">
        <f t="shared" si="348"/>
        <v>2774192</v>
      </c>
    </row>
    <row r="693" spans="1:15" ht="12" customHeight="1" outlineLevel="1" x14ac:dyDescent="0.25">
      <c r="A693" s="3" t="s">
        <v>398</v>
      </c>
      <c r="B693" s="3" t="s">
        <v>420</v>
      </c>
      <c r="C693" s="3" t="s">
        <v>13</v>
      </c>
      <c r="D693" s="3" t="s">
        <v>72</v>
      </c>
      <c r="E693" s="4" t="s">
        <v>73</v>
      </c>
      <c r="F693" s="5">
        <v>0</v>
      </c>
      <c r="G693" s="5">
        <v>130000</v>
      </c>
      <c r="H693" s="38">
        <v>130000</v>
      </c>
      <c r="I693" s="25">
        <v>0</v>
      </c>
      <c r="J693" s="27">
        <f>G693+I693</f>
        <v>130000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</row>
    <row r="694" spans="1:15" ht="12" customHeight="1" outlineLevel="1" x14ac:dyDescent="0.25">
      <c r="A694" s="3" t="s">
        <v>398</v>
      </c>
      <c r="B694" s="3" t="s">
        <v>420</v>
      </c>
      <c r="C694" s="3" t="s">
        <v>677</v>
      </c>
      <c r="D694" s="3" t="s">
        <v>120</v>
      </c>
      <c r="E694" s="4" t="s">
        <v>121</v>
      </c>
      <c r="F694" s="5">
        <v>0</v>
      </c>
      <c r="G694" s="5">
        <v>0</v>
      </c>
      <c r="H694" s="5">
        <v>0</v>
      </c>
      <c r="I694" s="5">
        <v>0</v>
      </c>
      <c r="J694" s="5">
        <f>G694+I694</f>
        <v>0</v>
      </c>
      <c r="K694" s="5">
        <v>40000</v>
      </c>
      <c r="L694" s="5">
        <v>40000</v>
      </c>
      <c r="M694" s="5">
        <v>25604</v>
      </c>
      <c r="N694" s="26">
        <v>40000</v>
      </c>
      <c r="O694" s="29">
        <f>L694+N694</f>
        <v>80000</v>
      </c>
    </row>
    <row r="695" spans="1:15" ht="12" customHeight="1" outlineLevel="1" x14ac:dyDescent="0.25">
      <c r="A695" s="3" t="s">
        <v>398</v>
      </c>
      <c r="B695" s="3" t="s">
        <v>420</v>
      </c>
      <c r="C695" s="3" t="s">
        <v>677</v>
      </c>
      <c r="D695" s="3" t="s">
        <v>413</v>
      </c>
      <c r="E695" s="4" t="s">
        <v>414</v>
      </c>
      <c r="F695" s="5">
        <v>0</v>
      </c>
      <c r="G695" s="5">
        <v>0</v>
      </c>
      <c r="H695" s="5">
        <v>0</v>
      </c>
      <c r="I695" s="5">
        <v>0</v>
      </c>
      <c r="J695" s="5">
        <f t="shared" ref="J695:J697" si="349">G695+I695</f>
        <v>0</v>
      </c>
      <c r="K695" s="5">
        <v>50000</v>
      </c>
      <c r="L695" s="5">
        <v>50000</v>
      </c>
      <c r="M695" s="5">
        <v>0</v>
      </c>
      <c r="N695" s="26">
        <v>-50000</v>
      </c>
      <c r="O695" s="29">
        <f t="shared" ref="O695" si="350">L695+N695</f>
        <v>0</v>
      </c>
    </row>
    <row r="696" spans="1:15" ht="12" customHeight="1" outlineLevel="1" x14ac:dyDescent="0.25">
      <c r="A696" s="3" t="s">
        <v>398</v>
      </c>
      <c r="B696" s="3" t="s">
        <v>722</v>
      </c>
      <c r="C696" s="3" t="s">
        <v>677</v>
      </c>
      <c r="D696" s="3" t="s">
        <v>122</v>
      </c>
      <c r="E696" s="4" t="s">
        <v>123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49"/>
        <v>0</v>
      </c>
      <c r="K696" s="5">
        <v>0</v>
      </c>
      <c r="L696" s="5">
        <v>0</v>
      </c>
      <c r="M696" s="5">
        <v>157</v>
      </c>
      <c r="N696" s="26">
        <v>877</v>
      </c>
      <c r="O696" s="29">
        <f>SUM(L696+N696)</f>
        <v>877</v>
      </c>
    </row>
    <row r="697" spans="1:15" ht="12" customHeight="1" outlineLevel="1" x14ac:dyDescent="0.25">
      <c r="A697" s="3" t="s">
        <v>398</v>
      </c>
      <c r="B697" s="3" t="s">
        <v>722</v>
      </c>
      <c r="C697" s="3" t="s">
        <v>677</v>
      </c>
      <c r="D697" s="3" t="s">
        <v>128</v>
      </c>
      <c r="E697" s="4" t="s">
        <v>129</v>
      </c>
      <c r="F697" s="5">
        <v>0</v>
      </c>
      <c r="G697" s="5">
        <v>0</v>
      </c>
      <c r="H697" s="5">
        <v>0</v>
      </c>
      <c r="I697" s="5">
        <v>0</v>
      </c>
      <c r="J697" s="5">
        <f t="shared" si="349"/>
        <v>0</v>
      </c>
      <c r="K697" s="5">
        <v>0</v>
      </c>
      <c r="L697" s="5">
        <v>0</v>
      </c>
      <c r="M697" s="5">
        <v>0</v>
      </c>
      <c r="N697" s="26">
        <v>8000</v>
      </c>
      <c r="O697" s="29">
        <f>SUM(L697+N697)</f>
        <v>8000</v>
      </c>
    </row>
    <row r="698" spans="1:15" ht="12" customHeight="1" outlineLevel="1" x14ac:dyDescent="0.25">
      <c r="A698" s="3" t="s">
        <v>398</v>
      </c>
      <c r="B698" s="3" t="s">
        <v>420</v>
      </c>
      <c r="C698" s="3" t="s">
        <v>677</v>
      </c>
      <c r="D698" s="3" t="s">
        <v>130</v>
      </c>
      <c r="E698" s="4" t="s">
        <v>131</v>
      </c>
      <c r="F698" s="5">
        <v>0</v>
      </c>
      <c r="G698" s="5">
        <v>0</v>
      </c>
      <c r="H698" s="5">
        <v>0</v>
      </c>
      <c r="I698" s="5">
        <v>0</v>
      </c>
      <c r="J698" s="5">
        <f t="shared" ref="J698" si="351">G698+I698</f>
        <v>0</v>
      </c>
      <c r="K698" s="5">
        <v>5000</v>
      </c>
      <c r="L698" s="5">
        <v>5000</v>
      </c>
      <c r="M698" s="33">
        <v>3010.27</v>
      </c>
      <c r="N698" s="26">
        <v>0</v>
      </c>
      <c r="O698" s="29">
        <f t="shared" ref="O698" si="352">L698+N698</f>
        <v>5000</v>
      </c>
    </row>
    <row r="699" spans="1:15" ht="12" customHeight="1" outlineLevel="1" x14ac:dyDescent="0.25">
      <c r="A699" s="3" t="s">
        <v>398</v>
      </c>
      <c r="B699" s="3" t="s">
        <v>420</v>
      </c>
      <c r="C699" s="3" t="s">
        <v>677</v>
      </c>
      <c r="D699" s="3" t="s">
        <v>146</v>
      </c>
      <c r="E699" s="4" t="s">
        <v>147</v>
      </c>
      <c r="F699" s="5">
        <v>0</v>
      </c>
      <c r="G699" s="5">
        <v>0</v>
      </c>
      <c r="H699" s="5">
        <v>0</v>
      </c>
      <c r="I699" s="5">
        <v>0</v>
      </c>
      <c r="J699" s="5">
        <f t="shared" ref="J699:J703" si="353">G699+I699</f>
        <v>0</v>
      </c>
      <c r="K699" s="5">
        <v>5000</v>
      </c>
      <c r="L699" s="5">
        <v>5000</v>
      </c>
      <c r="M699" s="5">
        <v>0</v>
      </c>
      <c r="N699" s="26">
        <v>0</v>
      </c>
      <c r="O699" s="29">
        <f t="shared" ref="O699:O703" si="354">L699+N699</f>
        <v>5000</v>
      </c>
    </row>
    <row r="700" spans="1:15" ht="12" customHeight="1" outlineLevel="1" x14ac:dyDescent="0.25">
      <c r="A700" s="3" t="s">
        <v>398</v>
      </c>
      <c r="B700" s="3" t="s">
        <v>420</v>
      </c>
      <c r="C700" s="3" t="s">
        <v>677</v>
      </c>
      <c r="D700" s="3" t="s">
        <v>101</v>
      </c>
      <c r="E700" s="4" t="s">
        <v>102</v>
      </c>
      <c r="F700" s="5">
        <v>0</v>
      </c>
      <c r="G700" s="5">
        <v>0</v>
      </c>
      <c r="H700" s="5">
        <v>0</v>
      </c>
      <c r="I700" s="5">
        <v>0</v>
      </c>
      <c r="J700" s="5">
        <f t="shared" ref="J700" si="355">G700+I700</f>
        <v>0</v>
      </c>
      <c r="K700" s="5">
        <v>20000</v>
      </c>
      <c r="L700" s="5">
        <v>20000</v>
      </c>
      <c r="M700" s="5">
        <v>17656</v>
      </c>
      <c r="N700" s="26">
        <v>0</v>
      </c>
      <c r="O700" s="29">
        <f t="shared" ref="O700" si="356">L700+N700</f>
        <v>20000</v>
      </c>
    </row>
    <row r="701" spans="1:15" ht="12" customHeight="1" outlineLevel="1" x14ac:dyDescent="0.25">
      <c r="A701" s="3" t="s">
        <v>398</v>
      </c>
      <c r="B701" s="3" t="s">
        <v>420</v>
      </c>
      <c r="C701" s="3" t="s">
        <v>677</v>
      </c>
      <c r="D701" s="3" t="s">
        <v>181</v>
      </c>
      <c r="E701" s="4" t="s">
        <v>182</v>
      </c>
      <c r="F701" s="5">
        <v>0</v>
      </c>
      <c r="G701" s="5">
        <v>0</v>
      </c>
      <c r="H701" s="5">
        <v>0</v>
      </c>
      <c r="I701" s="5">
        <v>0</v>
      </c>
      <c r="J701" s="5">
        <f t="shared" ref="J701:J702" si="357">G701+I701</f>
        <v>0</v>
      </c>
      <c r="K701" s="5">
        <v>2000</v>
      </c>
      <c r="L701" s="5">
        <v>2000</v>
      </c>
      <c r="M701" s="5">
        <v>0</v>
      </c>
      <c r="N701" s="26">
        <v>0</v>
      </c>
      <c r="O701" s="29">
        <f t="shared" ref="O701:O702" si="358">L701+N701</f>
        <v>2000</v>
      </c>
    </row>
    <row r="702" spans="1:15" ht="12" customHeight="1" outlineLevel="1" x14ac:dyDescent="0.25">
      <c r="A702" s="3" t="s">
        <v>398</v>
      </c>
      <c r="B702" s="3" t="s">
        <v>722</v>
      </c>
      <c r="C702" s="3" t="s">
        <v>677</v>
      </c>
      <c r="D702" s="3" t="s">
        <v>158</v>
      </c>
      <c r="E702" s="4" t="s">
        <v>159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57"/>
        <v>0</v>
      </c>
      <c r="K702" s="5">
        <v>0</v>
      </c>
      <c r="L702" s="5">
        <v>0</v>
      </c>
      <c r="M702" s="5">
        <v>1123</v>
      </c>
      <c r="N702" s="26">
        <v>1123</v>
      </c>
      <c r="O702" s="29">
        <f t="shared" si="358"/>
        <v>1123</v>
      </c>
    </row>
    <row r="703" spans="1:15" ht="12" customHeight="1" outlineLevel="1" x14ac:dyDescent="0.25">
      <c r="A703" s="3" t="s">
        <v>398</v>
      </c>
      <c r="B703" s="3" t="s">
        <v>420</v>
      </c>
      <c r="C703" s="3" t="s">
        <v>421</v>
      </c>
      <c r="D703" s="3" t="s">
        <v>422</v>
      </c>
      <c r="E703" s="4" t="s">
        <v>423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53"/>
        <v>0</v>
      </c>
      <c r="K703" s="5">
        <v>75000</v>
      </c>
      <c r="L703" s="5">
        <v>75000</v>
      </c>
      <c r="M703" s="33">
        <v>74688.39</v>
      </c>
      <c r="N703" s="26">
        <v>0</v>
      </c>
      <c r="O703" s="29">
        <f t="shared" si="354"/>
        <v>75000</v>
      </c>
    </row>
    <row r="704" spans="1:15" ht="12" customHeight="1" x14ac:dyDescent="0.25">
      <c r="A704" s="118" t="s">
        <v>424</v>
      </c>
      <c r="B704" s="119"/>
      <c r="C704" s="119"/>
      <c r="D704" s="119"/>
      <c r="E704" s="119"/>
      <c r="F704" s="6">
        <f t="shared" ref="F704:O704" si="359">SUM(F693:F703)</f>
        <v>0</v>
      </c>
      <c r="G704" s="6">
        <f t="shared" si="359"/>
        <v>130000</v>
      </c>
      <c r="H704" s="6">
        <f t="shared" si="359"/>
        <v>130000</v>
      </c>
      <c r="I704" s="6">
        <f t="shared" si="359"/>
        <v>0</v>
      </c>
      <c r="J704" s="6">
        <f t="shared" si="359"/>
        <v>130000</v>
      </c>
      <c r="K704" s="6">
        <f t="shared" si="359"/>
        <v>197000</v>
      </c>
      <c r="L704" s="6">
        <f t="shared" si="359"/>
        <v>197000</v>
      </c>
      <c r="M704" s="6">
        <f t="shared" si="359"/>
        <v>122238.66</v>
      </c>
      <c r="N704" s="6">
        <f t="shared" si="359"/>
        <v>0</v>
      </c>
      <c r="O704" s="6">
        <f t="shared" si="359"/>
        <v>197000</v>
      </c>
    </row>
    <row r="705" spans="1:15" ht="12" customHeight="1" outlineLevel="1" x14ac:dyDescent="0.25">
      <c r="A705" s="3" t="s">
        <v>398</v>
      </c>
      <c r="B705" s="3" t="s">
        <v>425</v>
      </c>
      <c r="C705" s="3" t="s">
        <v>157</v>
      </c>
      <c r="D705" s="3" t="s">
        <v>167</v>
      </c>
      <c r="E705" s="4" t="s">
        <v>168</v>
      </c>
      <c r="F705" s="5">
        <v>0</v>
      </c>
      <c r="G705" s="5">
        <v>0</v>
      </c>
      <c r="H705" s="38">
        <v>0</v>
      </c>
      <c r="I705" s="25">
        <v>0</v>
      </c>
      <c r="J705" s="27">
        <f>G705+I705</f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</row>
    <row r="706" spans="1:15" ht="12" customHeight="1" outlineLevel="1" x14ac:dyDescent="0.25">
      <c r="A706" s="3" t="s">
        <v>398</v>
      </c>
      <c r="B706" s="3" t="s">
        <v>425</v>
      </c>
      <c r="C706" s="3" t="s">
        <v>157</v>
      </c>
      <c r="D706" s="3" t="s">
        <v>275</v>
      </c>
      <c r="E706" s="4" t="s">
        <v>582</v>
      </c>
      <c r="F706" s="5">
        <v>0</v>
      </c>
      <c r="G706" s="5">
        <v>0</v>
      </c>
      <c r="H706" s="5">
        <v>0</v>
      </c>
      <c r="I706" s="25">
        <v>0</v>
      </c>
      <c r="J706" s="27">
        <f t="shared" ref="J706:J708" si="360">G706+I706</f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</row>
    <row r="707" spans="1:15" ht="12" customHeight="1" outlineLevel="1" x14ac:dyDescent="0.25">
      <c r="A707" s="3" t="s">
        <v>398</v>
      </c>
      <c r="B707" s="3" t="s">
        <v>425</v>
      </c>
      <c r="C707" s="3" t="s">
        <v>157</v>
      </c>
      <c r="D707" s="3" t="s">
        <v>80</v>
      </c>
      <c r="E707" s="4" t="s">
        <v>81</v>
      </c>
      <c r="F707" s="5">
        <v>0</v>
      </c>
      <c r="G707" s="5">
        <v>15805</v>
      </c>
      <c r="H707" s="38">
        <v>15805</v>
      </c>
      <c r="I707" s="25">
        <v>0</v>
      </c>
      <c r="J707" s="27">
        <f t="shared" si="360"/>
        <v>15805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</row>
    <row r="708" spans="1:15" ht="12" customHeight="1" outlineLevel="1" x14ac:dyDescent="0.25">
      <c r="A708" s="3" t="s">
        <v>398</v>
      </c>
      <c r="B708" s="3" t="s">
        <v>425</v>
      </c>
      <c r="C708" s="3" t="s">
        <v>157</v>
      </c>
      <c r="D708" s="3" t="s">
        <v>232</v>
      </c>
      <c r="E708" s="4" t="s">
        <v>233</v>
      </c>
      <c r="F708" s="5">
        <v>0</v>
      </c>
      <c r="G708" s="5">
        <v>0</v>
      </c>
      <c r="H708" s="33">
        <v>7</v>
      </c>
      <c r="I708" s="25">
        <v>0</v>
      </c>
      <c r="J708" s="27">
        <f t="shared" si="360"/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</row>
    <row r="709" spans="1:15" ht="12" customHeight="1" outlineLevel="1" x14ac:dyDescent="0.25">
      <c r="A709" s="3" t="s">
        <v>398</v>
      </c>
      <c r="B709" s="3" t="s">
        <v>425</v>
      </c>
      <c r="C709" s="3" t="s">
        <v>157</v>
      </c>
      <c r="D709" s="3" t="s">
        <v>171</v>
      </c>
      <c r="E709" s="4" t="s">
        <v>172</v>
      </c>
      <c r="F709" s="5">
        <v>0</v>
      </c>
      <c r="G709" s="5">
        <v>0</v>
      </c>
      <c r="H709" s="33">
        <v>0</v>
      </c>
      <c r="I709" s="5">
        <v>0</v>
      </c>
      <c r="J709" s="5">
        <f>G709+I709</f>
        <v>0</v>
      </c>
      <c r="K709" s="33">
        <v>1976000</v>
      </c>
      <c r="L709" s="33">
        <v>1976000</v>
      </c>
      <c r="M709" s="33">
        <v>1526866</v>
      </c>
      <c r="N709" s="26">
        <v>0</v>
      </c>
      <c r="O709" s="29">
        <f>L709+N709</f>
        <v>1976000</v>
      </c>
    </row>
    <row r="710" spans="1:15" ht="12" customHeight="1" outlineLevel="1" x14ac:dyDescent="0.25">
      <c r="A710" s="3" t="s">
        <v>398</v>
      </c>
      <c r="B710" s="3" t="s">
        <v>425</v>
      </c>
      <c r="C710" s="3" t="s">
        <v>157</v>
      </c>
      <c r="D710" s="3" t="s">
        <v>120</v>
      </c>
      <c r="E710" s="4" t="s">
        <v>121</v>
      </c>
      <c r="F710" s="5">
        <v>0</v>
      </c>
      <c r="G710" s="5">
        <v>0</v>
      </c>
      <c r="H710" s="5">
        <v>0</v>
      </c>
      <c r="I710" s="5">
        <v>0</v>
      </c>
      <c r="J710" s="5">
        <f t="shared" ref="J710:J741" si="361">G710+I710</f>
        <v>0</v>
      </c>
      <c r="K710" s="33">
        <v>50000</v>
      </c>
      <c r="L710" s="33">
        <v>50000</v>
      </c>
      <c r="M710" s="33">
        <v>9000</v>
      </c>
      <c r="N710" s="26">
        <v>0</v>
      </c>
      <c r="O710" s="29">
        <f t="shared" ref="O710:O741" si="362">L710+N710</f>
        <v>50000</v>
      </c>
    </row>
    <row r="711" spans="1:15" ht="12" customHeight="1" outlineLevel="1" x14ac:dyDescent="0.25">
      <c r="A711" s="3" t="s">
        <v>398</v>
      </c>
      <c r="B711" s="3" t="s">
        <v>425</v>
      </c>
      <c r="C711" s="3" t="s">
        <v>157</v>
      </c>
      <c r="D711" s="3" t="s">
        <v>173</v>
      </c>
      <c r="E711" s="4" t="s">
        <v>174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61"/>
        <v>0</v>
      </c>
      <c r="K711" s="33">
        <v>495000</v>
      </c>
      <c r="L711" s="33">
        <v>495000</v>
      </c>
      <c r="M711" s="33">
        <v>376077</v>
      </c>
      <c r="N711" s="26">
        <v>0</v>
      </c>
      <c r="O711" s="29">
        <f t="shared" si="362"/>
        <v>495000</v>
      </c>
    </row>
    <row r="712" spans="1:15" ht="12" customHeight="1" outlineLevel="1" x14ac:dyDescent="0.25">
      <c r="A712" s="3" t="s">
        <v>398</v>
      </c>
      <c r="B712" s="3" t="s">
        <v>425</v>
      </c>
      <c r="C712" s="3" t="s">
        <v>157</v>
      </c>
      <c r="D712" s="3" t="s">
        <v>175</v>
      </c>
      <c r="E712" s="4" t="s">
        <v>176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61"/>
        <v>0</v>
      </c>
      <c r="K712" s="33">
        <v>180000</v>
      </c>
      <c r="L712" s="33">
        <v>180000</v>
      </c>
      <c r="M712" s="33">
        <v>136480</v>
      </c>
      <c r="N712" s="26">
        <v>0</v>
      </c>
      <c r="O712" s="29">
        <f t="shared" si="362"/>
        <v>180000</v>
      </c>
    </row>
    <row r="713" spans="1:15" ht="12" customHeight="1" outlineLevel="1" x14ac:dyDescent="0.25">
      <c r="A713" s="3" t="s">
        <v>398</v>
      </c>
      <c r="B713" s="3" t="s">
        <v>425</v>
      </c>
      <c r="C713" s="3" t="s">
        <v>157</v>
      </c>
      <c r="D713" s="3" t="s">
        <v>426</v>
      </c>
      <c r="E713" s="4" t="s">
        <v>427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61"/>
        <v>0</v>
      </c>
      <c r="K713" s="33">
        <v>65000</v>
      </c>
      <c r="L713" s="33">
        <v>65000</v>
      </c>
      <c r="M713" s="33">
        <v>68075</v>
      </c>
      <c r="N713" s="26">
        <v>3075</v>
      </c>
      <c r="O713" s="29">
        <f t="shared" si="362"/>
        <v>68075</v>
      </c>
    </row>
    <row r="714" spans="1:15" ht="12" customHeight="1" outlineLevel="1" x14ac:dyDescent="0.25">
      <c r="A714" s="3" t="s">
        <v>398</v>
      </c>
      <c r="B714" s="3" t="s">
        <v>425</v>
      </c>
      <c r="C714" s="3" t="s">
        <v>157</v>
      </c>
      <c r="D714" s="3" t="s">
        <v>351</v>
      </c>
      <c r="E714" s="4" t="s">
        <v>352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61"/>
        <v>0</v>
      </c>
      <c r="K714" s="33">
        <v>10000</v>
      </c>
      <c r="L714" s="33">
        <v>10000</v>
      </c>
      <c r="M714" s="33">
        <v>0</v>
      </c>
      <c r="N714" s="26">
        <v>-10000</v>
      </c>
      <c r="O714" s="29">
        <f t="shared" si="362"/>
        <v>0</v>
      </c>
    </row>
    <row r="715" spans="1:15" ht="12" customHeight="1" outlineLevel="1" x14ac:dyDescent="0.25">
      <c r="A715" s="3" t="s">
        <v>398</v>
      </c>
      <c r="B715" s="3" t="s">
        <v>425</v>
      </c>
      <c r="C715" s="3" t="s">
        <v>157</v>
      </c>
      <c r="D715" s="3" t="s">
        <v>353</v>
      </c>
      <c r="E715" s="4" t="s">
        <v>354</v>
      </c>
      <c r="F715" s="5">
        <v>0</v>
      </c>
      <c r="G715" s="5">
        <v>0</v>
      </c>
      <c r="H715" s="5">
        <v>0</v>
      </c>
      <c r="I715" s="5">
        <v>0</v>
      </c>
      <c r="J715" s="5">
        <f t="shared" si="361"/>
        <v>0</v>
      </c>
      <c r="K715" s="33">
        <v>15000</v>
      </c>
      <c r="L715" s="33">
        <v>15000</v>
      </c>
      <c r="M715" s="33">
        <v>0</v>
      </c>
      <c r="N715" s="26">
        <v>-15000</v>
      </c>
      <c r="O715" s="29">
        <f t="shared" si="362"/>
        <v>0</v>
      </c>
    </row>
    <row r="716" spans="1:15" ht="12" customHeight="1" outlineLevel="1" x14ac:dyDescent="0.25">
      <c r="A716" s="3" t="s">
        <v>398</v>
      </c>
      <c r="B716" s="3" t="s">
        <v>425</v>
      </c>
      <c r="C716" s="3" t="s">
        <v>157</v>
      </c>
      <c r="D716" s="3" t="s">
        <v>126</v>
      </c>
      <c r="E716" s="4" t="s">
        <v>127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61"/>
        <v>0</v>
      </c>
      <c r="K716" s="33">
        <v>30000</v>
      </c>
      <c r="L716" s="33">
        <v>29900</v>
      </c>
      <c r="M716" s="33">
        <v>3316</v>
      </c>
      <c r="N716" s="26">
        <v>-20000</v>
      </c>
      <c r="O716" s="29">
        <f t="shared" si="362"/>
        <v>9900</v>
      </c>
    </row>
    <row r="717" spans="1:15" ht="12" customHeight="1" outlineLevel="1" x14ac:dyDescent="0.25">
      <c r="A717" s="3" t="s">
        <v>398</v>
      </c>
      <c r="B717" s="3" t="s">
        <v>425</v>
      </c>
      <c r="C717" s="3" t="s">
        <v>157</v>
      </c>
      <c r="D717" s="3" t="s">
        <v>128</v>
      </c>
      <c r="E717" s="4" t="s">
        <v>129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61"/>
        <v>0</v>
      </c>
      <c r="K717" s="33">
        <v>145000</v>
      </c>
      <c r="L717" s="33">
        <v>145000</v>
      </c>
      <c r="M717" s="33">
        <v>143359.29999999999</v>
      </c>
      <c r="N717" s="26">
        <v>0</v>
      </c>
      <c r="O717" s="29">
        <f t="shared" si="362"/>
        <v>145000</v>
      </c>
    </row>
    <row r="718" spans="1:15" ht="12" customHeight="1" outlineLevel="1" x14ac:dyDescent="0.25">
      <c r="A718" s="3" t="s">
        <v>398</v>
      </c>
      <c r="B718" s="3" t="s">
        <v>425</v>
      </c>
      <c r="C718" s="3" t="s">
        <v>157</v>
      </c>
      <c r="D718" s="3" t="s">
        <v>130</v>
      </c>
      <c r="E718" s="4" t="s">
        <v>131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61"/>
        <v>0</v>
      </c>
      <c r="K718" s="33">
        <v>140000</v>
      </c>
      <c r="L718" s="33">
        <v>140000</v>
      </c>
      <c r="M718" s="33">
        <v>73982.990000000005</v>
      </c>
      <c r="N718" s="26">
        <v>0</v>
      </c>
      <c r="O718" s="29">
        <f t="shared" si="362"/>
        <v>140000</v>
      </c>
    </row>
    <row r="719" spans="1:15" ht="12" customHeight="1" outlineLevel="1" x14ac:dyDescent="0.25">
      <c r="A719" s="3" t="s">
        <v>398</v>
      </c>
      <c r="B719" s="3" t="s">
        <v>425</v>
      </c>
      <c r="C719" s="3" t="s">
        <v>157</v>
      </c>
      <c r="D719" s="3" t="s">
        <v>259</v>
      </c>
      <c r="E719" s="4" t="s">
        <v>260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61"/>
        <v>0</v>
      </c>
      <c r="K719" s="33">
        <v>1000</v>
      </c>
      <c r="L719" s="33">
        <v>1000</v>
      </c>
      <c r="M719" s="33">
        <v>0</v>
      </c>
      <c r="N719" s="26">
        <v>-1000</v>
      </c>
      <c r="O719" s="29">
        <f t="shared" si="362"/>
        <v>0</v>
      </c>
    </row>
    <row r="720" spans="1:15" ht="12" customHeight="1" outlineLevel="1" x14ac:dyDescent="0.25">
      <c r="A720" s="3" t="s">
        <v>398</v>
      </c>
      <c r="B720" s="3" t="s">
        <v>425</v>
      </c>
      <c r="C720" s="3" t="s">
        <v>157</v>
      </c>
      <c r="D720" s="3" t="s">
        <v>132</v>
      </c>
      <c r="E720" s="4" t="s">
        <v>133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61"/>
        <v>0</v>
      </c>
      <c r="K720" s="33">
        <v>25000</v>
      </c>
      <c r="L720" s="33">
        <v>25000</v>
      </c>
      <c r="M720" s="33">
        <v>16627</v>
      </c>
      <c r="N720" s="26">
        <v>0</v>
      </c>
      <c r="O720" s="29">
        <f t="shared" si="362"/>
        <v>25000</v>
      </c>
    </row>
    <row r="721" spans="1:15" ht="12" customHeight="1" outlineLevel="1" x14ac:dyDescent="0.25">
      <c r="A721" s="3" t="s">
        <v>398</v>
      </c>
      <c r="B721" s="3" t="s">
        <v>425</v>
      </c>
      <c r="C721" s="3" t="s">
        <v>157</v>
      </c>
      <c r="D721" s="3" t="s">
        <v>218</v>
      </c>
      <c r="E721" s="4" t="s">
        <v>219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61"/>
        <v>0</v>
      </c>
      <c r="K721" s="33">
        <v>350000</v>
      </c>
      <c r="L721" s="33">
        <v>350000</v>
      </c>
      <c r="M721" s="33">
        <v>115711.25</v>
      </c>
      <c r="N721" s="26">
        <v>0</v>
      </c>
      <c r="O721" s="29">
        <f t="shared" si="362"/>
        <v>350000</v>
      </c>
    </row>
    <row r="722" spans="1:15" ht="12" customHeight="1" outlineLevel="1" x14ac:dyDescent="0.25">
      <c r="A722" s="3" t="s">
        <v>398</v>
      </c>
      <c r="B722" s="3" t="s">
        <v>425</v>
      </c>
      <c r="C722" s="3" t="s">
        <v>157</v>
      </c>
      <c r="D722" s="3" t="s">
        <v>136</v>
      </c>
      <c r="E722" s="4" t="s">
        <v>137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61"/>
        <v>0</v>
      </c>
      <c r="K722" s="33">
        <v>165000</v>
      </c>
      <c r="L722" s="33">
        <v>165000</v>
      </c>
      <c r="M722" s="33">
        <v>87504.6</v>
      </c>
      <c r="N722" s="26">
        <v>0</v>
      </c>
      <c r="O722" s="29">
        <f t="shared" si="362"/>
        <v>165000</v>
      </c>
    </row>
    <row r="723" spans="1:15" ht="12" customHeight="1" outlineLevel="1" x14ac:dyDescent="0.25">
      <c r="A723" s="3" t="s">
        <v>398</v>
      </c>
      <c r="B723" s="3" t="s">
        <v>425</v>
      </c>
      <c r="C723" s="3" t="s">
        <v>157</v>
      </c>
      <c r="D723" s="3" t="s">
        <v>140</v>
      </c>
      <c r="E723" s="4" t="s">
        <v>141</v>
      </c>
      <c r="F723" s="5">
        <v>0</v>
      </c>
      <c r="G723" s="5">
        <v>0</v>
      </c>
      <c r="H723" s="5">
        <v>0</v>
      </c>
      <c r="I723" s="5">
        <v>0</v>
      </c>
      <c r="J723" s="5">
        <f t="shared" si="361"/>
        <v>0</v>
      </c>
      <c r="K723" s="33">
        <v>140000</v>
      </c>
      <c r="L723" s="33">
        <v>140000</v>
      </c>
      <c r="M723" s="33">
        <v>87521.8</v>
      </c>
      <c r="N723" s="26">
        <v>0</v>
      </c>
      <c r="O723" s="29">
        <f t="shared" si="362"/>
        <v>140000</v>
      </c>
    </row>
    <row r="724" spans="1:15" ht="12" customHeight="1" outlineLevel="1" x14ac:dyDescent="0.25">
      <c r="A724" s="3" t="s">
        <v>398</v>
      </c>
      <c r="B724" s="3" t="s">
        <v>425</v>
      </c>
      <c r="C724" s="3" t="s">
        <v>157</v>
      </c>
      <c r="D724" s="3" t="s">
        <v>142</v>
      </c>
      <c r="E724" s="4" t="s">
        <v>143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61"/>
        <v>0</v>
      </c>
      <c r="K724" s="33">
        <v>300000</v>
      </c>
      <c r="L724" s="33">
        <v>300000</v>
      </c>
      <c r="M724" s="33">
        <v>243007.79</v>
      </c>
      <c r="N724" s="26">
        <v>0</v>
      </c>
      <c r="O724" s="29">
        <f t="shared" si="362"/>
        <v>300000</v>
      </c>
    </row>
    <row r="725" spans="1:15" ht="12" customHeight="1" outlineLevel="1" x14ac:dyDescent="0.25">
      <c r="A725" s="3" t="s">
        <v>398</v>
      </c>
      <c r="B725" s="3" t="s">
        <v>611</v>
      </c>
      <c r="C725" s="3" t="s">
        <v>157</v>
      </c>
      <c r="D725" s="3" t="s">
        <v>144</v>
      </c>
      <c r="E725" s="4" t="s">
        <v>145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33">
        <v>10000</v>
      </c>
      <c r="L725" s="33">
        <v>10000</v>
      </c>
      <c r="M725" s="33">
        <v>0</v>
      </c>
      <c r="N725" s="26">
        <v>0</v>
      </c>
      <c r="O725" s="29">
        <f t="shared" si="362"/>
        <v>10000</v>
      </c>
    </row>
    <row r="726" spans="1:15" ht="12" customHeight="1" outlineLevel="1" x14ac:dyDescent="0.25">
      <c r="A726" s="3" t="s">
        <v>398</v>
      </c>
      <c r="B726" s="3" t="s">
        <v>425</v>
      </c>
      <c r="C726" s="3" t="s">
        <v>157</v>
      </c>
      <c r="D726" s="3" t="s">
        <v>146</v>
      </c>
      <c r="E726" s="4" t="s">
        <v>147</v>
      </c>
      <c r="F726" s="5">
        <v>0</v>
      </c>
      <c r="G726" s="5">
        <v>0</v>
      </c>
      <c r="H726" s="5">
        <v>0</v>
      </c>
      <c r="I726" s="5">
        <v>0</v>
      </c>
      <c r="J726" s="5">
        <f t="shared" si="361"/>
        <v>0</v>
      </c>
      <c r="K726" s="33">
        <v>125000</v>
      </c>
      <c r="L726" s="33">
        <v>125000</v>
      </c>
      <c r="M726" s="33">
        <v>104435.1</v>
      </c>
      <c r="N726" s="26">
        <v>1000</v>
      </c>
      <c r="O726" s="29">
        <f t="shared" si="362"/>
        <v>126000</v>
      </c>
    </row>
    <row r="727" spans="1:15" ht="12" customHeight="1" outlineLevel="1" x14ac:dyDescent="0.25">
      <c r="A727" s="3" t="s">
        <v>398</v>
      </c>
      <c r="B727" s="3" t="s">
        <v>425</v>
      </c>
      <c r="C727" s="3" t="s">
        <v>157</v>
      </c>
      <c r="D727" s="3" t="s">
        <v>428</v>
      </c>
      <c r="E727" s="4" t="s">
        <v>429</v>
      </c>
      <c r="F727" s="5">
        <v>0</v>
      </c>
      <c r="G727" s="5">
        <v>0</v>
      </c>
      <c r="H727" s="5">
        <v>0</v>
      </c>
      <c r="I727" s="5">
        <v>0</v>
      </c>
      <c r="J727" s="5">
        <f t="shared" si="361"/>
        <v>0</v>
      </c>
      <c r="K727" s="33">
        <v>300000</v>
      </c>
      <c r="L727" s="33">
        <v>300000</v>
      </c>
      <c r="M727" s="33">
        <v>218300</v>
      </c>
      <c r="N727" s="26">
        <v>0</v>
      </c>
      <c r="O727" s="29">
        <f t="shared" si="362"/>
        <v>300000</v>
      </c>
    </row>
    <row r="728" spans="1:15" ht="12" customHeight="1" outlineLevel="1" x14ac:dyDescent="0.25">
      <c r="A728" s="3" t="s">
        <v>398</v>
      </c>
      <c r="B728" s="3" t="s">
        <v>425</v>
      </c>
      <c r="C728" s="3" t="s">
        <v>157</v>
      </c>
      <c r="D728" s="3" t="s">
        <v>148</v>
      </c>
      <c r="E728" s="4" t="s">
        <v>149</v>
      </c>
      <c r="F728" s="5">
        <v>0</v>
      </c>
      <c r="G728" s="5">
        <v>0</v>
      </c>
      <c r="H728" s="5">
        <v>0</v>
      </c>
      <c r="I728" s="5">
        <v>0</v>
      </c>
      <c r="J728" s="5">
        <f t="shared" si="361"/>
        <v>0</v>
      </c>
      <c r="K728" s="33">
        <v>200000</v>
      </c>
      <c r="L728" s="33">
        <v>200000</v>
      </c>
      <c r="M728" s="33">
        <v>53827</v>
      </c>
      <c r="N728" s="26">
        <v>0</v>
      </c>
      <c r="O728" s="29">
        <f t="shared" si="362"/>
        <v>200000</v>
      </c>
    </row>
    <row r="729" spans="1:15" ht="12" customHeight="1" outlineLevel="1" x14ac:dyDescent="0.25">
      <c r="A729" s="3" t="s">
        <v>398</v>
      </c>
      <c r="B729" s="3" t="s">
        <v>425</v>
      </c>
      <c r="C729" s="3" t="s">
        <v>157</v>
      </c>
      <c r="D729" s="3" t="s">
        <v>179</v>
      </c>
      <c r="E729" s="4" t="s">
        <v>180</v>
      </c>
      <c r="F729" s="5">
        <v>0</v>
      </c>
      <c r="G729" s="5">
        <v>0</v>
      </c>
      <c r="H729" s="5">
        <v>0</v>
      </c>
      <c r="I729" s="5">
        <v>0</v>
      </c>
      <c r="J729" s="5">
        <f t="shared" si="361"/>
        <v>0</v>
      </c>
      <c r="K729" s="33">
        <v>1200000</v>
      </c>
      <c r="L729" s="33">
        <v>1200000</v>
      </c>
      <c r="M729" s="33">
        <v>1005651.05</v>
      </c>
      <c r="N729" s="26">
        <v>0</v>
      </c>
      <c r="O729" s="29">
        <f t="shared" si="362"/>
        <v>1200000</v>
      </c>
    </row>
    <row r="730" spans="1:15" ht="12" customHeight="1" outlineLevel="1" x14ac:dyDescent="0.25">
      <c r="A730" s="3" t="s">
        <v>398</v>
      </c>
      <c r="B730" s="3" t="s">
        <v>425</v>
      </c>
      <c r="C730" s="3" t="s">
        <v>157</v>
      </c>
      <c r="D730" s="3" t="s">
        <v>101</v>
      </c>
      <c r="E730" s="4" t="s">
        <v>102</v>
      </c>
      <c r="F730" s="5">
        <v>0</v>
      </c>
      <c r="G730" s="5">
        <v>0</v>
      </c>
      <c r="H730" s="5">
        <v>0</v>
      </c>
      <c r="I730" s="5">
        <v>0</v>
      </c>
      <c r="J730" s="5">
        <f t="shared" si="361"/>
        <v>0</v>
      </c>
      <c r="K730" s="33">
        <v>300000</v>
      </c>
      <c r="L730" s="33">
        <v>300000</v>
      </c>
      <c r="M730" s="33">
        <v>251056.45</v>
      </c>
      <c r="N730" s="26">
        <v>0</v>
      </c>
      <c r="O730" s="29">
        <f t="shared" si="362"/>
        <v>300000</v>
      </c>
    </row>
    <row r="731" spans="1:15" ht="12" customHeight="1" outlineLevel="1" x14ac:dyDescent="0.25">
      <c r="A731" s="3" t="s">
        <v>398</v>
      </c>
      <c r="B731" s="3" t="s">
        <v>425</v>
      </c>
      <c r="C731" s="3" t="s">
        <v>157</v>
      </c>
      <c r="D731" s="3" t="s">
        <v>84</v>
      </c>
      <c r="E731" s="4" t="s">
        <v>85</v>
      </c>
      <c r="F731" s="5">
        <v>0</v>
      </c>
      <c r="G731" s="5">
        <v>0</v>
      </c>
      <c r="H731" s="5">
        <v>0</v>
      </c>
      <c r="I731" s="5">
        <v>0</v>
      </c>
      <c r="J731" s="5">
        <f t="shared" si="361"/>
        <v>0</v>
      </c>
      <c r="K731" s="33">
        <v>50000</v>
      </c>
      <c r="L731" s="33">
        <v>50000</v>
      </c>
      <c r="M731" s="33">
        <v>7926</v>
      </c>
      <c r="N731" s="26">
        <v>0</v>
      </c>
      <c r="O731" s="29">
        <f t="shared" si="362"/>
        <v>50000</v>
      </c>
    </row>
    <row r="732" spans="1:15" ht="12" customHeight="1" outlineLevel="1" x14ac:dyDescent="0.25">
      <c r="A732" s="3" t="s">
        <v>398</v>
      </c>
      <c r="B732" s="3" t="s">
        <v>425</v>
      </c>
      <c r="C732" s="3" t="s">
        <v>157</v>
      </c>
      <c r="D732" s="3" t="s">
        <v>201</v>
      </c>
      <c r="E732" s="4" t="s">
        <v>202</v>
      </c>
      <c r="F732" s="5">
        <v>0</v>
      </c>
      <c r="G732" s="5">
        <v>0</v>
      </c>
      <c r="H732" s="5">
        <v>0</v>
      </c>
      <c r="I732" s="5">
        <v>0</v>
      </c>
      <c r="J732" s="5">
        <f t="shared" si="361"/>
        <v>0</v>
      </c>
      <c r="K732" s="33">
        <v>50000</v>
      </c>
      <c r="L732" s="33">
        <v>85000</v>
      </c>
      <c r="M732" s="33">
        <v>50760.71</v>
      </c>
      <c r="N732" s="26">
        <v>60000</v>
      </c>
      <c r="O732" s="29">
        <f t="shared" si="362"/>
        <v>145000</v>
      </c>
    </row>
    <row r="733" spans="1:15" ht="12" customHeight="1" outlineLevel="1" x14ac:dyDescent="0.25">
      <c r="A733" s="3" t="s">
        <v>398</v>
      </c>
      <c r="B733" s="3" t="s">
        <v>425</v>
      </c>
      <c r="C733" s="3" t="s">
        <v>157</v>
      </c>
      <c r="D733" s="3" t="s">
        <v>181</v>
      </c>
      <c r="E733" s="4" t="s">
        <v>182</v>
      </c>
      <c r="F733" s="5">
        <v>0</v>
      </c>
      <c r="G733" s="5">
        <v>0</v>
      </c>
      <c r="H733" s="5">
        <v>0</v>
      </c>
      <c r="I733" s="5">
        <v>0</v>
      </c>
      <c r="J733" s="5">
        <f t="shared" si="361"/>
        <v>0</v>
      </c>
      <c r="K733" s="33">
        <v>80000</v>
      </c>
      <c r="L733" s="33">
        <v>80000</v>
      </c>
      <c r="M733" s="33">
        <v>29690</v>
      </c>
      <c r="N733" s="26">
        <v>0</v>
      </c>
      <c r="O733" s="29">
        <f t="shared" si="362"/>
        <v>80000</v>
      </c>
    </row>
    <row r="734" spans="1:15" ht="12" customHeight="1" outlineLevel="1" x14ac:dyDescent="0.25">
      <c r="A734" s="3" t="s">
        <v>398</v>
      </c>
      <c r="B734" s="3" t="s">
        <v>425</v>
      </c>
      <c r="C734" s="3" t="s">
        <v>157</v>
      </c>
      <c r="D734" s="3" t="s">
        <v>158</v>
      </c>
      <c r="E734" s="4" t="s">
        <v>159</v>
      </c>
      <c r="F734" s="5">
        <v>0</v>
      </c>
      <c r="G734" s="5">
        <v>0</v>
      </c>
      <c r="H734" s="5">
        <v>0</v>
      </c>
      <c r="I734" s="5">
        <v>0</v>
      </c>
      <c r="J734" s="5">
        <f t="shared" si="361"/>
        <v>0</v>
      </c>
      <c r="K734" s="33">
        <v>50000</v>
      </c>
      <c r="L734" s="33">
        <v>50000</v>
      </c>
      <c r="M734" s="33">
        <v>6610</v>
      </c>
      <c r="N734" s="26">
        <v>0</v>
      </c>
      <c r="O734" s="29">
        <f t="shared" si="362"/>
        <v>50000</v>
      </c>
    </row>
    <row r="735" spans="1:15" ht="12" customHeight="1" outlineLevel="1" x14ac:dyDescent="0.25">
      <c r="A735" s="3" t="s">
        <v>398</v>
      </c>
      <c r="B735" s="3" t="s">
        <v>425</v>
      </c>
      <c r="C735" s="3" t="s">
        <v>157</v>
      </c>
      <c r="D735" s="3" t="s">
        <v>183</v>
      </c>
      <c r="E735" s="4" t="s">
        <v>184</v>
      </c>
      <c r="F735" s="5">
        <v>0</v>
      </c>
      <c r="G735" s="5">
        <v>0</v>
      </c>
      <c r="H735" s="5">
        <v>0</v>
      </c>
      <c r="I735" s="5">
        <v>0</v>
      </c>
      <c r="J735" s="5">
        <f t="shared" si="361"/>
        <v>0</v>
      </c>
      <c r="K735" s="33">
        <v>120000</v>
      </c>
      <c r="L735" s="33">
        <v>120000</v>
      </c>
      <c r="M735" s="33">
        <v>109028.13</v>
      </c>
      <c r="N735" s="26">
        <v>0</v>
      </c>
      <c r="O735" s="29">
        <f t="shared" si="362"/>
        <v>120000</v>
      </c>
    </row>
    <row r="736" spans="1:15" ht="12" customHeight="1" outlineLevel="1" x14ac:dyDescent="0.25">
      <c r="A736" s="3" t="s">
        <v>398</v>
      </c>
      <c r="B736" s="3" t="s">
        <v>611</v>
      </c>
      <c r="C736" s="3" t="s">
        <v>157</v>
      </c>
      <c r="D736" s="3" t="s">
        <v>583</v>
      </c>
      <c r="E736" s="4" t="s">
        <v>584</v>
      </c>
      <c r="F736" s="5">
        <v>0</v>
      </c>
      <c r="G736" s="5">
        <v>0</v>
      </c>
      <c r="H736" s="5">
        <v>0</v>
      </c>
      <c r="I736" s="5">
        <v>0</v>
      </c>
      <c r="J736" s="5">
        <f t="shared" si="361"/>
        <v>0</v>
      </c>
      <c r="K736" s="33">
        <v>0</v>
      </c>
      <c r="L736" s="33">
        <v>1000</v>
      </c>
      <c r="M736" s="33">
        <v>1000</v>
      </c>
      <c r="N736" s="26">
        <v>0</v>
      </c>
      <c r="O736" s="29">
        <f t="shared" si="362"/>
        <v>1000</v>
      </c>
    </row>
    <row r="737" spans="1:15" ht="12" customHeight="1" outlineLevel="1" x14ac:dyDescent="0.25">
      <c r="A737" s="3" t="s">
        <v>398</v>
      </c>
      <c r="B737" s="3" t="s">
        <v>425</v>
      </c>
      <c r="C737" s="3" t="s">
        <v>157</v>
      </c>
      <c r="D737" s="3" t="s">
        <v>430</v>
      </c>
      <c r="E737" s="4" t="s">
        <v>431</v>
      </c>
      <c r="F737" s="5">
        <v>0</v>
      </c>
      <c r="G737" s="5">
        <v>0</v>
      </c>
      <c r="H737" s="5">
        <v>0</v>
      </c>
      <c r="I737" s="5">
        <v>0</v>
      </c>
      <c r="J737" s="5">
        <f t="shared" si="361"/>
        <v>0</v>
      </c>
      <c r="K737" s="33">
        <v>20000</v>
      </c>
      <c r="L737" s="33">
        <v>20000</v>
      </c>
      <c r="M737" s="33">
        <v>2256</v>
      </c>
      <c r="N737" s="26">
        <v>0</v>
      </c>
      <c r="O737" s="29">
        <f t="shared" si="362"/>
        <v>20000</v>
      </c>
    </row>
    <row r="738" spans="1:15" ht="12" customHeight="1" outlineLevel="1" x14ac:dyDescent="0.25">
      <c r="A738" s="3" t="s">
        <v>398</v>
      </c>
      <c r="B738" s="3" t="s">
        <v>425</v>
      </c>
      <c r="C738" s="3" t="s">
        <v>157</v>
      </c>
      <c r="D738" s="3" t="s">
        <v>91</v>
      </c>
      <c r="E738" s="4" t="s">
        <v>92</v>
      </c>
      <c r="F738" s="5">
        <v>0</v>
      </c>
      <c r="G738" s="5">
        <v>0</v>
      </c>
      <c r="H738" s="5">
        <v>0</v>
      </c>
      <c r="I738" s="5">
        <v>0</v>
      </c>
      <c r="J738" s="5">
        <f t="shared" si="361"/>
        <v>0</v>
      </c>
      <c r="K738" s="33">
        <v>5000</v>
      </c>
      <c r="L738" s="33">
        <v>5000</v>
      </c>
      <c r="M738" s="33">
        <v>0</v>
      </c>
      <c r="N738" s="26">
        <v>0</v>
      </c>
      <c r="O738" s="29">
        <f t="shared" si="362"/>
        <v>5000</v>
      </c>
    </row>
    <row r="739" spans="1:15" ht="12" customHeight="1" outlineLevel="1" x14ac:dyDescent="0.25">
      <c r="A739" s="3" t="s">
        <v>398</v>
      </c>
      <c r="B739" s="3" t="s">
        <v>425</v>
      </c>
      <c r="C739" s="3" t="s">
        <v>157</v>
      </c>
      <c r="D739" s="3" t="s">
        <v>432</v>
      </c>
      <c r="E739" s="4" t="s">
        <v>433</v>
      </c>
      <c r="F739" s="5">
        <v>0</v>
      </c>
      <c r="G739" s="5">
        <v>0</v>
      </c>
      <c r="H739" s="5">
        <v>0</v>
      </c>
      <c r="I739" s="5">
        <v>0</v>
      </c>
      <c r="J739" s="5">
        <f t="shared" si="361"/>
        <v>0</v>
      </c>
      <c r="K739" s="33">
        <v>20000</v>
      </c>
      <c r="L739" s="33">
        <v>20000</v>
      </c>
      <c r="M739" s="33">
        <v>17350</v>
      </c>
      <c r="N739" s="26">
        <v>0</v>
      </c>
      <c r="O739" s="29">
        <f t="shared" si="362"/>
        <v>20000</v>
      </c>
    </row>
    <row r="740" spans="1:15" ht="12" customHeight="1" outlineLevel="1" x14ac:dyDescent="0.25">
      <c r="A740" s="3" t="s">
        <v>398</v>
      </c>
      <c r="B740" s="3" t="s">
        <v>425</v>
      </c>
      <c r="C740" s="3" t="s">
        <v>157</v>
      </c>
      <c r="D740" s="3" t="s">
        <v>330</v>
      </c>
      <c r="E740" s="4" t="s">
        <v>331</v>
      </c>
      <c r="F740" s="5">
        <v>0</v>
      </c>
      <c r="G740" s="5">
        <v>0</v>
      </c>
      <c r="H740" s="5">
        <v>0</v>
      </c>
      <c r="I740" s="5">
        <v>0</v>
      </c>
      <c r="J740" s="5">
        <f t="shared" si="361"/>
        <v>0</v>
      </c>
      <c r="K740" s="33">
        <v>500000</v>
      </c>
      <c r="L740" s="33">
        <v>500000</v>
      </c>
      <c r="M740" s="33">
        <v>293444</v>
      </c>
      <c r="N740" s="26">
        <v>0</v>
      </c>
      <c r="O740" s="29">
        <f t="shared" si="362"/>
        <v>500000</v>
      </c>
    </row>
    <row r="741" spans="1:15" ht="12" customHeight="1" outlineLevel="1" x14ac:dyDescent="0.25">
      <c r="A741" s="3" t="s">
        <v>398</v>
      </c>
      <c r="B741" s="3" t="s">
        <v>425</v>
      </c>
      <c r="C741" s="3" t="s">
        <v>157</v>
      </c>
      <c r="D741" s="3" t="s">
        <v>249</v>
      </c>
      <c r="E741" s="4" t="s">
        <v>250</v>
      </c>
      <c r="F741" s="5">
        <v>0</v>
      </c>
      <c r="G741" s="5">
        <v>0</v>
      </c>
      <c r="H741" s="5">
        <v>0</v>
      </c>
      <c r="I741" s="5">
        <v>0</v>
      </c>
      <c r="J741" s="5">
        <f t="shared" si="361"/>
        <v>0</v>
      </c>
      <c r="K741" s="33">
        <v>1500000</v>
      </c>
      <c r="L741" s="33">
        <v>1249390</v>
      </c>
      <c r="M741" s="33">
        <v>1249390</v>
      </c>
      <c r="N741" s="26">
        <v>0</v>
      </c>
      <c r="O741" s="29">
        <f t="shared" si="362"/>
        <v>1249390</v>
      </c>
    </row>
    <row r="742" spans="1:15" ht="12" customHeight="1" x14ac:dyDescent="0.25">
      <c r="A742" s="118" t="s">
        <v>436</v>
      </c>
      <c r="B742" s="119"/>
      <c r="C742" s="119"/>
      <c r="D742" s="119"/>
      <c r="E742" s="119"/>
      <c r="F742" s="6">
        <f t="shared" ref="F742:O742" si="363">SUM(F705:F741)</f>
        <v>0</v>
      </c>
      <c r="G742" s="6">
        <f t="shared" si="363"/>
        <v>15805</v>
      </c>
      <c r="H742" s="6">
        <f t="shared" si="363"/>
        <v>15812</v>
      </c>
      <c r="I742" s="6">
        <f t="shared" si="363"/>
        <v>0</v>
      </c>
      <c r="J742" s="6">
        <f t="shared" si="363"/>
        <v>15805</v>
      </c>
      <c r="K742" s="6">
        <f t="shared" si="363"/>
        <v>8617000</v>
      </c>
      <c r="L742" s="6">
        <f t="shared" si="363"/>
        <v>8402290</v>
      </c>
      <c r="M742" s="6">
        <f t="shared" si="363"/>
        <v>6288253.1699999999</v>
      </c>
      <c r="N742" s="6">
        <f t="shared" si="363"/>
        <v>18075</v>
      </c>
      <c r="O742" s="6">
        <f t="shared" si="363"/>
        <v>8420365</v>
      </c>
    </row>
    <row r="743" spans="1:15" ht="12" customHeight="1" outlineLevel="1" x14ac:dyDescent="0.25">
      <c r="A743" s="3" t="s">
        <v>398</v>
      </c>
      <c r="B743" s="3" t="s">
        <v>437</v>
      </c>
      <c r="C743" s="3" t="s">
        <v>299</v>
      </c>
      <c r="D743" s="3" t="s">
        <v>167</v>
      </c>
      <c r="E743" s="4" t="s">
        <v>168</v>
      </c>
      <c r="F743" s="5">
        <v>0</v>
      </c>
      <c r="G743" s="5">
        <v>45000</v>
      </c>
      <c r="H743" s="38">
        <v>45000</v>
      </c>
      <c r="I743" s="25">
        <v>0</v>
      </c>
      <c r="J743" s="27">
        <f>G743+I743</f>
        <v>45000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</row>
    <row r="744" spans="1:15" ht="12" customHeight="1" x14ac:dyDescent="0.25">
      <c r="A744" s="118" t="s">
        <v>438</v>
      </c>
      <c r="B744" s="119"/>
      <c r="C744" s="119"/>
      <c r="D744" s="119"/>
      <c r="E744" s="119"/>
      <c r="F744" s="6">
        <f>SUM(F743)</f>
        <v>0</v>
      </c>
      <c r="G744" s="6">
        <f>SUM(G743)</f>
        <v>45000</v>
      </c>
      <c r="H744" s="6">
        <f t="shared" ref="H744:J744" si="364">SUM(H743)</f>
        <v>45000</v>
      </c>
      <c r="I744" s="6">
        <f t="shared" si="364"/>
        <v>0</v>
      </c>
      <c r="J744" s="6">
        <f t="shared" si="364"/>
        <v>45000</v>
      </c>
      <c r="K744" s="6">
        <f>SUM(K743)</f>
        <v>0</v>
      </c>
      <c r="L744" s="6">
        <f>SUM(L743)</f>
        <v>0</v>
      </c>
      <c r="M744" s="6">
        <f t="shared" ref="M744:O744" si="365">SUM(M743)</f>
        <v>0</v>
      </c>
      <c r="N744" s="6">
        <f t="shared" si="365"/>
        <v>0</v>
      </c>
      <c r="O744" s="6">
        <f t="shared" si="365"/>
        <v>0</v>
      </c>
    </row>
    <row r="745" spans="1:15" ht="12" hidden="1" customHeight="1" outlineLevel="1" x14ac:dyDescent="0.25">
      <c r="A745" s="3" t="s">
        <v>398</v>
      </c>
      <c r="B745" s="3" t="s">
        <v>439</v>
      </c>
      <c r="C745" s="3" t="s">
        <v>157</v>
      </c>
      <c r="D745" s="3" t="s">
        <v>171</v>
      </c>
      <c r="E745" s="4" t="s">
        <v>172</v>
      </c>
      <c r="F745" s="5">
        <v>0</v>
      </c>
      <c r="G745" s="5">
        <v>0</v>
      </c>
      <c r="H745" s="5">
        <v>0</v>
      </c>
      <c r="I745" s="5">
        <v>0</v>
      </c>
      <c r="J745" s="5">
        <f>G745+I745</f>
        <v>0</v>
      </c>
      <c r="K745" s="5">
        <v>0</v>
      </c>
      <c r="L745" s="5">
        <v>0</v>
      </c>
      <c r="M745" s="38">
        <v>0</v>
      </c>
      <c r="N745" s="26">
        <v>0</v>
      </c>
      <c r="O745" s="29">
        <f>L745+N745</f>
        <v>0</v>
      </c>
    </row>
    <row r="746" spans="1:15" ht="12" customHeight="1" collapsed="1" x14ac:dyDescent="0.25">
      <c r="A746" s="118" t="s">
        <v>440</v>
      </c>
      <c r="B746" s="119"/>
      <c r="C746" s="119"/>
      <c r="D746" s="119"/>
      <c r="E746" s="119"/>
      <c r="F746" s="6">
        <f>SUM(F745)</f>
        <v>0</v>
      </c>
      <c r="G746" s="6">
        <f>SUM(G745)</f>
        <v>0</v>
      </c>
      <c r="H746" s="6">
        <f t="shared" ref="H746:J746" si="366">SUM(H745)</f>
        <v>0</v>
      </c>
      <c r="I746" s="6">
        <f t="shared" si="366"/>
        <v>0</v>
      </c>
      <c r="J746" s="6">
        <f t="shared" si="366"/>
        <v>0</v>
      </c>
      <c r="K746" s="6">
        <f>SUM(K745)</f>
        <v>0</v>
      </c>
      <c r="L746" s="6">
        <f>SUM(L745)</f>
        <v>0</v>
      </c>
      <c r="M746" s="6">
        <f t="shared" ref="M746:O746" si="367">SUM(M745)</f>
        <v>0</v>
      </c>
      <c r="N746" s="6">
        <f t="shared" si="367"/>
        <v>0</v>
      </c>
      <c r="O746" s="6">
        <f t="shared" si="367"/>
        <v>0</v>
      </c>
    </row>
    <row r="747" spans="1:15" ht="12" customHeight="1" outlineLevel="1" x14ac:dyDescent="0.25">
      <c r="A747" s="3" t="s">
        <v>398</v>
      </c>
      <c r="B747" s="3" t="s">
        <v>441</v>
      </c>
      <c r="C747" s="3" t="s">
        <v>157</v>
      </c>
      <c r="D747" s="3" t="s">
        <v>101</v>
      </c>
      <c r="E747" s="4" t="s">
        <v>102</v>
      </c>
      <c r="F747" s="5">
        <v>0</v>
      </c>
      <c r="G747" s="5">
        <v>0</v>
      </c>
      <c r="H747" s="5">
        <v>0</v>
      </c>
      <c r="I747" s="5">
        <v>0</v>
      </c>
      <c r="J747" s="5">
        <f>G747+I747</f>
        <v>0</v>
      </c>
      <c r="K747" s="5">
        <v>440000</v>
      </c>
      <c r="L747" s="5">
        <v>440000</v>
      </c>
      <c r="M747" s="33">
        <v>346075</v>
      </c>
      <c r="N747" s="26">
        <v>0</v>
      </c>
      <c r="O747" s="29">
        <f>L747+N747</f>
        <v>440000</v>
      </c>
    </row>
    <row r="748" spans="1:15" ht="12" customHeight="1" outlineLevel="1" x14ac:dyDescent="0.25">
      <c r="A748" s="3" t="s">
        <v>398</v>
      </c>
      <c r="B748" s="3" t="s">
        <v>441</v>
      </c>
      <c r="C748" s="3" t="s">
        <v>157</v>
      </c>
      <c r="D748" s="3" t="s">
        <v>183</v>
      </c>
      <c r="E748" s="4" t="s">
        <v>184</v>
      </c>
      <c r="F748" s="5">
        <v>0</v>
      </c>
      <c r="G748" s="5">
        <v>0</v>
      </c>
      <c r="H748" s="5">
        <v>0</v>
      </c>
      <c r="I748" s="5">
        <v>0</v>
      </c>
      <c r="J748" s="5">
        <f t="shared" ref="J748:J749" si="368">G748+I748</f>
        <v>0</v>
      </c>
      <c r="K748" s="5">
        <v>350000</v>
      </c>
      <c r="L748" s="5">
        <v>350000</v>
      </c>
      <c r="M748" s="33">
        <v>203400</v>
      </c>
      <c r="N748" s="26">
        <v>0</v>
      </c>
      <c r="O748" s="29">
        <f t="shared" ref="O748:O749" si="369">L748+N748</f>
        <v>350000</v>
      </c>
    </row>
    <row r="749" spans="1:15" ht="12" customHeight="1" outlineLevel="1" x14ac:dyDescent="0.25">
      <c r="A749" s="3" t="s">
        <v>398</v>
      </c>
      <c r="B749" s="3" t="s">
        <v>441</v>
      </c>
      <c r="C749" s="3" t="s">
        <v>157</v>
      </c>
      <c r="D749" s="3" t="s">
        <v>442</v>
      </c>
      <c r="E749" s="4" t="s">
        <v>443</v>
      </c>
      <c r="F749" s="5">
        <v>0</v>
      </c>
      <c r="G749" s="5">
        <v>0</v>
      </c>
      <c r="H749" s="5">
        <v>0</v>
      </c>
      <c r="I749" s="5">
        <v>0</v>
      </c>
      <c r="J749" s="5">
        <f t="shared" si="368"/>
        <v>0</v>
      </c>
      <c r="K749" s="5">
        <v>48000</v>
      </c>
      <c r="L749" s="5">
        <v>48000</v>
      </c>
      <c r="M749" s="33">
        <v>16000</v>
      </c>
      <c r="N749" s="26">
        <v>0</v>
      </c>
      <c r="O749" s="29">
        <f t="shared" si="369"/>
        <v>48000</v>
      </c>
    </row>
    <row r="750" spans="1:15" ht="12" customHeight="1" x14ac:dyDescent="0.25">
      <c r="A750" s="118" t="s">
        <v>444</v>
      </c>
      <c r="B750" s="119"/>
      <c r="C750" s="119"/>
      <c r="D750" s="119"/>
      <c r="E750" s="119"/>
      <c r="F750" s="6">
        <f>SUM(F747:F749)</f>
        <v>0</v>
      </c>
      <c r="G750" s="6">
        <f>SUM(G747:G749)</f>
        <v>0</v>
      </c>
      <c r="H750" s="6">
        <f t="shared" ref="H750:J750" si="370">SUM(H747:H749)</f>
        <v>0</v>
      </c>
      <c r="I750" s="6">
        <f t="shared" si="370"/>
        <v>0</v>
      </c>
      <c r="J750" s="6">
        <f t="shared" si="370"/>
        <v>0</v>
      </c>
      <c r="K750" s="6">
        <f t="shared" ref="K750" si="371">SUM(K747:K749)</f>
        <v>838000</v>
      </c>
      <c r="L750" s="6">
        <f t="shared" ref="L750:O750" si="372">SUM(L747:L749)</f>
        <v>838000</v>
      </c>
      <c r="M750" s="6">
        <f t="shared" si="372"/>
        <v>565475</v>
      </c>
      <c r="N750" s="6">
        <f t="shared" si="372"/>
        <v>0</v>
      </c>
      <c r="O750" s="6">
        <f t="shared" si="372"/>
        <v>838000</v>
      </c>
    </row>
    <row r="751" spans="1:15" ht="12" customHeight="1" outlineLevel="1" x14ac:dyDescent="0.25">
      <c r="A751" s="3" t="s">
        <v>398</v>
      </c>
      <c r="B751" s="3" t="s">
        <v>445</v>
      </c>
      <c r="C751" s="3" t="s">
        <v>157</v>
      </c>
      <c r="D751" s="3" t="s">
        <v>101</v>
      </c>
      <c r="E751" s="4" t="s">
        <v>102</v>
      </c>
      <c r="F751" s="5">
        <v>0</v>
      </c>
      <c r="G751" s="5">
        <v>0</v>
      </c>
      <c r="H751" s="5">
        <v>0</v>
      </c>
      <c r="I751" s="5">
        <v>0</v>
      </c>
      <c r="J751" s="5">
        <f>G751+I751</f>
        <v>0</v>
      </c>
      <c r="K751" s="5">
        <v>600000</v>
      </c>
      <c r="L751" s="5">
        <v>600000</v>
      </c>
      <c r="M751" s="38">
        <v>435665</v>
      </c>
      <c r="N751" s="26">
        <v>0</v>
      </c>
      <c r="O751" s="29">
        <f>L751+N751</f>
        <v>600000</v>
      </c>
    </row>
    <row r="752" spans="1:15" ht="12" customHeight="1" x14ac:dyDescent="0.25">
      <c r="A752" s="118" t="s">
        <v>446</v>
      </c>
      <c r="B752" s="119"/>
      <c r="C752" s="119"/>
      <c r="D752" s="119"/>
      <c r="E752" s="119"/>
      <c r="F752" s="6">
        <f>SUM(F751)</f>
        <v>0</v>
      </c>
      <c r="G752" s="6">
        <f>SUM(G751)</f>
        <v>0</v>
      </c>
      <c r="H752" s="6">
        <f t="shared" ref="H752:J752" si="373">SUM(H751)</f>
        <v>0</v>
      </c>
      <c r="I752" s="6">
        <f t="shared" si="373"/>
        <v>0</v>
      </c>
      <c r="J752" s="6">
        <f t="shared" si="373"/>
        <v>0</v>
      </c>
      <c r="K752" s="6">
        <f t="shared" ref="K752" si="374">SUM(K751)</f>
        <v>600000</v>
      </c>
      <c r="L752" s="6">
        <f t="shared" ref="L752:O752" si="375">SUM(L751)</f>
        <v>600000</v>
      </c>
      <c r="M752" s="6">
        <f t="shared" si="375"/>
        <v>435665</v>
      </c>
      <c r="N752" s="6">
        <f t="shared" si="375"/>
        <v>0</v>
      </c>
      <c r="O752" s="6">
        <f t="shared" si="375"/>
        <v>600000</v>
      </c>
    </row>
    <row r="753" spans="1:15" ht="12" customHeight="1" outlineLevel="1" x14ac:dyDescent="0.25">
      <c r="A753" s="3" t="s">
        <v>398</v>
      </c>
      <c r="B753" s="3" t="s">
        <v>447</v>
      </c>
      <c r="C753" s="3" t="s">
        <v>157</v>
      </c>
      <c r="D753" s="3" t="s">
        <v>171</v>
      </c>
      <c r="E753" s="4" t="s">
        <v>172</v>
      </c>
      <c r="F753" s="5">
        <v>0</v>
      </c>
      <c r="G753" s="5">
        <v>0</v>
      </c>
      <c r="H753" s="5">
        <v>0</v>
      </c>
      <c r="I753" s="5">
        <v>0</v>
      </c>
      <c r="J753" s="5">
        <f>G753+I753</f>
        <v>0</v>
      </c>
      <c r="K753" s="5">
        <v>510000</v>
      </c>
      <c r="L753" s="33">
        <v>510000</v>
      </c>
      <c r="M753" s="33">
        <v>411184</v>
      </c>
      <c r="N753" s="26">
        <v>20000</v>
      </c>
      <c r="O753" s="29">
        <f>L753+N753</f>
        <v>530000</v>
      </c>
    </row>
    <row r="754" spans="1:15" ht="12" customHeight="1" outlineLevel="1" x14ac:dyDescent="0.25">
      <c r="A754" s="3" t="s">
        <v>398</v>
      </c>
      <c r="B754" s="3" t="s">
        <v>447</v>
      </c>
      <c r="C754" s="3" t="s">
        <v>157</v>
      </c>
      <c r="D754" s="3" t="s">
        <v>120</v>
      </c>
      <c r="E754" s="4" t="s">
        <v>121</v>
      </c>
      <c r="F754" s="5">
        <v>0</v>
      </c>
      <c r="G754" s="5">
        <v>0</v>
      </c>
      <c r="H754" s="5">
        <v>0</v>
      </c>
      <c r="I754" s="5">
        <v>0</v>
      </c>
      <c r="J754" s="5">
        <f t="shared" ref="J754:J756" si="376">G754+I754</f>
        <v>0</v>
      </c>
      <c r="K754" s="5">
        <v>130000</v>
      </c>
      <c r="L754" s="33">
        <v>130000</v>
      </c>
      <c r="M754" s="33">
        <v>109086</v>
      </c>
      <c r="N754" s="26">
        <v>5000</v>
      </c>
      <c r="O754" s="29">
        <f t="shared" ref="O754:O756" si="377">L754+N754</f>
        <v>135000</v>
      </c>
    </row>
    <row r="755" spans="1:15" ht="12" customHeight="1" outlineLevel="1" x14ac:dyDescent="0.25">
      <c r="A755" s="3" t="s">
        <v>398</v>
      </c>
      <c r="B755" s="3" t="s">
        <v>447</v>
      </c>
      <c r="C755" s="3" t="s">
        <v>157</v>
      </c>
      <c r="D755" s="3" t="s">
        <v>173</v>
      </c>
      <c r="E755" s="4" t="s">
        <v>174</v>
      </c>
      <c r="F755" s="5">
        <v>0</v>
      </c>
      <c r="G755" s="5">
        <v>0</v>
      </c>
      <c r="H755" s="5">
        <v>0</v>
      </c>
      <c r="I755" s="5">
        <v>0</v>
      </c>
      <c r="J755" s="5">
        <f t="shared" si="376"/>
        <v>0</v>
      </c>
      <c r="K755" s="5">
        <v>128000</v>
      </c>
      <c r="L755" s="33">
        <v>128000</v>
      </c>
      <c r="M755" s="33">
        <v>100358</v>
      </c>
      <c r="N755" s="26">
        <v>0</v>
      </c>
      <c r="O755" s="29">
        <f t="shared" si="377"/>
        <v>128000</v>
      </c>
    </row>
    <row r="756" spans="1:15" ht="12" customHeight="1" outlineLevel="1" x14ac:dyDescent="0.25">
      <c r="A756" s="3" t="s">
        <v>398</v>
      </c>
      <c r="B756" s="3" t="s">
        <v>447</v>
      </c>
      <c r="C756" s="3" t="s">
        <v>157</v>
      </c>
      <c r="D756" s="3" t="s">
        <v>175</v>
      </c>
      <c r="E756" s="4" t="s">
        <v>176</v>
      </c>
      <c r="F756" s="5">
        <v>0</v>
      </c>
      <c r="G756" s="5">
        <v>0</v>
      </c>
      <c r="H756" s="5">
        <v>0</v>
      </c>
      <c r="I756" s="5">
        <v>0</v>
      </c>
      <c r="J756" s="5">
        <f t="shared" si="376"/>
        <v>0</v>
      </c>
      <c r="K756" s="5">
        <v>46000</v>
      </c>
      <c r="L756" s="33">
        <v>46000</v>
      </c>
      <c r="M756" s="33">
        <v>36421</v>
      </c>
      <c r="N756" s="26">
        <v>0</v>
      </c>
      <c r="O756" s="29">
        <f t="shared" si="377"/>
        <v>46000</v>
      </c>
    </row>
    <row r="757" spans="1:15" ht="12" customHeight="1" x14ac:dyDescent="0.25">
      <c r="A757" s="118" t="s">
        <v>448</v>
      </c>
      <c r="B757" s="119"/>
      <c r="C757" s="119"/>
      <c r="D757" s="119"/>
      <c r="E757" s="119"/>
      <c r="F757" s="6">
        <f t="shared" ref="F757:O757" si="378">SUM(F753:F756)</f>
        <v>0</v>
      </c>
      <c r="G757" s="6">
        <f t="shared" si="378"/>
        <v>0</v>
      </c>
      <c r="H757" s="6">
        <f t="shared" si="378"/>
        <v>0</v>
      </c>
      <c r="I757" s="6">
        <f t="shared" si="378"/>
        <v>0</v>
      </c>
      <c r="J757" s="6">
        <f t="shared" si="378"/>
        <v>0</v>
      </c>
      <c r="K757" s="6">
        <f t="shared" si="378"/>
        <v>814000</v>
      </c>
      <c r="L757" s="6">
        <f t="shared" si="378"/>
        <v>814000</v>
      </c>
      <c r="M757" s="6">
        <f t="shared" si="378"/>
        <v>657049</v>
      </c>
      <c r="N757" s="6">
        <f t="shared" si="378"/>
        <v>25000</v>
      </c>
      <c r="O757" s="6">
        <f t="shared" si="378"/>
        <v>839000</v>
      </c>
    </row>
    <row r="758" spans="1:15" ht="12" customHeight="1" outlineLevel="1" x14ac:dyDescent="0.25">
      <c r="A758" s="3" t="s">
        <v>398</v>
      </c>
      <c r="B758" s="3" t="s">
        <v>449</v>
      </c>
      <c r="C758" s="3" t="s">
        <v>157</v>
      </c>
      <c r="D758" s="3" t="s">
        <v>171</v>
      </c>
      <c r="E758" s="4" t="s">
        <v>172</v>
      </c>
      <c r="F758" s="5">
        <v>0</v>
      </c>
      <c r="G758" s="5">
        <v>0</v>
      </c>
      <c r="H758" s="5">
        <v>0</v>
      </c>
      <c r="I758" s="5">
        <v>0</v>
      </c>
      <c r="J758" s="5">
        <f>G758+I758</f>
        <v>0</v>
      </c>
      <c r="K758" s="5">
        <v>514000</v>
      </c>
      <c r="L758" s="5">
        <v>564000</v>
      </c>
      <c r="M758" s="33">
        <v>404324</v>
      </c>
      <c r="N758" s="26">
        <v>0</v>
      </c>
      <c r="O758" s="29">
        <f>L758+N758</f>
        <v>564000</v>
      </c>
    </row>
    <row r="759" spans="1:15" ht="12" customHeight="1" outlineLevel="1" x14ac:dyDescent="0.25">
      <c r="A759" s="3" t="s">
        <v>398</v>
      </c>
      <c r="B759" s="3" t="s">
        <v>449</v>
      </c>
      <c r="C759" s="3" t="s">
        <v>157</v>
      </c>
      <c r="D759" s="3" t="s">
        <v>173</v>
      </c>
      <c r="E759" s="4" t="s">
        <v>174</v>
      </c>
      <c r="F759" s="5">
        <v>0</v>
      </c>
      <c r="G759" s="5">
        <v>0</v>
      </c>
      <c r="H759" s="5">
        <v>0</v>
      </c>
      <c r="I759" s="5">
        <v>0</v>
      </c>
      <c r="J759" s="5">
        <f t="shared" ref="J759:J761" si="379">G759+I759</f>
        <v>0</v>
      </c>
      <c r="K759" s="5">
        <v>129000</v>
      </c>
      <c r="L759" s="5">
        <v>133500</v>
      </c>
      <c r="M759" s="33">
        <v>100273</v>
      </c>
      <c r="N759" s="26">
        <v>0</v>
      </c>
      <c r="O759" s="29">
        <f t="shared" ref="O759:O761" si="380">L759+N759</f>
        <v>133500</v>
      </c>
    </row>
    <row r="760" spans="1:15" ht="12" customHeight="1" outlineLevel="1" x14ac:dyDescent="0.25">
      <c r="A760" s="3" t="s">
        <v>398</v>
      </c>
      <c r="B760" s="3" t="s">
        <v>449</v>
      </c>
      <c r="C760" s="3" t="s">
        <v>157</v>
      </c>
      <c r="D760" s="3" t="s">
        <v>175</v>
      </c>
      <c r="E760" s="4" t="s">
        <v>176</v>
      </c>
      <c r="F760" s="5">
        <v>0</v>
      </c>
      <c r="G760" s="5">
        <v>0</v>
      </c>
      <c r="H760" s="5">
        <v>0</v>
      </c>
      <c r="I760" s="5">
        <v>0</v>
      </c>
      <c r="J760" s="5">
        <f t="shared" si="379"/>
        <v>0</v>
      </c>
      <c r="K760" s="5">
        <v>47000</v>
      </c>
      <c r="L760" s="5">
        <v>59400</v>
      </c>
      <c r="M760" s="33">
        <v>36389</v>
      </c>
      <c r="N760" s="26">
        <v>0</v>
      </c>
      <c r="O760" s="29">
        <f t="shared" si="380"/>
        <v>59400</v>
      </c>
    </row>
    <row r="761" spans="1:15" ht="12" customHeight="1" outlineLevel="1" x14ac:dyDescent="0.25">
      <c r="A761" s="3" t="s">
        <v>398</v>
      </c>
      <c r="B761" s="3" t="s">
        <v>716</v>
      </c>
      <c r="C761" s="3" t="s">
        <v>157</v>
      </c>
      <c r="D761" s="3" t="s">
        <v>181</v>
      </c>
      <c r="E761" s="4" t="s">
        <v>182</v>
      </c>
      <c r="F761" s="5">
        <v>0</v>
      </c>
      <c r="G761" s="5">
        <v>0</v>
      </c>
      <c r="H761" s="5">
        <v>0</v>
      </c>
      <c r="I761" s="5">
        <v>0</v>
      </c>
      <c r="J761" s="5">
        <f t="shared" si="379"/>
        <v>0</v>
      </c>
      <c r="K761" s="5">
        <v>0</v>
      </c>
      <c r="L761" s="5">
        <v>0</v>
      </c>
      <c r="M761" s="33">
        <v>0</v>
      </c>
      <c r="N761" s="26">
        <v>0</v>
      </c>
      <c r="O761" s="29">
        <f t="shared" si="380"/>
        <v>0</v>
      </c>
    </row>
    <row r="762" spans="1:15" ht="12" customHeight="1" x14ac:dyDescent="0.25">
      <c r="A762" s="118" t="s">
        <v>450</v>
      </c>
      <c r="B762" s="119"/>
      <c r="C762" s="119"/>
      <c r="D762" s="119"/>
      <c r="E762" s="119"/>
      <c r="F762" s="6">
        <f>SUM(F758:F761)</f>
        <v>0</v>
      </c>
      <c r="G762" s="6">
        <f>SUM(G758:G761)</f>
        <v>0</v>
      </c>
      <c r="H762" s="6">
        <f>SUM(H758:H761)</f>
        <v>0</v>
      </c>
      <c r="I762" s="6">
        <f>SUM(I758:I761)</f>
        <v>0</v>
      </c>
      <c r="J762" s="6">
        <f t="shared" ref="J762" si="381">SUM(J758:J760)</f>
        <v>0</v>
      </c>
      <c r="K762" s="6">
        <f>SUM(K758:K761)</f>
        <v>690000</v>
      </c>
      <c r="L762" s="6">
        <f>SUM(L758:L761)</f>
        <v>756900</v>
      </c>
      <c r="M762" s="6">
        <f>SUM(M758:M761)</f>
        <v>540986</v>
      </c>
      <c r="N762" s="6">
        <f>SUM(N758:N761)</f>
        <v>0</v>
      </c>
      <c r="O762" s="6">
        <f>SUM(O758:O761)</f>
        <v>756900</v>
      </c>
    </row>
    <row r="763" spans="1:15" ht="12" customHeight="1" outlineLevel="1" x14ac:dyDescent="0.25">
      <c r="A763" s="3" t="s">
        <v>398</v>
      </c>
      <c r="B763" s="3" t="s">
        <v>451</v>
      </c>
      <c r="C763" s="3" t="s">
        <v>157</v>
      </c>
      <c r="D763" s="3" t="s">
        <v>171</v>
      </c>
      <c r="E763" s="4" t="s">
        <v>172</v>
      </c>
      <c r="F763" s="5">
        <v>0</v>
      </c>
      <c r="G763" s="5">
        <v>0</v>
      </c>
      <c r="H763" s="5">
        <v>0</v>
      </c>
      <c r="I763" s="5">
        <v>0</v>
      </c>
      <c r="J763" s="5">
        <f>G763+I763</f>
        <v>0</v>
      </c>
      <c r="K763" s="33">
        <v>1783000</v>
      </c>
      <c r="L763" s="33">
        <v>1783000</v>
      </c>
      <c r="M763" s="33">
        <v>1295232</v>
      </c>
      <c r="N763" s="26">
        <v>0</v>
      </c>
      <c r="O763" s="29">
        <f>L763+N763</f>
        <v>1783000</v>
      </c>
    </row>
    <row r="764" spans="1:15" ht="12" customHeight="1" outlineLevel="1" x14ac:dyDescent="0.25">
      <c r="A764" s="3" t="s">
        <v>398</v>
      </c>
      <c r="B764" s="3" t="s">
        <v>451</v>
      </c>
      <c r="C764" s="3" t="s">
        <v>157</v>
      </c>
      <c r="D764" s="3" t="s">
        <v>120</v>
      </c>
      <c r="E764" s="4" t="s">
        <v>121</v>
      </c>
      <c r="F764" s="5">
        <v>0</v>
      </c>
      <c r="G764" s="5">
        <v>0</v>
      </c>
      <c r="H764" s="5">
        <v>0</v>
      </c>
      <c r="I764" s="5">
        <v>0</v>
      </c>
      <c r="J764" s="5">
        <f t="shared" ref="J764:J766" si="382">G764+I764</f>
        <v>0</v>
      </c>
      <c r="K764" s="33">
        <v>10000</v>
      </c>
      <c r="L764" s="33">
        <v>10000</v>
      </c>
      <c r="M764" s="33">
        <v>0</v>
      </c>
      <c r="N764" s="26">
        <v>0</v>
      </c>
      <c r="O764" s="29">
        <f t="shared" ref="O764:O766" si="383">L764+N764</f>
        <v>10000</v>
      </c>
    </row>
    <row r="765" spans="1:15" ht="12" customHeight="1" outlineLevel="1" x14ac:dyDescent="0.25">
      <c r="A765" s="3" t="s">
        <v>398</v>
      </c>
      <c r="B765" s="3" t="s">
        <v>451</v>
      </c>
      <c r="C765" s="3" t="s">
        <v>157</v>
      </c>
      <c r="D765" s="3" t="s">
        <v>173</v>
      </c>
      <c r="E765" s="4" t="s">
        <v>174</v>
      </c>
      <c r="F765" s="5">
        <v>0</v>
      </c>
      <c r="G765" s="5">
        <v>0</v>
      </c>
      <c r="H765" s="5">
        <v>0</v>
      </c>
      <c r="I765" s="5">
        <v>0</v>
      </c>
      <c r="J765" s="5">
        <f t="shared" si="382"/>
        <v>0</v>
      </c>
      <c r="K765" s="33">
        <v>446000</v>
      </c>
      <c r="L765" s="33">
        <v>446000</v>
      </c>
      <c r="M765" s="33">
        <v>314032</v>
      </c>
      <c r="N765" s="26">
        <v>0</v>
      </c>
      <c r="O765" s="29">
        <f t="shared" si="383"/>
        <v>446000</v>
      </c>
    </row>
    <row r="766" spans="1:15" ht="12" customHeight="1" outlineLevel="1" x14ac:dyDescent="0.25">
      <c r="A766" s="3" t="s">
        <v>398</v>
      </c>
      <c r="B766" s="3" t="s">
        <v>451</v>
      </c>
      <c r="C766" s="3" t="s">
        <v>157</v>
      </c>
      <c r="D766" s="3" t="s">
        <v>175</v>
      </c>
      <c r="E766" s="4" t="s">
        <v>176</v>
      </c>
      <c r="F766" s="5">
        <v>0</v>
      </c>
      <c r="G766" s="5">
        <v>0</v>
      </c>
      <c r="H766" s="5">
        <v>0</v>
      </c>
      <c r="I766" s="5">
        <v>0</v>
      </c>
      <c r="J766" s="5">
        <f t="shared" si="382"/>
        <v>0</v>
      </c>
      <c r="K766" s="33">
        <v>161000</v>
      </c>
      <c r="L766" s="33">
        <v>161000</v>
      </c>
      <c r="M766" s="33">
        <v>113961</v>
      </c>
      <c r="N766" s="26">
        <v>0</v>
      </c>
      <c r="O766" s="29">
        <f t="shared" si="383"/>
        <v>161000</v>
      </c>
    </row>
    <row r="767" spans="1:15" ht="12" customHeight="1" x14ac:dyDescent="0.25">
      <c r="A767" s="118" t="s">
        <v>452</v>
      </c>
      <c r="B767" s="119"/>
      <c r="C767" s="119"/>
      <c r="D767" s="119"/>
      <c r="E767" s="119"/>
      <c r="F767" s="6">
        <f t="shared" ref="F767:O767" si="384">SUM(F763:F766)</f>
        <v>0</v>
      </c>
      <c r="G767" s="6">
        <f t="shared" si="384"/>
        <v>0</v>
      </c>
      <c r="H767" s="6">
        <f t="shared" si="384"/>
        <v>0</v>
      </c>
      <c r="I767" s="6">
        <f t="shared" si="384"/>
        <v>0</v>
      </c>
      <c r="J767" s="6">
        <f t="shared" si="384"/>
        <v>0</v>
      </c>
      <c r="K767" s="6">
        <f t="shared" si="384"/>
        <v>2400000</v>
      </c>
      <c r="L767" s="6">
        <f t="shared" si="384"/>
        <v>2400000</v>
      </c>
      <c r="M767" s="6">
        <f t="shared" si="384"/>
        <v>1723225</v>
      </c>
      <c r="N767" s="6">
        <f t="shared" si="384"/>
        <v>0</v>
      </c>
      <c r="O767" s="6">
        <f t="shared" si="384"/>
        <v>2400000</v>
      </c>
    </row>
    <row r="768" spans="1:15" ht="12" customHeight="1" outlineLevel="1" x14ac:dyDescent="0.25">
      <c r="A768" s="3" t="s">
        <v>398</v>
      </c>
      <c r="B768" s="3" t="s">
        <v>453</v>
      </c>
      <c r="C768" s="3" t="s">
        <v>157</v>
      </c>
      <c r="D768" s="3" t="s">
        <v>171</v>
      </c>
      <c r="E768" s="4" t="s">
        <v>172</v>
      </c>
      <c r="F768" s="5">
        <v>0</v>
      </c>
      <c r="G768" s="5">
        <v>0</v>
      </c>
      <c r="H768" s="5">
        <v>0</v>
      </c>
      <c r="I768" s="5">
        <v>0</v>
      </c>
      <c r="J768" s="5">
        <f>G768+I768</f>
        <v>0</v>
      </c>
      <c r="K768" s="5">
        <v>519000</v>
      </c>
      <c r="L768" s="5">
        <v>519000</v>
      </c>
      <c r="M768" s="33">
        <v>397210</v>
      </c>
      <c r="N768" s="26">
        <v>0</v>
      </c>
      <c r="O768" s="29">
        <f>L768+N768</f>
        <v>519000</v>
      </c>
    </row>
    <row r="769" spans="1:15" ht="12" customHeight="1" outlineLevel="1" x14ac:dyDescent="0.25">
      <c r="A769" s="3" t="s">
        <v>398</v>
      </c>
      <c r="B769" s="3" t="s">
        <v>453</v>
      </c>
      <c r="C769" s="3" t="s">
        <v>157</v>
      </c>
      <c r="D769" s="3" t="s">
        <v>173</v>
      </c>
      <c r="E769" s="4" t="s">
        <v>174</v>
      </c>
      <c r="F769" s="5">
        <v>0</v>
      </c>
      <c r="G769" s="5">
        <v>0</v>
      </c>
      <c r="H769" s="5">
        <v>0</v>
      </c>
      <c r="I769" s="5">
        <v>0</v>
      </c>
      <c r="J769" s="5">
        <f t="shared" ref="J769:J770" si="385">G769+I769</f>
        <v>0</v>
      </c>
      <c r="K769" s="5">
        <v>130000</v>
      </c>
      <c r="L769" s="5">
        <v>130000</v>
      </c>
      <c r="M769" s="33">
        <v>98509</v>
      </c>
      <c r="N769" s="26">
        <v>0</v>
      </c>
      <c r="O769" s="29">
        <f t="shared" ref="O769:O770" si="386">L769+N769</f>
        <v>130000</v>
      </c>
    </row>
    <row r="770" spans="1:15" ht="12" customHeight="1" outlineLevel="1" x14ac:dyDescent="0.25">
      <c r="A770" s="3" t="s">
        <v>398</v>
      </c>
      <c r="B770" s="3" t="s">
        <v>453</v>
      </c>
      <c r="C770" s="3" t="s">
        <v>157</v>
      </c>
      <c r="D770" s="3" t="s">
        <v>175</v>
      </c>
      <c r="E770" s="4" t="s">
        <v>176</v>
      </c>
      <c r="F770" s="5">
        <v>0</v>
      </c>
      <c r="G770" s="5">
        <v>0</v>
      </c>
      <c r="H770" s="5">
        <v>0</v>
      </c>
      <c r="I770" s="5">
        <v>0</v>
      </c>
      <c r="J770" s="5">
        <f t="shared" si="385"/>
        <v>0</v>
      </c>
      <c r="K770" s="5">
        <v>47000</v>
      </c>
      <c r="L770" s="5">
        <v>47000</v>
      </c>
      <c r="M770" s="33">
        <v>35749</v>
      </c>
      <c r="N770" s="26">
        <v>0</v>
      </c>
      <c r="O770" s="29">
        <f t="shared" si="386"/>
        <v>47000</v>
      </c>
    </row>
    <row r="771" spans="1:15" ht="12" customHeight="1" x14ac:dyDescent="0.25">
      <c r="A771" s="118" t="s">
        <v>454</v>
      </c>
      <c r="B771" s="119"/>
      <c r="C771" s="119"/>
      <c r="D771" s="119"/>
      <c r="E771" s="119"/>
      <c r="F771" s="6">
        <f t="shared" ref="F771:O771" si="387">SUM(F768:F770)</f>
        <v>0</v>
      </c>
      <c r="G771" s="6">
        <f t="shared" si="387"/>
        <v>0</v>
      </c>
      <c r="H771" s="6">
        <f t="shared" si="387"/>
        <v>0</v>
      </c>
      <c r="I771" s="6">
        <f t="shared" si="387"/>
        <v>0</v>
      </c>
      <c r="J771" s="6">
        <f t="shared" si="387"/>
        <v>0</v>
      </c>
      <c r="K771" s="6">
        <f t="shared" si="387"/>
        <v>696000</v>
      </c>
      <c r="L771" s="6">
        <f t="shared" si="387"/>
        <v>696000</v>
      </c>
      <c r="M771" s="6">
        <f t="shared" si="387"/>
        <v>531468</v>
      </c>
      <c r="N771" s="6">
        <f t="shared" si="387"/>
        <v>0</v>
      </c>
      <c r="O771" s="6">
        <f t="shared" si="387"/>
        <v>696000</v>
      </c>
    </row>
    <row r="772" spans="1:15" ht="12" customHeight="1" outlineLevel="1" x14ac:dyDescent="0.25">
      <c r="A772" s="3" t="s">
        <v>398</v>
      </c>
      <c r="B772" s="3" t="s">
        <v>455</v>
      </c>
      <c r="C772" s="3" t="s">
        <v>157</v>
      </c>
      <c r="D772" s="3" t="s">
        <v>286</v>
      </c>
      <c r="E772" s="4" t="s">
        <v>456</v>
      </c>
      <c r="F772" s="5">
        <v>0</v>
      </c>
      <c r="G772" s="5">
        <v>0</v>
      </c>
      <c r="H772" s="5">
        <v>10000</v>
      </c>
      <c r="I772" s="25">
        <v>10000</v>
      </c>
      <c r="J772" s="27">
        <f>G772+I772</f>
        <v>10000</v>
      </c>
      <c r="K772" s="5">
        <v>0</v>
      </c>
      <c r="L772" s="5">
        <v>0</v>
      </c>
      <c r="M772" s="33">
        <v>0</v>
      </c>
      <c r="N772" s="5">
        <v>0</v>
      </c>
      <c r="O772" s="5">
        <f>SUM(L772+N772)</f>
        <v>0</v>
      </c>
    </row>
    <row r="773" spans="1:15" ht="12" customHeight="1" outlineLevel="1" x14ac:dyDescent="0.25">
      <c r="A773" s="3" t="s">
        <v>398</v>
      </c>
      <c r="B773" s="3" t="s">
        <v>455</v>
      </c>
      <c r="C773" s="3" t="s">
        <v>157</v>
      </c>
      <c r="D773" s="3" t="s">
        <v>80</v>
      </c>
      <c r="E773" s="4" t="s">
        <v>81</v>
      </c>
      <c r="F773" s="5">
        <v>0</v>
      </c>
      <c r="G773" s="5">
        <v>0</v>
      </c>
      <c r="H773" s="33">
        <v>0</v>
      </c>
      <c r="I773" s="25">
        <v>1000</v>
      </c>
      <c r="J773" s="27">
        <f>G773+I773</f>
        <v>1000</v>
      </c>
      <c r="K773" s="5">
        <v>0</v>
      </c>
      <c r="L773" s="5">
        <v>0</v>
      </c>
      <c r="M773" s="33">
        <v>0</v>
      </c>
      <c r="N773" s="5">
        <v>0</v>
      </c>
      <c r="O773" s="5">
        <f>SUM(L773+N773)</f>
        <v>0</v>
      </c>
    </row>
    <row r="774" spans="1:15" ht="12" customHeight="1" outlineLevel="1" x14ac:dyDescent="0.25">
      <c r="A774" s="3" t="s">
        <v>398</v>
      </c>
      <c r="B774" s="3" t="s">
        <v>455</v>
      </c>
      <c r="C774" s="3" t="s">
        <v>157</v>
      </c>
      <c r="D774" s="3" t="s">
        <v>171</v>
      </c>
      <c r="E774" s="4" t="s">
        <v>172</v>
      </c>
      <c r="F774" s="5">
        <v>0</v>
      </c>
      <c r="G774" s="5">
        <v>0</v>
      </c>
      <c r="H774" s="5">
        <v>0</v>
      </c>
      <c r="I774" s="5">
        <v>0</v>
      </c>
      <c r="J774" s="5">
        <f>G774+I774</f>
        <v>0</v>
      </c>
      <c r="K774" s="33">
        <v>1167000</v>
      </c>
      <c r="L774" s="33">
        <v>1167000</v>
      </c>
      <c r="M774" s="33">
        <v>881286</v>
      </c>
      <c r="N774" s="26">
        <v>0</v>
      </c>
      <c r="O774" s="29">
        <f>L774+N774</f>
        <v>1167000</v>
      </c>
    </row>
    <row r="775" spans="1:15" ht="12" customHeight="1" outlineLevel="1" x14ac:dyDescent="0.25">
      <c r="A775" s="3" t="s">
        <v>398</v>
      </c>
      <c r="B775" s="3" t="s">
        <v>455</v>
      </c>
      <c r="C775" s="3" t="s">
        <v>157</v>
      </c>
      <c r="D775" s="3" t="s">
        <v>120</v>
      </c>
      <c r="E775" s="4" t="s">
        <v>121</v>
      </c>
      <c r="F775" s="5">
        <v>0</v>
      </c>
      <c r="G775" s="5">
        <v>0</v>
      </c>
      <c r="H775" s="5">
        <v>0</v>
      </c>
      <c r="I775" s="5">
        <v>0</v>
      </c>
      <c r="J775" s="5">
        <f t="shared" ref="J775:J777" si="388">G775+I775</f>
        <v>0</v>
      </c>
      <c r="K775" s="33">
        <v>20000</v>
      </c>
      <c r="L775" s="33">
        <v>20000</v>
      </c>
      <c r="M775" s="33">
        <v>0</v>
      </c>
      <c r="N775" s="26">
        <v>0</v>
      </c>
      <c r="O775" s="29">
        <f t="shared" ref="O775:O777" si="389">L775+N775</f>
        <v>20000</v>
      </c>
    </row>
    <row r="776" spans="1:15" ht="12" customHeight="1" outlineLevel="1" x14ac:dyDescent="0.25">
      <c r="A776" s="3" t="s">
        <v>398</v>
      </c>
      <c r="B776" s="3" t="s">
        <v>455</v>
      </c>
      <c r="C776" s="3" t="s">
        <v>157</v>
      </c>
      <c r="D776" s="3" t="s">
        <v>173</v>
      </c>
      <c r="E776" s="4" t="s">
        <v>174</v>
      </c>
      <c r="F776" s="5">
        <v>0</v>
      </c>
      <c r="G776" s="5">
        <v>0</v>
      </c>
      <c r="H776" s="5">
        <v>0</v>
      </c>
      <c r="I776" s="5">
        <v>0</v>
      </c>
      <c r="J776" s="5">
        <f t="shared" si="388"/>
        <v>0</v>
      </c>
      <c r="K776" s="33">
        <v>292000</v>
      </c>
      <c r="L776" s="33">
        <v>292000</v>
      </c>
      <c r="M776" s="33">
        <v>218559</v>
      </c>
      <c r="N776" s="26">
        <v>0</v>
      </c>
      <c r="O776" s="29">
        <f t="shared" si="389"/>
        <v>292000</v>
      </c>
    </row>
    <row r="777" spans="1:15" ht="12" customHeight="1" outlineLevel="1" x14ac:dyDescent="0.25">
      <c r="A777" s="3" t="s">
        <v>398</v>
      </c>
      <c r="B777" s="3" t="s">
        <v>455</v>
      </c>
      <c r="C777" s="3" t="s">
        <v>157</v>
      </c>
      <c r="D777" s="3" t="s">
        <v>175</v>
      </c>
      <c r="E777" s="4" t="s">
        <v>176</v>
      </c>
      <c r="F777" s="5">
        <v>0</v>
      </c>
      <c r="G777" s="5">
        <v>0</v>
      </c>
      <c r="H777" s="5">
        <v>0</v>
      </c>
      <c r="I777" s="5">
        <v>0</v>
      </c>
      <c r="J777" s="5">
        <f t="shared" si="388"/>
        <v>0</v>
      </c>
      <c r="K777" s="33">
        <v>105000</v>
      </c>
      <c r="L777" s="33">
        <v>105000</v>
      </c>
      <c r="M777" s="33">
        <v>79316</v>
      </c>
      <c r="N777" s="26">
        <v>0</v>
      </c>
      <c r="O777" s="29">
        <f t="shared" si="389"/>
        <v>105000</v>
      </c>
    </row>
    <row r="778" spans="1:15" ht="12" customHeight="1" x14ac:dyDescent="0.25">
      <c r="A778" s="118" t="s">
        <v>457</v>
      </c>
      <c r="B778" s="119"/>
      <c r="C778" s="119"/>
      <c r="D778" s="119"/>
      <c r="E778" s="119"/>
      <c r="F778" s="6">
        <f t="shared" ref="F778:O778" si="390">SUM(F772:F777)</f>
        <v>0</v>
      </c>
      <c r="G778" s="6">
        <f t="shared" si="390"/>
        <v>0</v>
      </c>
      <c r="H778" s="6">
        <f t="shared" si="390"/>
        <v>10000</v>
      </c>
      <c r="I778" s="6">
        <f t="shared" si="390"/>
        <v>11000</v>
      </c>
      <c r="J778" s="6">
        <f t="shared" si="390"/>
        <v>11000</v>
      </c>
      <c r="K778" s="6">
        <f t="shared" si="390"/>
        <v>1584000</v>
      </c>
      <c r="L778" s="6">
        <f t="shared" si="390"/>
        <v>1584000</v>
      </c>
      <c r="M778" s="6">
        <f t="shared" si="390"/>
        <v>1179161</v>
      </c>
      <c r="N778" s="6">
        <f t="shared" si="390"/>
        <v>0</v>
      </c>
      <c r="O778" s="6">
        <f t="shared" si="390"/>
        <v>1584000</v>
      </c>
    </row>
    <row r="779" spans="1:15" s="7" customFormat="1" ht="12" customHeight="1" x14ac:dyDescent="0.25">
      <c r="A779" s="123" t="s">
        <v>458</v>
      </c>
      <c r="B779" s="124"/>
      <c r="C779" s="124"/>
      <c r="D779" s="124"/>
      <c r="E779" s="124"/>
      <c r="F779" s="10">
        <f t="shared" ref="F779:O779" si="391">SUM(F638,F642,F652,F661,F668,F682,F692,F704,F742,F744,F746,F750,F752,F757,F762,F767,F771,F778)</f>
        <v>0</v>
      </c>
      <c r="G779" s="10">
        <f t="shared" si="391"/>
        <v>200608.78</v>
      </c>
      <c r="H779" s="10">
        <f t="shared" si="391"/>
        <v>210615.78</v>
      </c>
      <c r="I779" s="10">
        <f t="shared" si="391"/>
        <v>11000</v>
      </c>
      <c r="J779" s="10">
        <f t="shared" si="391"/>
        <v>211608.78</v>
      </c>
      <c r="K779" s="10">
        <f t="shared" si="391"/>
        <v>21522440</v>
      </c>
      <c r="L779" s="10">
        <f t="shared" si="391"/>
        <v>21601322</v>
      </c>
      <c r="M779" s="10">
        <f t="shared" si="391"/>
        <v>16121565.93</v>
      </c>
      <c r="N779" s="10">
        <f t="shared" si="391"/>
        <v>-160925</v>
      </c>
      <c r="O779" s="10">
        <f t="shared" si="391"/>
        <v>21440397</v>
      </c>
    </row>
    <row r="780" spans="1:15" ht="12" customHeight="1" outlineLevel="1" x14ac:dyDescent="0.25">
      <c r="A780" s="3" t="s">
        <v>459</v>
      </c>
      <c r="B780" s="3" t="s">
        <v>460</v>
      </c>
      <c r="C780" s="3" t="s">
        <v>110</v>
      </c>
      <c r="D780" s="3" t="s">
        <v>286</v>
      </c>
      <c r="E780" s="4" t="s">
        <v>456</v>
      </c>
      <c r="F780" s="5">
        <v>0</v>
      </c>
      <c r="G780" s="5">
        <v>18000</v>
      </c>
      <c r="H780" s="38">
        <v>24000</v>
      </c>
      <c r="I780" s="25">
        <v>6000</v>
      </c>
      <c r="J780" s="27">
        <f>G780+I780</f>
        <v>24000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</row>
    <row r="781" spans="1:15" ht="12" customHeight="1" x14ac:dyDescent="0.25">
      <c r="A781" s="118" t="s">
        <v>461</v>
      </c>
      <c r="B781" s="119"/>
      <c r="C781" s="119"/>
      <c r="D781" s="119"/>
      <c r="E781" s="119"/>
      <c r="F781" s="6">
        <f>SUM(F780)</f>
        <v>0</v>
      </c>
      <c r="G781" s="6">
        <f>SUM(G780)</f>
        <v>18000</v>
      </c>
      <c r="H781" s="6">
        <f t="shared" ref="H781:J781" si="392">SUM(H780)</f>
        <v>24000</v>
      </c>
      <c r="I781" s="6">
        <f t="shared" si="392"/>
        <v>6000</v>
      </c>
      <c r="J781" s="6">
        <f t="shared" si="392"/>
        <v>24000</v>
      </c>
      <c r="K781" s="6">
        <f>SUM(K780)</f>
        <v>0</v>
      </c>
      <c r="L781" s="6">
        <f>SUM(L780)</f>
        <v>0</v>
      </c>
      <c r="M781" s="6">
        <f t="shared" ref="M781:O781" si="393">SUM(M780)</f>
        <v>0</v>
      </c>
      <c r="N781" s="6">
        <f t="shared" si="393"/>
        <v>0</v>
      </c>
      <c r="O781" s="6">
        <f t="shared" si="393"/>
        <v>0</v>
      </c>
    </row>
    <row r="782" spans="1:15" ht="12" customHeight="1" outlineLevel="1" x14ac:dyDescent="0.25">
      <c r="A782" s="3" t="s">
        <v>459</v>
      </c>
      <c r="B782" s="3" t="s">
        <v>462</v>
      </c>
      <c r="C782" s="3" t="s">
        <v>407</v>
      </c>
      <c r="D782" s="3" t="s">
        <v>463</v>
      </c>
      <c r="E782" s="4" t="s">
        <v>464</v>
      </c>
      <c r="F782" s="5">
        <v>0</v>
      </c>
      <c r="G782" s="5">
        <v>0</v>
      </c>
      <c r="H782" s="5">
        <v>0</v>
      </c>
      <c r="I782" s="5">
        <v>0</v>
      </c>
      <c r="J782" s="5">
        <f>G782+I782</f>
        <v>0</v>
      </c>
      <c r="K782" s="5">
        <v>195000</v>
      </c>
      <c r="L782" s="5">
        <v>195000</v>
      </c>
      <c r="M782" s="38">
        <v>112000</v>
      </c>
      <c r="N782" s="26">
        <v>0</v>
      </c>
      <c r="O782" s="29">
        <f>L782+N782</f>
        <v>195000</v>
      </c>
    </row>
    <row r="783" spans="1:15" ht="12" customHeight="1" x14ac:dyDescent="0.25">
      <c r="A783" s="118" t="s">
        <v>465</v>
      </c>
      <c r="B783" s="119"/>
      <c r="C783" s="119"/>
      <c r="D783" s="119"/>
      <c r="E783" s="119"/>
      <c r="F783" s="6">
        <f>SUM(F782)</f>
        <v>0</v>
      </c>
      <c r="G783" s="6">
        <f>SUM(G782)</f>
        <v>0</v>
      </c>
      <c r="H783" s="6">
        <f t="shared" ref="H783:J783" si="394">SUM(H782)</f>
        <v>0</v>
      </c>
      <c r="I783" s="6">
        <f t="shared" si="394"/>
        <v>0</v>
      </c>
      <c r="J783" s="6">
        <f t="shared" si="394"/>
        <v>0</v>
      </c>
      <c r="K783" s="6">
        <f t="shared" ref="K783" si="395">SUM(K782)</f>
        <v>195000</v>
      </c>
      <c r="L783" s="6">
        <f t="shared" ref="L783:O783" si="396">SUM(L782)</f>
        <v>195000</v>
      </c>
      <c r="M783" s="6">
        <f t="shared" si="396"/>
        <v>112000</v>
      </c>
      <c r="N783" s="6">
        <f t="shared" si="396"/>
        <v>0</v>
      </c>
      <c r="O783" s="6">
        <f t="shared" si="396"/>
        <v>195000</v>
      </c>
    </row>
    <row r="784" spans="1:15" ht="12" customHeight="1" outlineLevel="1" x14ac:dyDescent="0.25">
      <c r="A784" s="3" t="s">
        <v>459</v>
      </c>
      <c r="B784" s="3" t="s">
        <v>466</v>
      </c>
      <c r="C784" s="3" t="s">
        <v>467</v>
      </c>
      <c r="D784" s="3" t="s">
        <v>468</v>
      </c>
      <c r="E784" s="4" t="s">
        <v>469</v>
      </c>
      <c r="F784" s="5">
        <v>0</v>
      </c>
      <c r="G784" s="5">
        <v>0</v>
      </c>
      <c r="H784" s="5">
        <v>0</v>
      </c>
      <c r="I784" s="5">
        <v>0</v>
      </c>
      <c r="J784" s="5">
        <f>G784+I784</f>
        <v>0</v>
      </c>
      <c r="K784" s="5">
        <v>80000</v>
      </c>
      <c r="L784" s="5">
        <v>80000</v>
      </c>
      <c r="M784" s="38">
        <v>80000</v>
      </c>
      <c r="N784" s="26">
        <v>0</v>
      </c>
      <c r="O784" s="29">
        <f>L784+N784</f>
        <v>80000</v>
      </c>
    </row>
    <row r="785" spans="1:15" ht="12" customHeight="1" x14ac:dyDescent="0.25">
      <c r="A785" s="118" t="s">
        <v>470</v>
      </c>
      <c r="B785" s="119"/>
      <c r="C785" s="119"/>
      <c r="D785" s="119"/>
      <c r="E785" s="119"/>
      <c r="F785" s="6">
        <f>SUM(F784)</f>
        <v>0</v>
      </c>
      <c r="G785" s="6">
        <f>SUM(G784)</f>
        <v>0</v>
      </c>
      <c r="H785" s="6">
        <f t="shared" ref="H785:J785" si="397">SUM(H784)</f>
        <v>0</v>
      </c>
      <c r="I785" s="6">
        <f t="shared" si="397"/>
        <v>0</v>
      </c>
      <c r="J785" s="6">
        <f t="shared" si="397"/>
        <v>0</v>
      </c>
      <c r="K785" s="6">
        <f t="shared" ref="K785" si="398">SUM(K784)</f>
        <v>80000</v>
      </c>
      <c r="L785" s="6">
        <f t="shared" ref="L785:O785" si="399">SUM(L784)</f>
        <v>80000</v>
      </c>
      <c r="M785" s="6">
        <f t="shared" si="399"/>
        <v>80000</v>
      </c>
      <c r="N785" s="6">
        <f t="shared" si="399"/>
        <v>0</v>
      </c>
      <c r="O785" s="6">
        <f t="shared" si="399"/>
        <v>80000</v>
      </c>
    </row>
    <row r="786" spans="1:15" ht="12" customHeight="1" outlineLevel="1" x14ac:dyDescent="0.25">
      <c r="A786" s="3" t="s">
        <v>459</v>
      </c>
      <c r="B786" s="3" t="s">
        <v>471</v>
      </c>
      <c r="C786" s="3" t="s">
        <v>472</v>
      </c>
      <c r="D786" s="3" t="s">
        <v>468</v>
      </c>
      <c r="E786" s="4" t="s">
        <v>469</v>
      </c>
      <c r="F786" s="5">
        <v>0</v>
      </c>
      <c r="G786" s="5">
        <v>0</v>
      </c>
      <c r="H786" s="5">
        <v>0</v>
      </c>
      <c r="I786" s="5">
        <v>0</v>
      </c>
      <c r="J786" s="5">
        <f>G786+I786</f>
        <v>0</v>
      </c>
      <c r="K786" s="5">
        <v>300000</v>
      </c>
      <c r="L786" s="5">
        <v>300000</v>
      </c>
      <c r="M786" s="38">
        <v>300000</v>
      </c>
      <c r="N786" s="26">
        <v>0</v>
      </c>
      <c r="O786" s="29">
        <f>L786+N786</f>
        <v>300000</v>
      </c>
    </row>
    <row r="787" spans="1:15" ht="12" customHeight="1" x14ac:dyDescent="0.25">
      <c r="A787" s="118" t="s">
        <v>473</v>
      </c>
      <c r="B787" s="119"/>
      <c r="C787" s="119"/>
      <c r="D787" s="119"/>
      <c r="E787" s="119"/>
      <c r="F787" s="6">
        <f>SUM(F786)</f>
        <v>0</v>
      </c>
      <c r="G787" s="6">
        <f>SUM(G786)</f>
        <v>0</v>
      </c>
      <c r="H787" s="6">
        <f t="shared" ref="H787:J787" si="400">SUM(H786)</f>
        <v>0</v>
      </c>
      <c r="I787" s="6">
        <f t="shared" si="400"/>
        <v>0</v>
      </c>
      <c r="J787" s="6">
        <f t="shared" si="400"/>
        <v>0</v>
      </c>
      <c r="K787" s="6">
        <f t="shared" ref="K787" si="401">SUM(K786)</f>
        <v>300000</v>
      </c>
      <c r="L787" s="6">
        <f t="shared" ref="L787:O787" si="402">SUM(L786)</f>
        <v>300000</v>
      </c>
      <c r="M787" s="6">
        <f t="shared" si="402"/>
        <v>300000</v>
      </c>
      <c r="N787" s="6">
        <f t="shared" si="402"/>
        <v>0</v>
      </c>
      <c r="O787" s="6">
        <f t="shared" si="402"/>
        <v>300000</v>
      </c>
    </row>
    <row r="788" spans="1:15" s="21" customFormat="1" ht="12" customHeight="1" x14ac:dyDescent="0.2">
      <c r="A788" s="18" t="s">
        <v>459</v>
      </c>
      <c r="B788" s="20">
        <v>6235</v>
      </c>
      <c r="C788" s="20">
        <v>4351</v>
      </c>
      <c r="D788" s="20">
        <v>5229</v>
      </c>
      <c r="E788" s="20" t="s">
        <v>679</v>
      </c>
      <c r="F788" s="19">
        <v>0</v>
      </c>
      <c r="G788" s="19">
        <v>0</v>
      </c>
      <c r="H788" s="19">
        <v>0</v>
      </c>
      <c r="I788" s="19">
        <v>0</v>
      </c>
      <c r="J788" s="19">
        <f>SUM(G788+I788)</f>
        <v>0</v>
      </c>
      <c r="K788" s="19">
        <v>500000</v>
      </c>
      <c r="L788" s="19">
        <v>500000</v>
      </c>
      <c r="M788" s="38">
        <v>500000</v>
      </c>
      <c r="N788" s="26">
        <v>0</v>
      </c>
      <c r="O788" s="42">
        <f>SUM(L788+N788)</f>
        <v>500000</v>
      </c>
    </row>
    <row r="789" spans="1:15" s="12" customFormat="1" ht="12" customHeight="1" x14ac:dyDescent="0.2">
      <c r="A789" s="131" t="s">
        <v>678</v>
      </c>
      <c r="B789" s="132"/>
      <c r="C789" s="132"/>
      <c r="D789" s="132"/>
      <c r="E789" s="133"/>
      <c r="F789" s="6">
        <f t="shared" ref="F789:O789" si="403">SUM(F788)</f>
        <v>0</v>
      </c>
      <c r="G789" s="6">
        <f t="shared" si="403"/>
        <v>0</v>
      </c>
      <c r="H789" s="6">
        <f t="shared" si="403"/>
        <v>0</v>
      </c>
      <c r="I789" s="6">
        <f t="shared" si="403"/>
        <v>0</v>
      </c>
      <c r="J789" s="6">
        <f t="shared" si="403"/>
        <v>0</v>
      </c>
      <c r="K789" s="6">
        <f t="shared" si="403"/>
        <v>500000</v>
      </c>
      <c r="L789" s="6">
        <f t="shared" si="403"/>
        <v>500000</v>
      </c>
      <c r="M789" s="6">
        <f t="shared" si="403"/>
        <v>500000</v>
      </c>
      <c r="N789" s="6">
        <f t="shared" si="403"/>
        <v>0</v>
      </c>
      <c r="O789" s="6">
        <f t="shared" si="403"/>
        <v>500000</v>
      </c>
    </row>
    <row r="790" spans="1:15" ht="12" customHeight="1" outlineLevel="1" x14ac:dyDescent="0.25">
      <c r="A790" s="3" t="s">
        <v>459</v>
      </c>
      <c r="B790" s="3" t="s">
        <v>474</v>
      </c>
      <c r="C790" s="3" t="s">
        <v>258</v>
      </c>
      <c r="D790" s="3" t="s">
        <v>101</v>
      </c>
      <c r="E790" s="4" t="s">
        <v>102</v>
      </c>
      <c r="F790" s="5">
        <v>0</v>
      </c>
      <c r="G790" s="5">
        <v>0</v>
      </c>
      <c r="H790" s="5">
        <v>0</v>
      </c>
      <c r="I790" s="5">
        <v>0</v>
      </c>
      <c r="J790" s="5">
        <f>G790+I790</f>
        <v>0</v>
      </c>
      <c r="K790" s="5">
        <v>20000</v>
      </c>
      <c r="L790" s="5">
        <v>20000</v>
      </c>
      <c r="M790" s="5">
        <v>0</v>
      </c>
      <c r="N790" s="26">
        <v>0</v>
      </c>
      <c r="O790" s="29">
        <f>L790+N790</f>
        <v>20000</v>
      </c>
    </row>
    <row r="791" spans="1:15" ht="12" customHeight="1" x14ac:dyDescent="0.25">
      <c r="A791" s="118" t="s">
        <v>475</v>
      </c>
      <c r="B791" s="119"/>
      <c r="C791" s="119"/>
      <c r="D791" s="119"/>
      <c r="E791" s="119"/>
      <c r="F791" s="6">
        <f>SUM(F790)</f>
        <v>0</v>
      </c>
      <c r="G791" s="6">
        <f>SUM(G790)</f>
        <v>0</v>
      </c>
      <c r="H791" s="6">
        <f t="shared" ref="H791:J791" si="404">SUM(H790)</f>
        <v>0</v>
      </c>
      <c r="I791" s="6">
        <f t="shared" si="404"/>
        <v>0</v>
      </c>
      <c r="J791" s="6">
        <f t="shared" si="404"/>
        <v>0</v>
      </c>
      <c r="K791" s="6">
        <f t="shared" ref="K791" si="405">SUM(K790)</f>
        <v>20000</v>
      </c>
      <c r="L791" s="6">
        <f t="shared" ref="L791:O791" si="406">SUM(L790)</f>
        <v>20000</v>
      </c>
      <c r="M791" s="6">
        <f t="shared" si="406"/>
        <v>0</v>
      </c>
      <c r="N791" s="6">
        <f t="shared" si="406"/>
        <v>0</v>
      </c>
      <c r="O791" s="6">
        <f t="shared" si="406"/>
        <v>20000</v>
      </c>
    </row>
    <row r="792" spans="1:15" ht="12" customHeight="1" outlineLevel="1" x14ac:dyDescent="0.25">
      <c r="A792" s="3" t="s">
        <v>459</v>
      </c>
      <c r="B792" s="3" t="s">
        <v>476</v>
      </c>
      <c r="C792" s="3" t="s">
        <v>477</v>
      </c>
      <c r="D792" s="3" t="s">
        <v>442</v>
      </c>
      <c r="E792" s="4" t="s">
        <v>443</v>
      </c>
      <c r="F792" s="5">
        <v>0</v>
      </c>
      <c r="G792" s="5">
        <v>0</v>
      </c>
      <c r="H792" s="5">
        <v>0</v>
      </c>
      <c r="I792" s="5">
        <v>0</v>
      </c>
      <c r="J792" s="5">
        <f>G792+I792</f>
        <v>0</v>
      </c>
      <c r="K792" s="5">
        <v>8000</v>
      </c>
      <c r="L792" s="5">
        <v>8000</v>
      </c>
      <c r="M792" s="5">
        <v>0</v>
      </c>
      <c r="N792" s="26">
        <v>0</v>
      </c>
      <c r="O792" s="29">
        <f>L792+N792</f>
        <v>8000</v>
      </c>
    </row>
    <row r="793" spans="1:15" ht="12" customHeight="1" x14ac:dyDescent="0.25">
      <c r="A793" s="118" t="s">
        <v>478</v>
      </c>
      <c r="B793" s="119"/>
      <c r="C793" s="119"/>
      <c r="D793" s="119"/>
      <c r="E793" s="119"/>
      <c r="F793" s="6">
        <f>SUM(F792)</f>
        <v>0</v>
      </c>
      <c r="G793" s="6">
        <f>SUM(G792)</f>
        <v>0</v>
      </c>
      <c r="H793" s="6">
        <f t="shared" ref="H793:J793" si="407">SUM(H792)</f>
        <v>0</v>
      </c>
      <c r="I793" s="6">
        <f t="shared" si="407"/>
        <v>0</v>
      </c>
      <c r="J793" s="6">
        <f t="shared" si="407"/>
        <v>0</v>
      </c>
      <c r="K793" s="6">
        <f t="shared" ref="K793" si="408">SUM(K792)</f>
        <v>8000</v>
      </c>
      <c r="L793" s="6">
        <f t="shared" ref="L793:O793" si="409">SUM(L792)</f>
        <v>8000</v>
      </c>
      <c r="M793" s="6">
        <f t="shared" si="409"/>
        <v>0</v>
      </c>
      <c r="N793" s="6">
        <f t="shared" si="409"/>
        <v>0</v>
      </c>
      <c r="O793" s="6">
        <f t="shared" si="409"/>
        <v>8000</v>
      </c>
    </row>
    <row r="794" spans="1:15" ht="12" customHeight="1" outlineLevel="1" x14ac:dyDescent="0.25">
      <c r="A794" s="3" t="s">
        <v>459</v>
      </c>
      <c r="B794" s="3" t="s">
        <v>479</v>
      </c>
      <c r="C794" s="3" t="s">
        <v>480</v>
      </c>
      <c r="D794" s="3" t="s">
        <v>111</v>
      </c>
      <c r="E794" s="4" t="s">
        <v>112</v>
      </c>
      <c r="F794" s="5">
        <v>0</v>
      </c>
      <c r="G794" s="5">
        <v>0</v>
      </c>
      <c r="H794" s="5">
        <v>0</v>
      </c>
      <c r="I794" s="5">
        <v>0</v>
      </c>
      <c r="J794" s="5">
        <f>G794+I794</f>
        <v>0</v>
      </c>
      <c r="K794" s="5">
        <v>12000</v>
      </c>
      <c r="L794" s="5">
        <v>12000</v>
      </c>
      <c r="M794" s="5">
        <v>3500</v>
      </c>
      <c r="N794" s="26">
        <v>0</v>
      </c>
      <c r="O794" s="29">
        <f>L794+N794</f>
        <v>12000</v>
      </c>
    </row>
    <row r="795" spans="1:15" ht="12" customHeight="1" x14ac:dyDescent="0.25">
      <c r="A795" s="118" t="s">
        <v>481</v>
      </c>
      <c r="B795" s="119"/>
      <c r="C795" s="119"/>
      <c r="D795" s="119"/>
      <c r="E795" s="119"/>
      <c r="F795" s="6">
        <f>SUM(F794)</f>
        <v>0</v>
      </c>
      <c r="G795" s="6">
        <f>SUM(G794)</f>
        <v>0</v>
      </c>
      <c r="H795" s="6">
        <f t="shared" ref="H795:J795" si="410">SUM(H794)</f>
        <v>0</v>
      </c>
      <c r="I795" s="6">
        <f t="shared" si="410"/>
        <v>0</v>
      </c>
      <c r="J795" s="6">
        <f t="shared" si="410"/>
        <v>0</v>
      </c>
      <c r="K795" s="6">
        <f t="shared" ref="K795" si="411">SUM(K794)</f>
        <v>12000</v>
      </c>
      <c r="L795" s="6">
        <f t="shared" ref="L795:O795" si="412">SUM(L794)</f>
        <v>12000</v>
      </c>
      <c r="M795" s="6">
        <f t="shared" si="412"/>
        <v>3500</v>
      </c>
      <c r="N795" s="6">
        <f t="shared" si="412"/>
        <v>0</v>
      </c>
      <c r="O795" s="6">
        <f t="shared" si="412"/>
        <v>12000</v>
      </c>
    </row>
    <row r="796" spans="1:15" ht="12" customHeight="1" outlineLevel="1" x14ac:dyDescent="0.25">
      <c r="A796" s="3" t="s">
        <v>459</v>
      </c>
      <c r="B796" s="3" t="s">
        <v>482</v>
      </c>
      <c r="C796" s="3" t="s">
        <v>483</v>
      </c>
      <c r="D796" s="3" t="s">
        <v>167</v>
      </c>
      <c r="E796" s="4" t="s">
        <v>168</v>
      </c>
      <c r="F796" s="5">
        <v>0</v>
      </c>
      <c r="G796" s="5">
        <v>4200</v>
      </c>
      <c r="H796" s="38">
        <v>28100</v>
      </c>
      <c r="I796" s="25">
        <v>23900</v>
      </c>
      <c r="J796" s="27">
        <f>G796+I796</f>
        <v>28100</v>
      </c>
      <c r="K796" s="5">
        <v>0</v>
      </c>
      <c r="L796" s="5">
        <v>0</v>
      </c>
      <c r="M796" s="33">
        <v>0</v>
      </c>
      <c r="N796" s="5">
        <v>0</v>
      </c>
      <c r="O796" s="5">
        <v>0</v>
      </c>
    </row>
    <row r="797" spans="1:15" ht="12" customHeight="1" outlineLevel="1" x14ac:dyDescent="0.25">
      <c r="A797" s="3" t="s">
        <v>459</v>
      </c>
      <c r="B797" s="3" t="s">
        <v>482</v>
      </c>
      <c r="C797" s="3" t="s">
        <v>483</v>
      </c>
      <c r="D797" s="3" t="s">
        <v>130</v>
      </c>
      <c r="E797" s="4" t="s">
        <v>131</v>
      </c>
      <c r="F797" s="5">
        <v>0</v>
      </c>
      <c r="G797" s="5">
        <v>0</v>
      </c>
      <c r="H797" s="5">
        <v>0</v>
      </c>
      <c r="I797" s="5">
        <v>0</v>
      </c>
      <c r="J797" s="5">
        <f>G797+I797</f>
        <v>0</v>
      </c>
      <c r="K797" s="5">
        <v>10000</v>
      </c>
      <c r="L797" s="5">
        <v>10000</v>
      </c>
      <c r="M797" s="33">
        <v>1228</v>
      </c>
      <c r="N797" s="26">
        <v>0</v>
      </c>
      <c r="O797" s="29">
        <f>L797+N797</f>
        <v>10000</v>
      </c>
    </row>
    <row r="798" spans="1:15" ht="12" customHeight="1" outlineLevel="1" x14ac:dyDescent="0.25">
      <c r="A798" s="3" t="s">
        <v>459</v>
      </c>
      <c r="B798" s="3" t="s">
        <v>482</v>
      </c>
      <c r="C798" s="3" t="s">
        <v>483</v>
      </c>
      <c r="D798" s="3" t="s">
        <v>101</v>
      </c>
      <c r="E798" s="4" t="s">
        <v>102</v>
      </c>
      <c r="F798" s="5">
        <v>0</v>
      </c>
      <c r="G798" s="5">
        <v>0</v>
      </c>
      <c r="H798" s="5">
        <v>0</v>
      </c>
      <c r="I798" s="5">
        <v>0</v>
      </c>
      <c r="J798" s="5">
        <f t="shared" ref="J798:J799" si="413">G798+I798</f>
        <v>0</v>
      </c>
      <c r="K798" s="5">
        <v>60000</v>
      </c>
      <c r="L798" s="5">
        <v>60000</v>
      </c>
      <c r="M798" s="33">
        <v>43743</v>
      </c>
      <c r="N798" s="26">
        <v>0</v>
      </c>
      <c r="O798" s="29">
        <f t="shared" ref="O798:O799" si="414">L798+N798</f>
        <v>60000</v>
      </c>
    </row>
    <row r="799" spans="1:15" ht="12" customHeight="1" outlineLevel="1" x14ac:dyDescent="0.25">
      <c r="A799" s="3" t="s">
        <v>459</v>
      </c>
      <c r="B799" s="3" t="s">
        <v>482</v>
      </c>
      <c r="C799" s="3" t="s">
        <v>483</v>
      </c>
      <c r="D799" s="3" t="s">
        <v>158</v>
      </c>
      <c r="E799" s="4" t="s">
        <v>159</v>
      </c>
      <c r="F799" s="5">
        <v>0</v>
      </c>
      <c r="G799" s="5">
        <v>0</v>
      </c>
      <c r="H799" s="5">
        <v>0</v>
      </c>
      <c r="I799" s="5">
        <v>0</v>
      </c>
      <c r="J799" s="5">
        <f t="shared" si="413"/>
        <v>0</v>
      </c>
      <c r="K799" s="5">
        <v>30000</v>
      </c>
      <c r="L799" s="5">
        <v>30000</v>
      </c>
      <c r="M799" s="33">
        <v>25983</v>
      </c>
      <c r="N799" s="26">
        <v>0</v>
      </c>
      <c r="O799" s="29">
        <f t="shared" si="414"/>
        <v>30000</v>
      </c>
    </row>
    <row r="800" spans="1:15" ht="12" customHeight="1" x14ac:dyDescent="0.25">
      <c r="A800" s="118" t="s">
        <v>484</v>
      </c>
      <c r="B800" s="119"/>
      <c r="C800" s="119"/>
      <c r="D800" s="119"/>
      <c r="E800" s="119"/>
      <c r="F800" s="6">
        <f>SUM(F796:F799)</f>
        <v>0</v>
      </c>
      <c r="G800" s="6">
        <f>SUM(G796:G799)</f>
        <v>4200</v>
      </c>
      <c r="H800" s="6">
        <f t="shared" ref="H800:J800" si="415">SUM(H796:H799)</f>
        <v>28100</v>
      </c>
      <c r="I800" s="6">
        <f t="shared" si="415"/>
        <v>23900</v>
      </c>
      <c r="J800" s="6">
        <f t="shared" si="415"/>
        <v>28100</v>
      </c>
      <c r="K800" s="6">
        <f>SUM(K796:K799)</f>
        <v>100000</v>
      </c>
      <c r="L800" s="6">
        <f>SUM(L796:L799)</f>
        <v>100000</v>
      </c>
      <c r="M800" s="6">
        <f t="shared" ref="M800:O800" si="416">SUM(M796:M799)</f>
        <v>70954</v>
      </c>
      <c r="N800" s="6">
        <f t="shared" si="416"/>
        <v>0</v>
      </c>
      <c r="O800" s="6">
        <f t="shared" si="416"/>
        <v>100000</v>
      </c>
    </row>
    <row r="801" spans="1:15" s="7" customFormat="1" ht="12" customHeight="1" x14ac:dyDescent="0.25">
      <c r="A801" s="123" t="s">
        <v>485</v>
      </c>
      <c r="B801" s="124"/>
      <c r="C801" s="124"/>
      <c r="D801" s="124"/>
      <c r="E801" s="124"/>
      <c r="F801" s="10">
        <f>SUM(F781,F783,F785,F787,F789,F791,F793,F795,F800)</f>
        <v>0</v>
      </c>
      <c r="G801" s="10">
        <f>SUM(G781,G783,G785,G787,GF54,G791,G793,G795,G800)</f>
        <v>22200</v>
      </c>
      <c r="H801" s="10">
        <f t="shared" ref="H801:O801" si="417">SUM(H781,H783,H785,H787,H789,H791,H793,H795,H800)</f>
        <v>52100</v>
      </c>
      <c r="I801" s="10">
        <f t="shared" si="417"/>
        <v>29900</v>
      </c>
      <c r="J801" s="10">
        <f t="shared" si="417"/>
        <v>52100</v>
      </c>
      <c r="K801" s="10">
        <f t="shared" si="417"/>
        <v>1215000</v>
      </c>
      <c r="L801" s="10">
        <f t="shared" si="417"/>
        <v>1215000</v>
      </c>
      <c r="M801" s="10">
        <f t="shared" si="417"/>
        <v>1066454</v>
      </c>
      <c r="N801" s="10">
        <f t="shared" si="417"/>
        <v>0</v>
      </c>
      <c r="O801" s="10">
        <f t="shared" si="417"/>
        <v>1215000</v>
      </c>
    </row>
    <row r="802" spans="1:15" ht="12" customHeight="1" outlineLevel="1" x14ac:dyDescent="0.25">
      <c r="A802" s="3" t="s">
        <v>486</v>
      </c>
      <c r="B802" s="3" t="s">
        <v>487</v>
      </c>
      <c r="C802" s="3" t="s">
        <v>488</v>
      </c>
      <c r="D802" s="3" t="s">
        <v>120</v>
      </c>
      <c r="E802" s="4" t="s">
        <v>121</v>
      </c>
      <c r="F802" s="5">
        <v>0</v>
      </c>
      <c r="G802" s="5">
        <v>0</v>
      </c>
      <c r="H802" s="5">
        <v>0</v>
      </c>
      <c r="I802" s="5">
        <v>0</v>
      </c>
      <c r="J802" s="5">
        <f>G802+I802</f>
        <v>0</v>
      </c>
      <c r="K802" s="5">
        <v>5000</v>
      </c>
      <c r="L802" s="33">
        <v>5000</v>
      </c>
      <c r="M802" s="33">
        <v>0</v>
      </c>
      <c r="N802" s="26">
        <v>0</v>
      </c>
      <c r="O802" s="29">
        <f>L802+N802</f>
        <v>5000</v>
      </c>
    </row>
    <row r="803" spans="1:15" ht="12" customHeight="1" outlineLevel="1" x14ac:dyDescent="0.25">
      <c r="A803" s="3" t="s">
        <v>486</v>
      </c>
      <c r="B803" s="3" t="s">
        <v>487</v>
      </c>
      <c r="C803" s="3" t="s">
        <v>488</v>
      </c>
      <c r="D803" s="3" t="s">
        <v>130</v>
      </c>
      <c r="E803" s="4" t="s">
        <v>131</v>
      </c>
      <c r="F803" s="5">
        <v>0</v>
      </c>
      <c r="G803" s="5">
        <v>0</v>
      </c>
      <c r="H803" s="5">
        <v>0</v>
      </c>
      <c r="I803" s="5">
        <v>0</v>
      </c>
      <c r="J803" s="5">
        <f t="shared" ref="J803:J808" si="418">G803+I803</f>
        <v>0</v>
      </c>
      <c r="K803" s="5">
        <v>20000</v>
      </c>
      <c r="L803" s="33">
        <v>20000</v>
      </c>
      <c r="M803" s="33">
        <v>14136</v>
      </c>
      <c r="N803" s="26">
        <v>0</v>
      </c>
      <c r="O803" s="29">
        <f t="shared" ref="O803:O808" si="419">L803+N803</f>
        <v>20000</v>
      </c>
    </row>
    <row r="804" spans="1:15" ht="12" customHeight="1" outlineLevel="1" x14ac:dyDescent="0.25">
      <c r="A804" s="3" t="s">
        <v>486</v>
      </c>
      <c r="B804" s="3" t="s">
        <v>696</v>
      </c>
      <c r="C804" s="3" t="s">
        <v>488</v>
      </c>
      <c r="D804" s="3" t="s">
        <v>128</v>
      </c>
      <c r="E804" s="4" t="s">
        <v>129</v>
      </c>
      <c r="F804" s="5">
        <v>0</v>
      </c>
      <c r="G804" s="5">
        <v>0</v>
      </c>
      <c r="H804" s="5">
        <v>0</v>
      </c>
      <c r="I804" s="5">
        <v>0</v>
      </c>
      <c r="J804" s="5">
        <f>SUM(G804+I804)</f>
        <v>0</v>
      </c>
      <c r="K804" s="5">
        <v>0</v>
      </c>
      <c r="L804" s="33">
        <v>0</v>
      </c>
      <c r="M804" s="33">
        <v>0</v>
      </c>
      <c r="N804" s="26">
        <v>8261</v>
      </c>
      <c r="O804" s="29">
        <f>SUM(L804+N804)</f>
        <v>8261</v>
      </c>
    </row>
    <row r="805" spans="1:15" ht="12" customHeight="1" outlineLevel="1" x14ac:dyDescent="0.25">
      <c r="A805" s="3" t="s">
        <v>486</v>
      </c>
      <c r="B805" s="3" t="s">
        <v>487</v>
      </c>
      <c r="C805" s="3" t="s">
        <v>488</v>
      </c>
      <c r="D805" s="3" t="s">
        <v>101</v>
      </c>
      <c r="E805" s="4" t="s">
        <v>102</v>
      </c>
      <c r="F805" s="5">
        <v>0</v>
      </c>
      <c r="G805" s="5">
        <v>0</v>
      </c>
      <c r="H805" s="5">
        <v>0</v>
      </c>
      <c r="I805" s="5">
        <v>0</v>
      </c>
      <c r="J805" s="5">
        <f t="shared" si="418"/>
        <v>0</v>
      </c>
      <c r="K805" s="5">
        <v>20000</v>
      </c>
      <c r="L805" s="33">
        <v>20000</v>
      </c>
      <c r="M805" s="33">
        <v>7000</v>
      </c>
      <c r="N805" s="26">
        <v>0</v>
      </c>
      <c r="O805" s="29">
        <f t="shared" si="419"/>
        <v>20000</v>
      </c>
    </row>
    <row r="806" spans="1:15" ht="12" customHeight="1" outlineLevel="1" x14ac:dyDescent="0.25">
      <c r="A806" s="3" t="s">
        <v>486</v>
      </c>
      <c r="B806" s="3" t="s">
        <v>696</v>
      </c>
      <c r="C806" s="3" t="s">
        <v>488</v>
      </c>
      <c r="D806" s="3" t="s">
        <v>158</v>
      </c>
      <c r="E806" s="4" t="s">
        <v>159</v>
      </c>
      <c r="F806" s="5">
        <v>0</v>
      </c>
      <c r="G806" s="5">
        <v>0</v>
      </c>
      <c r="H806" s="5">
        <v>0</v>
      </c>
      <c r="I806" s="5">
        <v>0</v>
      </c>
      <c r="J806" s="5">
        <f>SUM(G806+I806)</f>
        <v>0</v>
      </c>
      <c r="K806" s="5">
        <v>0</v>
      </c>
      <c r="L806" s="33">
        <v>20000</v>
      </c>
      <c r="M806" s="33">
        <v>6145</v>
      </c>
      <c r="N806" s="26">
        <v>0</v>
      </c>
      <c r="O806" s="29">
        <f>SUM(L806+N806)</f>
        <v>20000</v>
      </c>
    </row>
    <row r="807" spans="1:15" ht="12" customHeight="1" outlineLevel="1" x14ac:dyDescent="0.25">
      <c r="A807" s="3" t="s">
        <v>486</v>
      </c>
      <c r="B807" s="3" t="s">
        <v>487</v>
      </c>
      <c r="C807" s="3" t="s">
        <v>488</v>
      </c>
      <c r="D807" s="3" t="s">
        <v>160</v>
      </c>
      <c r="E807" s="4" t="s">
        <v>161</v>
      </c>
      <c r="F807" s="5">
        <v>0</v>
      </c>
      <c r="G807" s="5">
        <v>0</v>
      </c>
      <c r="H807" s="5">
        <v>0</v>
      </c>
      <c r="I807" s="5">
        <v>0</v>
      </c>
      <c r="J807" s="5">
        <f t="shared" si="418"/>
        <v>0</v>
      </c>
      <c r="K807" s="5">
        <v>65000</v>
      </c>
      <c r="L807" s="33">
        <v>235000</v>
      </c>
      <c r="M807" s="33">
        <v>87054</v>
      </c>
      <c r="N807" s="26">
        <v>0</v>
      </c>
      <c r="O807" s="29">
        <f t="shared" si="419"/>
        <v>235000</v>
      </c>
    </row>
    <row r="808" spans="1:15" ht="12" customHeight="1" outlineLevel="1" x14ac:dyDescent="0.25">
      <c r="A808" s="3" t="s">
        <v>486</v>
      </c>
      <c r="B808" s="3" t="s">
        <v>487</v>
      </c>
      <c r="C808" s="3" t="s">
        <v>488</v>
      </c>
      <c r="D808" s="3" t="s">
        <v>415</v>
      </c>
      <c r="E808" s="4" t="s">
        <v>416</v>
      </c>
      <c r="F808" s="5">
        <v>0</v>
      </c>
      <c r="G808" s="5">
        <v>0</v>
      </c>
      <c r="H808" s="5">
        <v>0</v>
      </c>
      <c r="I808" s="5">
        <v>0</v>
      </c>
      <c r="J808" s="5">
        <f t="shared" si="418"/>
        <v>0</v>
      </c>
      <c r="K808" s="5">
        <v>190000</v>
      </c>
      <c r="L808" s="33">
        <v>0</v>
      </c>
      <c r="M808" s="33">
        <v>0</v>
      </c>
      <c r="N808" s="26">
        <v>0</v>
      </c>
      <c r="O808" s="29">
        <f t="shared" si="419"/>
        <v>0</v>
      </c>
    </row>
    <row r="809" spans="1:15" ht="12" customHeight="1" x14ac:dyDescent="0.25">
      <c r="A809" s="118" t="s">
        <v>489</v>
      </c>
      <c r="B809" s="119"/>
      <c r="C809" s="119"/>
      <c r="D809" s="119"/>
      <c r="E809" s="119"/>
      <c r="F809" s="6">
        <f t="shared" ref="F809:O809" si="420">SUM(F802:F808)</f>
        <v>0</v>
      </c>
      <c r="G809" s="6">
        <f t="shared" si="420"/>
        <v>0</v>
      </c>
      <c r="H809" s="6">
        <f t="shared" si="420"/>
        <v>0</v>
      </c>
      <c r="I809" s="6">
        <f t="shared" si="420"/>
        <v>0</v>
      </c>
      <c r="J809" s="6">
        <f t="shared" si="420"/>
        <v>0</v>
      </c>
      <c r="K809" s="6">
        <f t="shared" si="420"/>
        <v>300000</v>
      </c>
      <c r="L809" s="6">
        <f t="shared" si="420"/>
        <v>300000</v>
      </c>
      <c r="M809" s="6">
        <f t="shared" si="420"/>
        <v>114335</v>
      </c>
      <c r="N809" s="6">
        <f t="shared" si="420"/>
        <v>8261</v>
      </c>
      <c r="O809" s="6">
        <f t="shared" si="420"/>
        <v>308261</v>
      </c>
    </row>
    <row r="810" spans="1:15" ht="12" customHeight="1" outlineLevel="1" x14ac:dyDescent="0.25">
      <c r="A810" s="3" t="s">
        <v>486</v>
      </c>
      <c r="B810" s="3" t="s">
        <v>490</v>
      </c>
      <c r="C810" s="3" t="s">
        <v>491</v>
      </c>
      <c r="D810" s="3" t="s">
        <v>167</v>
      </c>
      <c r="E810" s="4" t="s">
        <v>168</v>
      </c>
      <c r="F810" s="5">
        <v>0</v>
      </c>
      <c r="G810" s="5">
        <v>4800</v>
      </c>
      <c r="H810" s="38">
        <v>9500</v>
      </c>
      <c r="I810" s="25">
        <v>4700</v>
      </c>
      <c r="J810" s="27">
        <f>G810+I810</f>
        <v>9500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</row>
    <row r="811" spans="1:15" ht="12" customHeight="1" x14ac:dyDescent="0.25">
      <c r="A811" s="118" t="s">
        <v>492</v>
      </c>
      <c r="B811" s="119"/>
      <c r="C811" s="119"/>
      <c r="D811" s="119"/>
      <c r="E811" s="119"/>
      <c r="F811" s="6">
        <f>SUM(F810)</f>
        <v>0</v>
      </c>
      <c r="G811" s="6">
        <f>SUM(G810)</f>
        <v>4800</v>
      </c>
      <c r="H811" s="6">
        <f t="shared" ref="H811:J811" si="421">SUM(H810)</f>
        <v>9500</v>
      </c>
      <c r="I811" s="6">
        <f t="shared" si="421"/>
        <v>4700</v>
      </c>
      <c r="J811" s="6">
        <f t="shared" si="421"/>
        <v>9500</v>
      </c>
      <c r="K811" s="6">
        <f>SUM(K810)</f>
        <v>0</v>
      </c>
      <c r="L811" s="6">
        <f>SUM(L810)</f>
        <v>0</v>
      </c>
      <c r="M811" s="6">
        <f t="shared" ref="M811:O811" si="422">SUM(M810)</f>
        <v>0</v>
      </c>
      <c r="N811" s="6">
        <f t="shared" si="422"/>
        <v>0</v>
      </c>
      <c r="O811" s="6">
        <f t="shared" si="422"/>
        <v>0</v>
      </c>
    </row>
    <row r="812" spans="1:15" s="7" customFormat="1" ht="12" customHeight="1" x14ac:dyDescent="0.25">
      <c r="A812" s="123" t="s">
        <v>493</v>
      </c>
      <c r="B812" s="124"/>
      <c r="C812" s="124"/>
      <c r="D812" s="124"/>
      <c r="E812" s="124"/>
      <c r="F812" s="10">
        <f>SUM(F809,F811)</f>
        <v>0</v>
      </c>
      <c r="G812" s="10">
        <f>SUM(G809,G811)</f>
        <v>4800</v>
      </c>
      <c r="H812" s="10">
        <f t="shared" ref="H812:J812" si="423">SUM(H809,H811)</f>
        <v>9500</v>
      </c>
      <c r="I812" s="10">
        <f t="shared" si="423"/>
        <v>4700</v>
      </c>
      <c r="J812" s="10">
        <f t="shared" si="423"/>
        <v>9500</v>
      </c>
      <c r="K812" s="10">
        <f t="shared" ref="K812" si="424">SUM(K809,K811)</f>
        <v>300000</v>
      </c>
      <c r="L812" s="10">
        <f t="shared" ref="L812:O812" si="425">SUM(L809,L811)</f>
        <v>300000</v>
      </c>
      <c r="M812" s="10">
        <f t="shared" si="425"/>
        <v>114335</v>
      </c>
      <c r="N812" s="10">
        <f t="shared" si="425"/>
        <v>8261</v>
      </c>
      <c r="O812" s="10">
        <f t="shared" si="425"/>
        <v>308261</v>
      </c>
    </row>
    <row r="813" spans="1:15" s="7" customFormat="1" ht="12" customHeight="1" x14ac:dyDescent="0.25">
      <c r="A813" s="52" t="s">
        <v>494</v>
      </c>
      <c r="B813" s="22" t="s">
        <v>623</v>
      </c>
      <c r="C813" s="22" t="s">
        <v>336</v>
      </c>
      <c r="D813" s="22" t="s">
        <v>359</v>
      </c>
      <c r="E813" s="22" t="s">
        <v>608</v>
      </c>
      <c r="F813" s="45">
        <v>0</v>
      </c>
      <c r="G813" s="19">
        <v>342041.54</v>
      </c>
      <c r="H813" s="19">
        <v>342041.54</v>
      </c>
      <c r="I813" s="25">
        <v>0</v>
      </c>
      <c r="J813" s="34">
        <f>SUM(G813+I813)</f>
        <v>342041.54</v>
      </c>
      <c r="K813" s="45">
        <v>0</v>
      </c>
      <c r="L813" s="45">
        <v>0</v>
      </c>
      <c r="M813" s="45">
        <v>0</v>
      </c>
      <c r="N813" s="45">
        <v>0</v>
      </c>
      <c r="O813" s="45">
        <v>0</v>
      </c>
    </row>
    <row r="814" spans="1:15" ht="12" customHeight="1" outlineLevel="1" x14ac:dyDescent="0.25">
      <c r="A814" s="3" t="s">
        <v>494</v>
      </c>
      <c r="B814" s="3" t="s">
        <v>495</v>
      </c>
      <c r="C814" s="3" t="s">
        <v>336</v>
      </c>
      <c r="D814" s="3" t="s">
        <v>496</v>
      </c>
      <c r="E814" s="4" t="s">
        <v>497</v>
      </c>
      <c r="F814" s="5">
        <v>0</v>
      </c>
      <c r="G814" s="5">
        <v>0</v>
      </c>
      <c r="H814" s="5">
        <v>0</v>
      </c>
      <c r="I814" s="5">
        <v>0</v>
      </c>
      <c r="J814" s="5">
        <f>G549+I814</f>
        <v>0</v>
      </c>
      <c r="K814" s="5">
        <v>734800</v>
      </c>
      <c r="L814" s="5">
        <v>734800</v>
      </c>
      <c r="M814" s="38">
        <v>734800</v>
      </c>
      <c r="N814" s="26">
        <v>0</v>
      </c>
      <c r="O814" s="29">
        <f>L814+N814</f>
        <v>734800</v>
      </c>
    </row>
    <row r="815" spans="1:15" ht="12" customHeight="1" x14ac:dyDescent="0.25">
      <c r="A815" s="138" t="s">
        <v>680</v>
      </c>
      <c r="B815" s="139"/>
      <c r="C815" s="139"/>
      <c r="D815" s="139"/>
      <c r="E815" s="139"/>
      <c r="F815" s="80">
        <f>SUM(F814)</f>
        <v>0</v>
      </c>
      <c r="G815" s="80">
        <f>SUM(G813:G814)</f>
        <v>342041.54</v>
      </c>
      <c r="H815" s="80">
        <f t="shared" ref="H815:J815" si="426">SUM(H813:H814)</f>
        <v>342041.54</v>
      </c>
      <c r="I815" s="80">
        <f t="shared" si="426"/>
        <v>0</v>
      </c>
      <c r="J815" s="80">
        <f t="shared" si="426"/>
        <v>342041.54</v>
      </c>
      <c r="K815" s="80">
        <f t="shared" ref="K815" si="427">SUM(K814)</f>
        <v>734800</v>
      </c>
      <c r="L815" s="80">
        <f t="shared" ref="L815:O815" si="428">SUM(L814)</f>
        <v>734800</v>
      </c>
      <c r="M815" s="80">
        <f t="shared" si="428"/>
        <v>734800</v>
      </c>
      <c r="N815" s="80">
        <f t="shared" si="428"/>
        <v>0</v>
      </c>
      <c r="O815" s="80">
        <f t="shared" si="428"/>
        <v>734800</v>
      </c>
    </row>
    <row r="816" spans="1:15" ht="12" customHeight="1" x14ac:dyDescent="0.25">
      <c r="A816" s="101" t="s">
        <v>494</v>
      </c>
      <c r="B816" s="102" t="s">
        <v>697</v>
      </c>
      <c r="C816" s="102" t="s">
        <v>336</v>
      </c>
      <c r="D816" s="102" t="s">
        <v>359</v>
      </c>
      <c r="E816" s="102" t="s">
        <v>608</v>
      </c>
      <c r="F816" s="75">
        <v>0</v>
      </c>
      <c r="G816" s="75">
        <v>0</v>
      </c>
      <c r="H816" s="75">
        <v>0</v>
      </c>
      <c r="I816" s="75">
        <v>0</v>
      </c>
      <c r="J816" s="75">
        <f>SUM(G816+I816)</f>
        <v>0</v>
      </c>
      <c r="K816" s="75">
        <v>0</v>
      </c>
      <c r="L816" s="75">
        <v>0</v>
      </c>
      <c r="M816" s="75">
        <v>0</v>
      </c>
      <c r="N816" s="75">
        <v>0</v>
      </c>
      <c r="O816" s="75">
        <f>SUM(L816+N816)</f>
        <v>0</v>
      </c>
    </row>
    <row r="817" spans="1:273" s="21" customFormat="1" ht="12" customHeight="1" x14ac:dyDescent="0.2">
      <c r="A817" s="18" t="s">
        <v>494</v>
      </c>
      <c r="B817" s="22" t="s">
        <v>697</v>
      </c>
      <c r="C817" s="22">
        <v>3111</v>
      </c>
      <c r="D817" s="22">
        <v>5331</v>
      </c>
      <c r="E817" s="22" t="s">
        <v>497</v>
      </c>
      <c r="F817" s="75">
        <v>0</v>
      </c>
      <c r="G817" s="75">
        <v>0</v>
      </c>
      <c r="H817" s="75">
        <v>0</v>
      </c>
      <c r="I817" s="75">
        <v>0</v>
      </c>
      <c r="J817" s="75">
        <f>SUM(G817+I817)</f>
        <v>0</v>
      </c>
      <c r="K817" s="75">
        <v>522817</v>
      </c>
      <c r="L817" s="75">
        <v>522817</v>
      </c>
      <c r="M817" s="33">
        <v>522817</v>
      </c>
      <c r="N817" s="75">
        <v>0</v>
      </c>
      <c r="O817" s="96">
        <f>SUM(L817+N817)</f>
        <v>522817</v>
      </c>
    </row>
    <row r="818" spans="1:273" s="18" customFormat="1" ht="12" customHeight="1" x14ac:dyDescent="0.25">
      <c r="A818" s="131" t="s">
        <v>681</v>
      </c>
      <c r="B818" s="132"/>
      <c r="C818" s="132"/>
      <c r="D818" s="132"/>
      <c r="E818" s="133"/>
      <c r="F818" s="85">
        <f t="shared" ref="F818:O818" si="429">SUM(F817+F816)</f>
        <v>0</v>
      </c>
      <c r="G818" s="85">
        <f t="shared" si="429"/>
        <v>0</v>
      </c>
      <c r="H818" s="86">
        <f t="shared" si="429"/>
        <v>0</v>
      </c>
      <c r="I818" s="85">
        <f t="shared" si="429"/>
        <v>0</v>
      </c>
      <c r="J818" s="85">
        <f t="shared" si="429"/>
        <v>0</v>
      </c>
      <c r="K818" s="86">
        <f t="shared" si="429"/>
        <v>522817</v>
      </c>
      <c r="L818" s="86">
        <f t="shared" si="429"/>
        <v>522817</v>
      </c>
      <c r="M818" s="86">
        <f t="shared" si="429"/>
        <v>522817</v>
      </c>
      <c r="N818" s="86">
        <f t="shared" si="429"/>
        <v>0</v>
      </c>
      <c r="O818" s="89">
        <f t="shared" si="429"/>
        <v>522817</v>
      </c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  <c r="AA818" s="90"/>
      <c r="AB818" s="90"/>
      <c r="AC818" s="90"/>
      <c r="AD818" s="90"/>
      <c r="AE818" s="90"/>
      <c r="AF818" s="90"/>
      <c r="AG818" s="90"/>
      <c r="AH818" s="90"/>
      <c r="AI818" s="90"/>
      <c r="AJ818" s="90"/>
      <c r="AK818" s="90"/>
      <c r="AL818" s="90"/>
      <c r="AM818" s="90"/>
      <c r="AN818" s="90"/>
      <c r="AO818" s="90"/>
      <c r="AP818" s="90"/>
      <c r="AQ818" s="90"/>
      <c r="AR818" s="90"/>
      <c r="AS818" s="90"/>
      <c r="AT818" s="90"/>
      <c r="AU818" s="90"/>
      <c r="AV818" s="90"/>
      <c r="AW818" s="90"/>
      <c r="AX818" s="90"/>
      <c r="AY818" s="90"/>
      <c r="AZ818" s="90"/>
      <c r="BA818" s="90"/>
      <c r="BB818" s="90"/>
      <c r="BC818" s="90"/>
      <c r="BD818" s="90"/>
      <c r="BE818" s="90"/>
      <c r="BF818" s="90"/>
      <c r="BG818" s="90"/>
      <c r="BH818" s="90"/>
      <c r="BI818" s="90"/>
      <c r="BJ818" s="90"/>
      <c r="BK818" s="90"/>
      <c r="BL818" s="90"/>
      <c r="BM818" s="90"/>
      <c r="BN818" s="90"/>
      <c r="BO818" s="90"/>
      <c r="BP818" s="90"/>
      <c r="BQ818" s="90"/>
      <c r="BR818" s="90"/>
      <c r="BS818" s="90"/>
      <c r="BT818" s="90"/>
      <c r="BU818" s="90"/>
      <c r="BV818" s="90"/>
      <c r="BW818" s="90"/>
      <c r="BX818" s="90"/>
      <c r="BY818" s="90"/>
      <c r="BZ818" s="90"/>
      <c r="CA818" s="90"/>
      <c r="CB818" s="90"/>
      <c r="CC818" s="90"/>
      <c r="CD818" s="90"/>
      <c r="CE818" s="90"/>
      <c r="CF818" s="90"/>
      <c r="CG818" s="90"/>
      <c r="CH818" s="90"/>
      <c r="CI818" s="90"/>
      <c r="CJ818" s="90"/>
      <c r="CK818" s="90"/>
      <c r="CL818" s="90"/>
      <c r="CM818" s="90"/>
      <c r="CN818" s="90"/>
      <c r="CO818" s="90"/>
      <c r="CP818" s="90"/>
      <c r="CQ818" s="90"/>
      <c r="CR818" s="90"/>
      <c r="CS818" s="90"/>
      <c r="CT818" s="90"/>
      <c r="CU818" s="90"/>
      <c r="CV818" s="90"/>
      <c r="CW818" s="90"/>
      <c r="CX818" s="90"/>
      <c r="CY818" s="90"/>
      <c r="CZ818" s="90"/>
      <c r="DA818" s="90"/>
      <c r="DB818" s="90"/>
      <c r="DC818" s="90"/>
      <c r="DD818" s="90"/>
      <c r="DE818" s="90"/>
      <c r="DF818" s="90"/>
      <c r="DG818" s="90"/>
      <c r="DH818" s="90"/>
      <c r="DI818" s="90"/>
      <c r="DJ818" s="90"/>
      <c r="DK818" s="90"/>
      <c r="DL818" s="90"/>
      <c r="DM818" s="90"/>
      <c r="DN818" s="90"/>
      <c r="DO818" s="90"/>
      <c r="DP818" s="90"/>
      <c r="DQ818" s="90"/>
      <c r="DR818" s="90"/>
      <c r="DS818" s="90"/>
      <c r="DT818" s="90"/>
      <c r="DU818" s="90"/>
      <c r="DV818" s="90"/>
      <c r="DW818" s="90"/>
      <c r="DX818" s="90"/>
      <c r="DY818" s="90"/>
      <c r="DZ818" s="90"/>
      <c r="EA818" s="90"/>
      <c r="EB818" s="90"/>
      <c r="EC818" s="90"/>
      <c r="ED818" s="90"/>
      <c r="EE818" s="90"/>
      <c r="EF818" s="90"/>
      <c r="EG818" s="90"/>
      <c r="EH818" s="90"/>
      <c r="EI818" s="90"/>
      <c r="EJ818" s="90"/>
      <c r="EK818" s="90"/>
      <c r="EL818" s="90"/>
      <c r="EM818" s="90"/>
      <c r="EN818" s="90"/>
      <c r="EO818" s="90"/>
      <c r="EP818" s="90"/>
      <c r="EQ818" s="90"/>
      <c r="ER818" s="90"/>
      <c r="ES818" s="90"/>
      <c r="ET818" s="90"/>
      <c r="EU818" s="90"/>
      <c r="EV818" s="90"/>
      <c r="EW818" s="90"/>
      <c r="EX818" s="90"/>
      <c r="EY818" s="90"/>
      <c r="EZ818" s="90"/>
      <c r="FA818" s="90"/>
      <c r="FB818" s="90"/>
      <c r="FC818" s="90"/>
      <c r="FD818" s="90"/>
      <c r="FE818" s="90"/>
      <c r="FF818" s="90"/>
      <c r="FG818" s="90"/>
      <c r="FH818" s="90"/>
      <c r="FI818" s="90"/>
      <c r="FJ818" s="90"/>
      <c r="FK818" s="90"/>
      <c r="FL818" s="90"/>
      <c r="FM818" s="90"/>
      <c r="FN818" s="90"/>
      <c r="FO818" s="90"/>
      <c r="FP818" s="90"/>
      <c r="FQ818" s="90"/>
      <c r="FR818" s="90"/>
      <c r="FS818" s="90"/>
      <c r="FT818" s="90"/>
      <c r="FU818" s="90"/>
      <c r="FV818" s="90"/>
      <c r="FW818" s="90"/>
      <c r="FX818" s="90"/>
      <c r="FY818" s="90"/>
      <c r="FZ818" s="90"/>
      <c r="GA818" s="90"/>
      <c r="GB818" s="90"/>
      <c r="GC818" s="90"/>
      <c r="GD818" s="90"/>
      <c r="GE818" s="90"/>
      <c r="GF818" s="90"/>
      <c r="GG818" s="90"/>
      <c r="GH818" s="90"/>
      <c r="GI818" s="90"/>
      <c r="GJ818" s="90"/>
      <c r="GK818" s="90"/>
      <c r="GL818" s="90"/>
      <c r="GM818" s="90"/>
      <c r="GN818" s="90"/>
      <c r="GO818" s="90"/>
      <c r="GP818" s="90"/>
      <c r="GQ818" s="90"/>
      <c r="GR818" s="90"/>
      <c r="GS818" s="90"/>
      <c r="GT818" s="90"/>
      <c r="GU818" s="90"/>
      <c r="GV818" s="90"/>
      <c r="GW818" s="90"/>
      <c r="GX818" s="90"/>
      <c r="GY818" s="90"/>
      <c r="GZ818" s="90"/>
      <c r="HA818" s="90"/>
      <c r="HB818" s="90"/>
      <c r="HC818" s="90"/>
      <c r="HD818" s="90"/>
      <c r="HE818" s="90"/>
      <c r="HF818" s="90"/>
      <c r="HG818" s="90"/>
      <c r="HH818" s="90"/>
      <c r="HI818" s="90"/>
      <c r="HJ818" s="90"/>
      <c r="HK818" s="90"/>
      <c r="HL818" s="90"/>
      <c r="HM818" s="90"/>
      <c r="HN818" s="90"/>
      <c r="HO818" s="90"/>
      <c r="HP818" s="90"/>
      <c r="HQ818" s="90"/>
      <c r="HR818" s="90"/>
      <c r="HS818" s="90"/>
      <c r="HT818" s="90"/>
      <c r="HU818" s="90"/>
      <c r="HV818" s="90"/>
      <c r="HW818" s="90"/>
      <c r="HX818" s="90"/>
      <c r="HY818" s="90"/>
      <c r="HZ818" s="90"/>
      <c r="IA818" s="90"/>
      <c r="IB818" s="90"/>
      <c r="IC818" s="90"/>
      <c r="ID818" s="90"/>
      <c r="IE818" s="90"/>
      <c r="IF818" s="90"/>
      <c r="IG818" s="90"/>
      <c r="IH818" s="90"/>
      <c r="II818" s="90"/>
      <c r="IJ818" s="90"/>
      <c r="IK818" s="90"/>
      <c r="IL818" s="90"/>
      <c r="IM818" s="90"/>
      <c r="IN818" s="90"/>
      <c r="IO818" s="90"/>
      <c r="IP818" s="90"/>
      <c r="IQ818" s="90"/>
      <c r="IR818" s="90"/>
      <c r="IS818" s="90"/>
      <c r="IT818" s="90"/>
      <c r="IU818" s="90"/>
      <c r="IV818" s="90"/>
      <c r="IW818" s="90"/>
      <c r="IX818" s="90"/>
      <c r="IY818" s="90"/>
      <c r="IZ818" s="90"/>
      <c r="JA818" s="90"/>
      <c r="JB818" s="90"/>
      <c r="JC818" s="90"/>
      <c r="JD818" s="90"/>
      <c r="JE818" s="90"/>
      <c r="JF818" s="90"/>
      <c r="JG818" s="90"/>
      <c r="JH818" s="90"/>
      <c r="JI818" s="90"/>
      <c r="JJ818" s="90"/>
      <c r="JK818" s="90"/>
      <c r="JL818" s="90"/>
      <c r="JM818" s="90"/>
    </row>
    <row r="819" spans="1:273" s="48" customFormat="1" ht="12" customHeight="1" x14ac:dyDescent="0.25">
      <c r="A819" s="81" t="s">
        <v>494</v>
      </c>
      <c r="B819" s="82" t="s">
        <v>624</v>
      </c>
      <c r="C819" s="82" t="s">
        <v>336</v>
      </c>
      <c r="D819" s="82" t="s">
        <v>359</v>
      </c>
      <c r="E819" s="82" t="s">
        <v>608</v>
      </c>
      <c r="F819" s="83">
        <v>0</v>
      </c>
      <c r="G819" s="83">
        <v>134692.48000000001</v>
      </c>
      <c r="H819" s="83">
        <v>134692.48000000001</v>
      </c>
      <c r="I819" s="64">
        <v>0</v>
      </c>
      <c r="J819" s="84">
        <f>G819+I819</f>
        <v>134692.48000000001</v>
      </c>
      <c r="K819" s="83">
        <v>0</v>
      </c>
      <c r="L819" s="83">
        <v>0</v>
      </c>
      <c r="M819" s="83">
        <v>0</v>
      </c>
      <c r="N819" s="83">
        <v>0</v>
      </c>
      <c r="O819" s="83">
        <v>0</v>
      </c>
    </row>
    <row r="820" spans="1:273" ht="12" customHeight="1" outlineLevel="1" x14ac:dyDescent="0.25">
      <c r="A820" s="3" t="s">
        <v>494</v>
      </c>
      <c r="B820" s="3" t="s">
        <v>498</v>
      </c>
      <c r="C820" s="3" t="s">
        <v>13</v>
      </c>
      <c r="D820" s="3" t="s">
        <v>273</v>
      </c>
      <c r="E820" s="4" t="s">
        <v>274</v>
      </c>
      <c r="F820" s="5">
        <v>0</v>
      </c>
      <c r="G820" s="5">
        <v>0</v>
      </c>
      <c r="H820" s="5">
        <v>0</v>
      </c>
      <c r="I820" s="25">
        <v>0</v>
      </c>
      <c r="J820" s="27">
        <f>G820+I820</f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</row>
    <row r="821" spans="1:273" ht="12" customHeight="1" outlineLevel="1" x14ac:dyDescent="0.25">
      <c r="A821" s="3" t="s">
        <v>494</v>
      </c>
      <c r="B821" s="3" t="s">
        <v>498</v>
      </c>
      <c r="C821" s="3" t="s">
        <v>336</v>
      </c>
      <c r="D821" s="3" t="s">
        <v>295</v>
      </c>
      <c r="E821" s="4" t="s">
        <v>296</v>
      </c>
      <c r="F821" s="5">
        <v>0</v>
      </c>
      <c r="G821" s="5">
        <v>0</v>
      </c>
      <c r="H821" s="5">
        <v>0</v>
      </c>
      <c r="I821" s="25">
        <v>0</v>
      </c>
      <c r="J821" s="27">
        <f>G821+I821</f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</row>
    <row r="822" spans="1:273" ht="12" customHeight="1" outlineLevel="1" x14ac:dyDescent="0.25">
      <c r="A822" s="3" t="s">
        <v>494</v>
      </c>
      <c r="B822" s="3" t="s">
        <v>498</v>
      </c>
      <c r="C822" s="3" t="s">
        <v>336</v>
      </c>
      <c r="D822" s="3" t="s">
        <v>496</v>
      </c>
      <c r="E822" s="4" t="s">
        <v>497</v>
      </c>
      <c r="F822" s="5">
        <v>0</v>
      </c>
      <c r="G822" s="5">
        <v>0</v>
      </c>
      <c r="H822" s="5">
        <v>0</v>
      </c>
      <c r="I822" s="5">
        <v>0</v>
      </c>
      <c r="J822" s="5">
        <f>G822+I822</f>
        <v>0</v>
      </c>
      <c r="K822" s="5">
        <v>596200</v>
      </c>
      <c r="L822" s="5">
        <v>596200</v>
      </c>
      <c r="M822" s="38">
        <v>596200</v>
      </c>
      <c r="N822" s="26">
        <v>0</v>
      </c>
      <c r="O822" s="29">
        <f>L822+N822</f>
        <v>596200</v>
      </c>
    </row>
    <row r="823" spans="1:273" ht="12" customHeight="1" outlineLevel="1" x14ac:dyDescent="0.25">
      <c r="A823" s="3" t="s">
        <v>494</v>
      </c>
      <c r="B823" s="3" t="s">
        <v>498</v>
      </c>
      <c r="C823" s="3" t="s">
        <v>336</v>
      </c>
      <c r="D823" s="3" t="s">
        <v>244</v>
      </c>
      <c r="E823" s="4" t="s">
        <v>245</v>
      </c>
      <c r="F823" s="5">
        <v>0</v>
      </c>
      <c r="G823" s="5">
        <v>0</v>
      </c>
      <c r="H823" s="5">
        <v>0</v>
      </c>
      <c r="I823" s="5">
        <v>0</v>
      </c>
      <c r="J823" s="5">
        <f>G823+I823</f>
        <v>0</v>
      </c>
      <c r="K823" s="5">
        <v>0</v>
      </c>
      <c r="L823" s="5">
        <v>0</v>
      </c>
      <c r="M823" s="5">
        <v>0</v>
      </c>
      <c r="N823" s="26">
        <v>0</v>
      </c>
      <c r="O823" s="29">
        <f>L823+N823</f>
        <v>0</v>
      </c>
    </row>
    <row r="824" spans="1:273" ht="12" customHeight="1" x14ac:dyDescent="0.25">
      <c r="A824" s="118" t="s">
        <v>499</v>
      </c>
      <c r="B824" s="119"/>
      <c r="C824" s="119"/>
      <c r="D824" s="119"/>
      <c r="E824" s="119"/>
      <c r="F824" s="6">
        <f t="shared" ref="F824:O824" si="430">SUM(F820:F823)</f>
        <v>0</v>
      </c>
      <c r="G824" s="6">
        <f>SUM(G819:G823)</f>
        <v>134692.48000000001</v>
      </c>
      <c r="H824" s="6">
        <f t="shared" ref="H824:J824" si="431">SUM(H819:H823)</f>
        <v>134692.48000000001</v>
      </c>
      <c r="I824" s="6">
        <f t="shared" si="431"/>
        <v>0</v>
      </c>
      <c r="J824" s="6">
        <f t="shared" si="431"/>
        <v>134692.48000000001</v>
      </c>
      <c r="K824" s="6">
        <f t="shared" si="430"/>
        <v>596200</v>
      </c>
      <c r="L824" s="6">
        <f t="shared" si="430"/>
        <v>596200</v>
      </c>
      <c r="M824" s="6">
        <f t="shared" si="430"/>
        <v>596200</v>
      </c>
      <c r="N824" s="6">
        <f t="shared" si="430"/>
        <v>0</v>
      </c>
      <c r="O824" s="6">
        <f t="shared" si="430"/>
        <v>596200</v>
      </c>
    </row>
    <row r="825" spans="1:273" s="48" customFormat="1" ht="12" customHeight="1" x14ac:dyDescent="0.25">
      <c r="A825" s="18" t="s">
        <v>494</v>
      </c>
      <c r="B825" s="22" t="s">
        <v>625</v>
      </c>
      <c r="C825" s="22" t="s">
        <v>280</v>
      </c>
      <c r="D825" s="22" t="s">
        <v>359</v>
      </c>
      <c r="E825" s="22" t="s">
        <v>608</v>
      </c>
      <c r="F825" s="19">
        <v>0</v>
      </c>
      <c r="G825" s="19">
        <v>685100.95</v>
      </c>
      <c r="H825" s="19">
        <v>685100.95</v>
      </c>
      <c r="I825" s="25">
        <v>0</v>
      </c>
      <c r="J825" s="34">
        <f>G825+I825</f>
        <v>685100.95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</row>
    <row r="826" spans="1:273" s="48" customFormat="1" ht="12" customHeight="1" x14ac:dyDescent="0.25">
      <c r="A826" s="18" t="s">
        <v>494</v>
      </c>
      <c r="B826" s="22" t="s">
        <v>625</v>
      </c>
      <c r="C826" s="22"/>
      <c r="D826" s="22" t="s">
        <v>115</v>
      </c>
      <c r="E826" s="22" t="s">
        <v>721</v>
      </c>
      <c r="F826" s="19">
        <v>0</v>
      </c>
      <c r="G826" s="19">
        <v>0</v>
      </c>
      <c r="H826" s="19">
        <v>1258725.3</v>
      </c>
      <c r="I826" s="25">
        <v>1258725.3</v>
      </c>
      <c r="J826" s="34">
        <f>SUM(G826+I826)</f>
        <v>1258725.3</v>
      </c>
      <c r="K826" s="19">
        <v>0</v>
      </c>
      <c r="L826" s="19">
        <v>0</v>
      </c>
      <c r="M826" s="19">
        <v>0</v>
      </c>
      <c r="N826" s="19">
        <v>0</v>
      </c>
      <c r="O826" s="19">
        <f>SUM(L826+N826)</f>
        <v>0</v>
      </c>
    </row>
    <row r="827" spans="1:273" ht="12" customHeight="1" outlineLevel="1" x14ac:dyDescent="0.25">
      <c r="A827" s="3" t="s">
        <v>494</v>
      </c>
      <c r="B827" s="3" t="s">
        <v>500</v>
      </c>
      <c r="C827" s="3" t="s">
        <v>13</v>
      </c>
      <c r="D827" s="3" t="s">
        <v>293</v>
      </c>
      <c r="E827" s="4" t="s">
        <v>294</v>
      </c>
      <c r="F827" s="5">
        <v>0</v>
      </c>
      <c r="G827" s="5">
        <v>0</v>
      </c>
      <c r="H827" s="33">
        <v>0</v>
      </c>
      <c r="I827" s="25">
        <v>0</v>
      </c>
      <c r="J827" s="27">
        <f t="shared" ref="J827:J833" si="432">G827+I827</f>
        <v>0</v>
      </c>
      <c r="K827" s="5">
        <v>0</v>
      </c>
      <c r="L827" s="5">
        <v>0</v>
      </c>
      <c r="M827" s="33">
        <v>0</v>
      </c>
      <c r="N827" s="5">
        <v>0</v>
      </c>
      <c r="O827" s="5">
        <v>0</v>
      </c>
    </row>
    <row r="828" spans="1:273" ht="12" customHeight="1" outlineLevel="1" x14ac:dyDescent="0.25">
      <c r="A828" s="3" t="s">
        <v>494</v>
      </c>
      <c r="B828" s="3" t="s">
        <v>500</v>
      </c>
      <c r="C828" s="3" t="s">
        <v>13</v>
      </c>
      <c r="D828" s="3" t="s">
        <v>117</v>
      </c>
      <c r="E828" s="4" t="s">
        <v>118</v>
      </c>
      <c r="F828" s="5">
        <v>0</v>
      </c>
      <c r="G828" s="5">
        <v>1720344</v>
      </c>
      <c r="H828" s="33">
        <v>197685</v>
      </c>
      <c r="I828" s="25">
        <v>-1324974</v>
      </c>
      <c r="J828" s="27">
        <f t="shared" si="432"/>
        <v>395370</v>
      </c>
      <c r="K828" s="5">
        <v>0</v>
      </c>
      <c r="L828" s="5">
        <v>0</v>
      </c>
      <c r="M828" s="33">
        <v>0</v>
      </c>
      <c r="N828" s="5">
        <v>0</v>
      </c>
      <c r="O828" s="5">
        <v>0</v>
      </c>
    </row>
    <row r="829" spans="1:273" ht="12" customHeight="1" outlineLevel="1" x14ac:dyDescent="0.25">
      <c r="A829" s="3" t="s">
        <v>494</v>
      </c>
      <c r="B829" s="3" t="s">
        <v>500</v>
      </c>
      <c r="C829" s="3" t="s">
        <v>280</v>
      </c>
      <c r="D829" s="3" t="s">
        <v>359</v>
      </c>
      <c r="E829" s="4" t="s">
        <v>608</v>
      </c>
      <c r="F829" s="5">
        <v>0</v>
      </c>
      <c r="G829" s="5">
        <v>0</v>
      </c>
      <c r="H829" s="33">
        <v>0</v>
      </c>
      <c r="I829" s="25">
        <v>0</v>
      </c>
      <c r="J829" s="27">
        <f t="shared" si="432"/>
        <v>0</v>
      </c>
      <c r="K829" s="5">
        <v>0</v>
      </c>
      <c r="L829" s="5">
        <v>0</v>
      </c>
      <c r="M829" s="33">
        <v>0</v>
      </c>
      <c r="N829" s="26">
        <v>0</v>
      </c>
      <c r="O829" s="29">
        <f>L829+N829</f>
        <v>0</v>
      </c>
    </row>
    <row r="830" spans="1:273" ht="12" customHeight="1" outlineLevel="1" x14ac:dyDescent="0.25">
      <c r="A830" s="3" t="s">
        <v>494</v>
      </c>
      <c r="B830" s="3" t="s">
        <v>500</v>
      </c>
      <c r="C830" s="3" t="s">
        <v>280</v>
      </c>
      <c r="D830" s="3" t="s">
        <v>496</v>
      </c>
      <c r="E830" s="4" t="s">
        <v>497</v>
      </c>
      <c r="F830" s="5">
        <v>0</v>
      </c>
      <c r="G830" s="5">
        <v>0</v>
      </c>
      <c r="H830" s="5">
        <v>0</v>
      </c>
      <c r="I830" s="5">
        <v>0</v>
      </c>
      <c r="J830" s="5">
        <f t="shared" si="432"/>
        <v>0</v>
      </c>
      <c r="K830" s="5">
        <v>3618000</v>
      </c>
      <c r="L830" s="5">
        <v>3684248</v>
      </c>
      <c r="M830" s="33">
        <v>3081248</v>
      </c>
      <c r="N830" s="26">
        <v>288989.05</v>
      </c>
      <c r="O830" s="29">
        <f>L830+N830</f>
        <v>3973237.05</v>
      </c>
    </row>
    <row r="831" spans="1:273" ht="12" customHeight="1" outlineLevel="1" x14ac:dyDescent="0.25">
      <c r="A831" s="3" t="s">
        <v>494</v>
      </c>
      <c r="B831" s="3" t="s">
        <v>625</v>
      </c>
      <c r="C831" s="3" t="s">
        <v>280</v>
      </c>
      <c r="D831" s="3" t="s">
        <v>718</v>
      </c>
      <c r="E831" s="4" t="s">
        <v>719</v>
      </c>
      <c r="F831" s="5">
        <v>0</v>
      </c>
      <c r="G831" s="5">
        <v>0</v>
      </c>
      <c r="H831" s="5">
        <v>0</v>
      </c>
      <c r="I831" s="5">
        <v>0</v>
      </c>
      <c r="J831" s="5">
        <f>SUM(G831+I831)</f>
        <v>0</v>
      </c>
      <c r="K831" s="5">
        <v>0</v>
      </c>
      <c r="L831" s="5">
        <v>1720344</v>
      </c>
      <c r="M831" s="33">
        <v>1456410.3</v>
      </c>
      <c r="N831" s="26">
        <v>-66248.7</v>
      </c>
      <c r="O831" s="29">
        <f>SUM(L831+N831)</f>
        <v>1654095.3</v>
      </c>
    </row>
    <row r="832" spans="1:273" ht="12" customHeight="1" outlineLevel="1" x14ac:dyDescent="0.25">
      <c r="A832" s="3" t="s">
        <v>494</v>
      </c>
      <c r="B832" s="3" t="s">
        <v>500</v>
      </c>
      <c r="C832" s="3" t="s">
        <v>280</v>
      </c>
      <c r="D832" s="3" t="s">
        <v>664</v>
      </c>
      <c r="E832" s="4" t="s">
        <v>665</v>
      </c>
      <c r="F832" s="5">
        <v>0</v>
      </c>
      <c r="G832" s="5">
        <v>0</v>
      </c>
      <c r="H832" s="5">
        <v>0</v>
      </c>
      <c r="I832" s="5">
        <v>0</v>
      </c>
      <c r="J832" s="5">
        <f t="shared" si="432"/>
        <v>0</v>
      </c>
      <c r="K832" s="5">
        <v>0</v>
      </c>
      <c r="L832" s="5">
        <v>0</v>
      </c>
      <c r="M832" s="33">
        <v>0</v>
      </c>
      <c r="N832" s="26">
        <v>0</v>
      </c>
      <c r="O832" s="29">
        <f>L832+N832</f>
        <v>0</v>
      </c>
    </row>
    <row r="833" spans="1:15" ht="12" customHeight="1" outlineLevel="1" x14ac:dyDescent="0.25">
      <c r="A833" s="3" t="s">
        <v>494</v>
      </c>
      <c r="B833" s="3" t="s">
        <v>500</v>
      </c>
      <c r="C833" s="3" t="s">
        <v>421</v>
      </c>
      <c r="D833" s="3" t="s">
        <v>422</v>
      </c>
      <c r="E833" s="4" t="s">
        <v>423</v>
      </c>
      <c r="F833" s="5">
        <v>0</v>
      </c>
      <c r="G833" s="5">
        <v>0</v>
      </c>
      <c r="H833" s="5">
        <v>0</v>
      </c>
      <c r="I833" s="5">
        <v>0</v>
      </c>
      <c r="J833" s="5">
        <f t="shared" si="432"/>
        <v>0</v>
      </c>
      <c r="K833" s="5">
        <v>0</v>
      </c>
      <c r="L833" s="5">
        <v>0</v>
      </c>
      <c r="M833" s="33">
        <v>0</v>
      </c>
      <c r="N833" s="26">
        <v>0</v>
      </c>
      <c r="O833" s="29">
        <f>L833+N833</f>
        <v>0</v>
      </c>
    </row>
    <row r="834" spans="1:15" ht="12" customHeight="1" x14ac:dyDescent="0.25">
      <c r="A834" s="118" t="s">
        <v>501</v>
      </c>
      <c r="B834" s="119"/>
      <c r="C834" s="119"/>
      <c r="D834" s="119"/>
      <c r="E834" s="119"/>
      <c r="F834" s="6">
        <f t="shared" ref="F834:O834" si="433">SUM(F827:F833)</f>
        <v>0</v>
      </c>
      <c r="G834" s="6">
        <f>SUM(G825:G833)</f>
        <v>2405444.9500000002</v>
      </c>
      <c r="H834" s="6">
        <f t="shared" ref="H834:J834" si="434">SUM(H825:H833)</f>
        <v>2141511.25</v>
      </c>
      <c r="I834" s="6">
        <f t="shared" si="434"/>
        <v>-66248.699999999953</v>
      </c>
      <c r="J834" s="6">
        <f t="shared" si="434"/>
        <v>2339196.25</v>
      </c>
      <c r="K834" s="6">
        <f t="shared" si="433"/>
        <v>3618000</v>
      </c>
      <c r="L834" s="6">
        <f t="shared" si="433"/>
        <v>5404592</v>
      </c>
      <c r="M834" s="6">
        <f t="shared" si="433"/>
        <v>4537658.3</v>
      </c>
      <c r="N834" s="6">
        <f t="shared" si="433"/>
        <v>222740.34999999998</v>
      </c>
      <c r="O834" s="6">
        <f t="shared" si="433"/>
        <v>5627332.3499999996</v>
      </c>
    </row>
    <row r="835" spans="1:15" s="7" customFormat="1" ht="12" customHeight="1" x14ac:dyDescent="0.25">
      <c r="A835" s="123" t="s">
        <v>502</v>
      </c>
      <c r="B835" s="124"/>
      <c r="C835" s="124"/>
      <c r="D835" s="124"/>
      <c r="E835" s="124"/>
      <c r="F835" s="10">
        <f t="shared" ref="F835:M835" si="435">SUM(F815,F818,F824,F834)</f>
        <v>0</v>
      </c>
      <c r="G835" s="10">
        <f t="shared" si="435"/>
        <v>2882178.97</v>
      </c>
      <c r="H835" s="10">
        <f t="shared" si="435"/>
        <v>2618245.27</v>
      </c>
      <c r="I835" s="10">
        <f t="shared" si="435"/>
        <v>-66248.699999999953</v>
      </c>
      <c r="J835" s="10">
        <f t="shared" si="435"/>
        <v>2815930.27</v>
      </c>
      <c r="K835" s="10">
        <f t="shared" si="435"/>
        <v>5471817</v>
      </c>
      <c r="L835" s="10">
        <f t="shared" si="435"/>
        <v>7258409</v>
      </c>
      <c r="M835" s="10">
        <f t="shared" si="435"/>
        <v>6391475.2999999998</v>
      </c>
      <c r="N835" s="10">
        <f>SUM(N815,N824,N818,N834)</f>
        <v>222740.34999999998</v>
      </c>
      <c r="O835" s="10">
        <f>SUM(O815,O824,O818,O834)</f>
        <v>7481149.3499999996</v>
      </c>
    </row>
    <row r="836" spans="1:15" ht="12" hidden="1" customHeight="1" outlineLevel="1" x14ac:dyDescent="0.25">
      <c r="A836" s="3" t="s">
        <v>503</v>
      </c>
      <c r="B836" s="3" t="s">
        <v>504</v>
      </c>
      <c r="C836" s="3" t="s">
        <v>283</v>
      </c>
      <c r="D836" s="3" t="s">
        <v>259</v>
      </c>
      <c r="E836" s="4" t="s">
        <v>260</v>
      </c>
      <c r="F836" s="5">
        <v>0</v>
      </c>
      <c r="G836" s="5">
        <v>0</v>
      </c>
      <c r="H836" s="5">
        <v>0</v>
      </c>
      <c r="I836" s="5">
        <v>0</v>
      </c>
      <c r="J836" s="5">
        <f>G836+I836</f>
        <v>0</v>
      </c>
      <c r="K836" s="5">
        <v>0</v>
      </c>
      <c r="L836" s="5">
        <v>0</v>
      </c>
      <c r="M836" s="33">
        <v>0</v>
      </c>
      <c r="N836" s="26">
        <v>0</v>
      </c>
      <c r="O836" s="29">
        <f>L836+N836</f>
        <v>0</v>
      </c>
    </row>
    <row r="837" spans="1:15" ht="12" hidden="1" customHeight="1" outlineLevel="1" x14ac:dyDescent="0.25">
      <c r="A837" s="3" t="s">
        <v>503</v>
      </c>
      <c r="B837" s="3" t="s">
        <v>504</v>
      </c>
      <c r="C837" s="3" t="s">
        <v>283</v>
      </c>
      <c r="D837" s="3" t="s">
        <v>144</v>
      </c>
      <c r="E837" s="4" t="s">
        <v>145</v>
      </c>
      <c r="F837" s="5">
        <v>0</v>
      </c>
      <c r="G837" s="5">
        <v>0</v>
      </c>
      <c r="H837" s="5">
        <v>0</v>
      </c>
      <c r="I837" s="5">
        <v>0</v>
      </c>
      <c r="J837" s="5">
        <f>G837+I837</f>
        <v>0</v>
      </c>
      <c r="K837" s="5">
        <v>0</v>
      </c>
      <c r="L837" s="5">
        <v>0</v>
      </c>
      <c r="M837" s="33">
        <v>0</v>
      </c>
      <c r="N837" s="26">
        <v>0</v>
      </c>
      <c r="O837" s="29">
        <f>L837+N837</f>
        <v>0</v>
      </c>
    </row>
    <row r="838" spans="1:15" ht="12" customHeight="1" collapsed="1" x14ac:dyDescent="0.25">
      <c r="A838" s="118" t="s">
        <v>505</v>
      </c>
      <c r="B838" s="119"/>
      <c r="C838" s="119"/>
      <c r="D838" s="119"/>
      <c r="E838" s="119"/>
      <c r="F838" s="6">
        <f>SUM(F836:F837)</f>
        <v>0</v>
      </c>
      <c r="G838" s="6">
        <f>SUM(G836:G837)</f>
        <v>0</v>
      </c>
      <c r="H838" s="6">
        <f t="shared" ref="H838:J838" si="436">SUM(H836:H837)</f>
        <v>0</v>
      </c>
      <c r="I838" s="6">
        <f t="shared" si="436"/>
        <v>0</v>
      </c>
      <c r="J838" s="6">
        <f t="shared" si="436"/>
        <v>0</v>
      </c>
      <c r="K838" s="6">
        <f t="shared" ref="K838" si="437">SUM(K836:K837)</f>
        <v>0</v>
      </c>
      <c r="L838" s="6">
        <f t="shared" ref="L838:O838" si="438">SUM(L836:L837)</f>
        <v>0</v>
      </c>
      <c r="M838" s="6">
        <f t="shared" si="438"/>
        <v>0</v>
      </c>
      <c r="N838" s="6">
        <f t="shared" si="438"/>
        <v>0</v>
      </c>
      <c r="O838" s="6">
        <f t="shared" si="438"/>
        <v>0</v>
      </c>
    </row>
    <row r="839" spans="1:15" ht="12" customHeight="1" outlineLevel="1" x14ac:dyDescent="0.25">
      <c r="A839" s="3" t="s">
        <v>503</v>
      </c>
      <c r="B839" s="3" t="s">
        <v>506</v>
      </c>
      <c r="C839" s="3" t="s">
        <v>99</v>
      </c>
      <c r="D839" s="3" t="s">
        <v>101</v>
      </c>
      <c r="E839" s="4" t="s">
        <v>102</v>
      </c>
      <c r="F839" s="5">
        <v>0</v>
      </c>
      <c r="G839" s="5">
        <v>0</v>
      </c>
      <c r="H839" s="5">
        <v>0</v>
      </c>
      <c r="I839" s="5">
        <v>0</v>
      </c>
      <c r="J839" s="5">
        <f>G839+I839</f>
        <v>0</v>
      </c>
      <c r="K839" s="5">
        <v>390000</v>
      </c>
      <c r="L839" s="5">
        <v>390000</v>
      </c>
      <c r="M839" s="5">
        <v>390000</v>
      </c>
      <c r="N839" s="26">
        <v>0</v>
      </c>
      <c r="O839" s="29">
        <f>L839+N839</f>
        <v>390000</v>
      </c>
    </row>
    <row r="840" spans="1:15" ht="12" customHeight="1" x14ac:dyDescent="0.25">
      <c r="A840" s="118" t="s">
        <v>507</v>
      </c>
      <c r="B840" s="119"/>
      <c r="C840" s="119"/>
      <c r="D840" s="119"/>
      <c r="E840" s="119"/>
      <c r="F840" s="6">
        <f>SUM(F839)</f>
        <v>0</v>
      </c>
      <c r="G840" s="6">
        <f>SUM(G839)</f>
        <v>0</v>
      </c>
      <c r="H840" s="6">
        <f t="shared" ref="H840:J840" si="439">SUM(H839)</f>
        <v>0</v>
      </c>
      <c r="I840" s="6">
        <f t="shared" si="439"/>
        <v>0</v>
      </c>
      <c r="J840" s="6">
        <f t="shared" si="439"/>
        <v>0</v>
      </c>
      <c r="K840" s="6">
        <f t="shared" ref="K840" si="440">SUM(K839)</f>
        <v>390000</v>
      </c>
      <c r="L840" s="6">
        <f t="shared" ref="L840:O840" si="441">SUM(L839)</f>
        <v>390000</v>
      </c>
      <c r="M840" s="6">
        <f t="shared" si="441"/>
        <v>390000</v>
      </c>
      <c r="N840" s="6">
        <f t="shared" si="441"/>
        <v>0</v>
      </c>
      <c r="O840" s="6">
        <f t="shared" si="441"/>
        <v>390000</v>
      </c>
    </row>
    <row r="841" spans="1:15" ht="12" customHeight="1" outlineLevel="1" x14ac:dyDescent="0.25">
      <c r="A841" s="3" t="s">
        <v>503</v>
      </c>
      <c r="B841" s="3" t="s">
        <v>508</v>
      </c>
      <c r="C841" s="3" t="s">
        <v>99</v>
      </c>
      <c r="D841" s="3" t="s">
        <v>166</v>
      </c>
      <c r="E841" s="4" t="s">
        <v>509</v>
      </c>
      <c r="F841" s="5">
        <v>0</v>
      </c>
      <c r="G841" s="5">
        <v>0</v>
      </c>
      <c r="H841" s="5">
        <v>0</v>
      </c>
      <c r="I841" s="25">
        <v>0</v>
      </c>
      <c r="J841" s="27">
        <f>G841+I841</f>
        <v>0</v>
      </c>
      <c r="K841" s="5">
        <v>0</v>
      </c>
      <c r="L841" s="5">
        <v>0</v>
      </c>
      <c r="M841" s="33">
        <v>0</v>
      </c>
      <c r="N841" s="5">
        <v>0</v>
      </c>
      <c r="O841" s="5">
        <v>0</v>
      </c>
    </row>
    <row r="842" spans="1:15" ht="12" customHeight="1" outlineLevel="1" x14ac:dyDescent="0.25">
      <c r="A842" s="3" t="s">
        <v>503</v>
      </c>
      <c r="B842" s="3" t="s">
        <v>508</v>
      </c>
      <c r="C842" s="3" t="s">
        <v>510</v>
      </c>
      <c r="D842" s="3" t="s">
        <v>166</v>
      </c>
      <c r="E842" s="4" t="s">
        <v>509</v>
      </c>
      <c r="F842" s="5">
        <v>340000</v>
      </c>
      <c r="G842" s="33">
        <v>340000</v>
      </c>
      <c r="H842" s="38">
        <v>461326.32</v>
      </c>
      <c r="I842" s="25">
        <v>121327</v>
      </c>
      <c r="J842" s="27">
        <f t="shared" ref="J842:J843" si="442">G842+I842</f>
        <v>461327</v>
      </c>
      <c r="K842" s="5">
        <v>0</v>
      </c>
      <c r="L842" s="5">
        <v>0</v>
      </c>
      <c r="M842" s="33">
        <v>0</v>
      </c>
      <c r="N842" s="5">
        <v>0</v>
      </c>
      <c r="O842" s="5">
        <v>0</v>
      </c>
    </row>
    <row r="843" spans="1:15" ht="12" customHeight="1" outlineLevel="1" x14ac:dyDescent="0.25">
      <c r="A843" s="3" t="s">
        <v>503</v>
      </c>
      <c r="B843" s="3" t="s">
        <v>508</v>
      </c>
      <c r="C843" s="3" t="s">
        <v>510</v>
      </c>
      <c r="D843" s="3" t="s">
        <v>232</v>
      </c>
      <c r="E843" s="4" t="s">
        <v>233</v>
      </c>
      <c r="F843" s="5">
        <v>0</v>
      </c>
      <c r="G843" s="5">
        <v>0</v>
      </c>
      <c r="H843" s="5">
        <v>0</v>
      </c>
      <c r="I843" s="25">
        <v>0</v>
      </c>
      <c r="J843" s="27">
        <f t="shared" si="442"/>
        <v>0</v>
      </c>
      <c r="K843" s="5">
        <v>0</v>
      </c>
      <c r="L843" s="5">
        <v>0</v>
      </c>
      <c r="M843" s="33">
        <v>0</v>
      </c>
      <c r="N843" s="5">
        <v>0</v>
      </c>
      <c r="O843" s="5">
        <v>0</v>
      </c>
    </row>
    <row r="844" spans="1:15" ht="12" customHeight="1" outlineLevel="1" x14ac:dyDescent="0.25">
      <c r="A844" s="3" t="s">
        <v>503</v>
      </c>
      <c r="B844" s="3" t="s">
        <v>508</v>
      </c>
      <c r="C844" s="3" t="s">
        <v>510</v>
      </c>
      <c r="D844" s="3" t="s">
        <v>259</v>
      </c>
      <c r="E844" s="4" t="s">
        <v>260</v>
      </c>
      <c r="F844" s="5">
        <v>0</v>
      </c>
      <c r="G844" s="5">
        <v>0</v>
      </c>
      <c r="H844" s="5">
        <v>0</v>
      </c>
      <c r="I844" s="5">
        <v>0</v>
      </c>
      <c r="J844" s="5">
        <f>G844+I844</f>
        <v>0</v>
      </c>
      <c r="K844" s="5">
        <v>0</v>
      </c>
      <c r="L844" s="5">
        <v>0</v>
      </c>
      <c r="M844" s="33">
        <v>0</v>
      </c>
      <c r="N844" s="26">
        <v>0</v>
      </c>
      <c r="O844" s="29">
        <f>L844+N844</f>
        <v>0</v>
      </c>
    </row>
    <row r="845" spans="1:15" ht="12" customHeight="1" outlineLevel="1" x14ac:dyDescent="0.25">
      <c r="A845" s="3" t="s">
        <v>503</v>
      </c>
      <c r="B845" s="3" t="s">
        <v>508</v>
      </c>
      <c r="C845" s="3" t="s">
        <v>510</v>
      </c>
      <c r="D845" s="3" t="s">
        <v>609</v>
      </c>
      <c r="E845" s="4" t="s">
        <v>610</v>
      </c>
      <c r="F845" s="5">
        <v>0</v>
      </c>
      <c r="G845" s="5">
        <v>0</v>
      </c>
      <c r="H845" s="5">
        <v>0</v>
      </c>
      <c r="I845" s="5">
        <v>0</v>
      </c>
      <c r="J845" s="5">
        <f>G845+I845</f>
        <v>0</v>
      </c>
      <c r="K845" s="5">
        <v>0</v>
      </c>
      <c r="L845" s="5">
        <v>0</v>
      </c>
      <c r="M845" s="33">
        <v>0</v>
      </c>
      <c r="N845" s="26">
        <v>0</v>
      </c>
      <c r="O845" s="29">
        <f>L845+N845</f>
        <v>0</v>
      </c>
    </row>
    <row r="846" spans="1:15" ht="12" customHeight="1" outlineLevel="1" x14ac:dyDescent="0.25">
      <c r="A846" s="3" t="s">
        <v>503</v>
      </c>
      <c r="B846" s="3" t="s">
        <v>508</v>
      </c>
      <c r="C846" s="3" t="s">
        <v>510</v>
      </c>
      <c r="D846" s="3" t="s">
        <v>144</v>
      </c>
      <c r="E846" s="4" t="s">
        <v>145</v>
      </c>
      <c r="F846" s="5">
        <v>0</v>
      </c>
      <c r="G846" s="5">
        <v>0</v>
      </c>
      <c r="H846" s="5">
        <v>0</v>
      </c>
      <c r="I846" s="5">
        <v>0</v>
      </c>
      <c r="J846" s="5">
        <f>G846+I846</f>
        <v>0</v>
      </c>
      <c r="K846" s="5">
        <v>200000</v>
      </c>
      <c r="L846" s="5">
        <v>215000</v>
      </c>
      <c r="M846" s="38">
        <v>207065.12</v>
      </c>
      <c r="N846" s="26">
        <v>30000</v>
      </c>
      <c r="O846" s="29">
        <f>L846+N846</f>
        <v>245000</v>
      </c>
    </row>
    <row r="847" spans="1:15" ht="12" customHeight="1" outlineLevel="1" x14ac:dyDescent="0.25">
      <c r="A847" s="3" t="s">
        <v>503</v>
      </c>
      <c r="B847" s="3" t="s">
        <v>508</v>
      </c>
      <c r="C847" s="3" t="s">
        <v>510</v>
      </c>
      <c r="D847" s="3" t="s">
        <v>514</v>
      </c>
      <c r="E847" s="4" t="s">
        <v>515</v>
      </c>
      <c r="F847" s="5">
        <v>0</v>
      </c>
      <c r="G847" s="5">
        <v>0</v>
      </c>
      <c r="H847" s="5">
        <v>0</v>
      </c>
      <c r="I847" s="5">
        <v>0</v>
      </c>
      <c r="J847" s="5">
        <f>G847+I847</f>
        <v>0</v>
      </c>
      <c r="K847" s="5">
        <v>0</v>
      </c>
      <c r="L847" s="5">
        <v>0</v>
      </c>
      <c r="M847" s="33">
        <v>0</v>
      </c>
      <c r="N847" s="26">
        <v>0</v>
      </c>
      <c r="O847" s="29">
        <f>L847+N847</f>
        <v>0</v>
      </c>
    </row>
    <row r="848" spans="1:15" ht="12" customHeight="1" x14ac:dyDescent="0.25">
      <c r="A848" s="118" t="s">
        <v>511</v>
      </c>
      <c r="B848" s="119"/>
      <c r="C848" s="119"/>
      <c r="D848" s="119"/>
      <c r="E848" s="119"/>
      <c r="F848" s="6">
        <f t="shared" ref="F848:O848" si="443">SUM(F841:F847)</f>
        <v>340000</v>
      </c>
      <c r="G848" s="6">
        <f t="shared" si="443"/>
        <v>340000</v>
      </c>
      <c r="H848" s="6">
        <f t="shared" si="443"/>
        <v>461326.32</v>
      </c>
      <c r="I848" s="6">
        <f t="shared" si="443"/>
        <v>121327</v>
      </c>
      <c r="J848" s="6">
        <f t="shared" si="443"/>
        <v>461327</v>
      </c>
      <c r="K848" s="6">
        <f t="shared" si="443"/>
        <v>200000</v>
      </c>
      <c r="L848" s="6">
        <f t="shared" si="443"/>
        <v>215000</v>
      </c>
      <c r="M848" s="6">
        <f t="shared" si="443"/>
        <v>207065.12</v>
      </c>
      <c r="N848" s="6">
        <f t="shared" si="443"/>
        <v>30000</v>
      </c>
      <c r="O848" s="6">
        <f t="shared" si="443"/>
        <v>245000</v>
      </c>
    </row>
    <row r="849" spans="1:20" ht="12" hidden="1" customHeight="1" outlineLevel="1" x14ac:dyDescent="0.25">
      <c r="A849" s="3" t="s">
        <v>503</v>
      </c>
      <c r="B849" s="3" t="s">
        <v>512</v>
      </c>
      <c r="C849" s="3" t="s">
        <v>513</v>
      </c>
      <c r="D849" s="3" t="s">
        <v>514</v>
      </c>
      <c r="E849" s="4" t="s">
        <v>515</v>
      </c>
      <c r="F849" s="5">
        <v>0</v>
      </c>
      <c r="G849" s="5">
        <v>0</v>
      </c>
      <c r="H849" s="5">
        <v>0</v>
      </c>
      <c r="I849" s="5">
        <v>0</v>
      </c>
      <c r="J849" s="5">
        <f>G849+I849</f>
        <v>0</v>
      </c>
      <c r="K849" s="5">
        <v>0</v>
      </c>
      <c r="L849" s="5">
        <v>0</v>
      </c>
      <c r="M849" s="38">
        <v>0</v>
      </c>
      <c r="N849" s="26"/>
      <c r="O849" s="29">
        <f>L849+N849</f>
        <v>0</v>
      </c>
    </row>
    <row r="850" spans="1:20" ht="12" customHeight="1" collapsed="1" x14ac:dyDescent="0.25">
      <c r="A850" s="118" t="s">
        <v>516</v>
      </c>
      <c r="B850" s="119"/>
      <c r="C850" s="119"/>
      <c r="D850" s="119"/>
      <c r="E850" s="119"/>
      <c r="F850" s="6">
        <f>SUM(F849)</f>
        <v>0</v>
      </c>
      <c r="G850" s="6">
        <f>SUM(G849)</f>
        <v>0</v>
      </c>
      <c r="H850" s="6">
        <f t="shared" ref="H850:J850" si="444">SUM(H849)</f>
        <v>0</v>
      </c>
      <c r="I850" s="6">
        <f t="shared" si="444"/>
        <v>0</v>
      </c>
      <c r="J850" s="6">
        <f t="shared" si="444"/>
        <v>0</v>
      </c>
      <c r="K850" s="6">
        <f>SUM(K849)</f>
        <v>0</v>
      </c>
      <c r="L850" s="6">
        <f>SUM(L849)</f>
        <v>0</v>
      </c>
      <c r="M850" s="6">
        <f t="shared" ref="M850:O850" si="445">SUM(M849)</f>
        <v>0</v>
      </c>
      <c r="N850" s="6">
        <f t="shared" si="445"/>
        <v>0</v>
      </c>
      <c r="O850" s="6">
        <f t="shared" si="445"/>
        <v>0</v>
      </c>
    </row>
    <row r="851" spans="1:20" ht="12" customHeight="1" outlineLevel="1" x14ac:dyDescent="0.25">
      <c r="A851" s="3" t="s">
        <v>503</v>
      </c>
      <c r="B851" s="3" t="s">
        <v>517</v>
      </c>
      <c r="C851" s="3" t="s">
        <v>518</v>
      </c>
      <c r="D851" s="3" t="s">
        <v>144</v>
      </c>
      <c r="E851" s="4" t="s">
        <v>145</v>
      </c>
      <c r="F851" s="5">
        <v>0</v>
      </c>
      <c r="G851" s="5">
        <v>0</v>
      </c>
      <c r="H851" s="5">
        <v>0</v>
      </c>
      <c r="I851" s="5">
        <v>0</v>
      </c>
      <c r="J851" s="5">
        <f>G851+I851</f>
        <v>0</v>
      </c>
      <c r="K851" s="5">
        <v>295000</v>
      </c>
      <c r="L851" s="5">
        <v>305000</v>
      </c>
      <c r="M851" s="38">
        <v>290723</v>
      </c>
      <c r="N851" s="26">
        <v>0</v>
      </c>
      <c r="O851" s="29">
        <f>L851+N851</f>
        <v>305000</v>
      </c>
    </row>
    <row r="852" spans="1:20" ht="12" customHeight="1" x14ac:dyDescent="0.25">
      <c r="A852" s="118" t="s">
        <v>519</v>
      </c>
      <c r="B852" s="119"/>
      <c r="C852" s="119"/>
      <c r="D852" s="119"/>
      <c r="E852" s="119"/>
      <c r="F852" s="6">
        <f>SUM(F851)</f>
        <v>0</v>
      </c>
      <c r="G852" s="6">
        <f>SUM(G851)</f>
        <v>0</v>
      </c>
      <c r="H852" s="6">
        <f t="shared" ref="H852:J852" si="446">SUM(H851)</f>
        <v>0</v>
      </c>
      <c r="I852" s="6">
        <f t="shared" si="446"/>
        <v>0</v>
      </c>
      <c r="J852" s="6">
        <f t="shared" si="446"/>
        <v>0</v>
      </c>
      <c r="K852" s="6">
        <f t="shared" ref="K852" si="447">SUM(K851)</f>
        <v>295000</v>
      </c>
      <c r="L852" s="6">
        <f t="shared" ref="L852:O852" si="448">SUM(L851)</f>
        <v>305000</v>
      </c>
      <c r="M852" s="6">
        <f t="shared" si="448"/>
        <v>290723</v>
      </c>
      <c r="N852" s="6">
        <f t="shared" si="448"/>
        <v>0</v>
      </c>
      <c r="O852" s="6">
        <f t="shared" si="448"/>
        <v>305000</v>
      </c>
    </row>
    <row r="853" spans="1:20" s="7" customFormat="1" ht="12" customHeight="1" x14ac:dyDescent="0.25">
      <c r="A853" s="123" t="s">
        <v>520</v>
      </c>
      <c r="B853" s="124"/>
      <c r="C853" s="124"/>
      <c r="D853" s="124"/>
      <c r="E853" s="124"/>
      <c r="F853" s="10">
        <f t="shared" ref="F853:O853" si="449">SUM(F838,F840,F848,F850,F852)</f>
        <v>340000</v>
      </c>
      <c r="G853" s="10">
        <f t="shared" si="449"/>
        <v>340000</v>
      </c>
      <c r="H853" s="10">
        <f t="shared" si="449"/>
        <v>461326.32</v>
      </c>
      <c r="I853" s="10">
        <f t="shared" si="449"/>
        <v>121327</v>
      </c>
      <c r="J853" s="10">
        <f t="shared" si="449"/>
        <v>461327</v>
      </c>
      <c r="K853" s="10">
        <f t="shared" si="449"/>
        <v>885000</v>
      </c>
      <c r="L853" s="10">
        <f t="shared" si="449"/>
        <v>910000</v>
      </c>
      <c r="M853" s="10">
        <f t="shared" si="449"/>
        <v>887788.12</v>
      </c>
      <c r="N853" s="10">
        <f t="shared" si="449"/>
        <v>30000</v>
      </c>
      <c r="O853" s="10">
        <f t="shared" si="449"/>
        <v>940000</v>
      </c>
    </row>
    <row r="854" spans="1:20" ht="12" customHeight="1" outlineLevel="1" x14ac:dyDescent="0.25">
      <c r="A854" s="3" t="s">
        <v>521</v>
      </c>
      <c r="B854" s="3" t="s">
        <v>522</v>
      </c>
      <c r="C854" s="3" t="s">
        <v>13</v>
      </c>
      <c r="D854" s="3" t="s">
        <v>117</v>
      </c>
      <c r="E854" s="4" t="s">
        <v>118</v>
      </c>
      <c r="F854" s="5">
        <v>0</v>
      </c>
      <c r="G854" s="5">
        <v>0</v>
      </c>
      <c r="H854" s="33">
        <v>0</v>
      </c>
      <c r="I854" s="25">
        <v>0</v>
      </c>
      <c r="J854" s="27">
        <f>G854+I854</f>
        <v>0</v>
      </c>
      <c r="K854" s="5">
        <v>0</v>
      </c>
      <c r="L854" s="5">
        <v>0</v>
      </c>
      <c r="M854" s="33">
        <v>0</v>
      </c>
      <c r="N854" s="5">
        <v>0</v>
      </c>
      <c r="O854" s="5">
        <v>0</v>
      </c>
      <c r="P854" s="39"/>
      <c r="Q854" s="40"/>
      <c r="R854" s="40"/>
      <c r="S854" s="40"/>
      <c r="T854" s="40"/>
    </row>
    <row r="855" spans="1:20" ht="12" customHeight="1" outlineLevel="1" x14ac:dyDescent="0.25">
      <c r="A855" s="3" t="s">
        <v>521</v>
      </c>
      <c r="B855" s="3" t="s">
        <v>522</v>
      </c>
      <c r="C855" s="3" t="s">
        <v>523</v>
      </c>
      <c r="D855" s="3" t="s">
        <v>101</v>
      </c>
      <c r="E855" s="4" t="s">
        <v>102</v>
      </c>
      <c r="F855" s="5">
        <v>0</v>
      </c>
      <c r="G855" s="5">
        <v>0</v>
      </c>
      <c r="H855" s="33">
        <v>0</v>
      </c>
      <c r="I855" s="5">
        <v>0</v>
      </c>
      <c r="J855" s="5">
        <f t="shared" ref="J855:J858" si="450">G855+I855</f>
        <v>0</v>
      </c>
      <c r="K855" s="5">
        <v>200000</v>
      </c>
      <c r="L855" s="5">
        <v>200000</v>
      </c>
      <c r="M855" s="38">
        <v>18336.95</v>
      </c>
      <c r="N855" s="26">
        <v>0</v>
      </c>
      <c r="O855" s="29">
        <f>L855+N855</f>
        <v>200000</v>
      </c>
      <c r="P855" s="39"/>
      <c r="Q855" s="40"/>
      <c r="R855" s="40"/>
      <c r="S855" s="40"/>
      <c r="T855" s="40"/>
    </row>
    <row r="856" spans="1:20" ht="12" customHeight="1" outlineLevel="1" x14ac:dyDescent="0.25">
      <c r="A856" s="3" t="s">
        <v>521</v>
      </c>
      <c r="B856" s="3" t="s">
        <v>522</v>
      </c>
      <c r="C856" s="3" t="s">
        <v>524</v>
      </c>
      <c r="D856" s="3" t="s">
        <v>167</v>
      </c>
      <c r="E856" s="4" t="s">
        <v>168</v>
      </c>
      <c r="F856" s="5">
        <v>240000</v>
      </c>
      <c r="G856" s="5">
        <v>259000</v>
      </c>
      <c r="H856" s="33">
        <v>258169</v>
      </c>
      <c r="I856" s="25">
        <v>0</v>
      </c>
      <c r="J856" s="27">
        <f t="shared" si="450"/>
        <v>259000</v>
      </c>
      <c r="K856" s="5">
        <v>0</v>
      </c>
      <c r="L856" s="5">
        <v>0</v>
      </c>
      <c r="M856" s="33">
        <v>0</v>
      </c>
      <c r="N856" s="5">
        <v>0</v>
      </c>
      <c r="O856" s="5">
        <v>0</v>
      </c>
      <c r="P856" s="39"/>
      <c r="Q856" s="40"/>
      <c r="R856" s="40"/>
      <c r="S856" s="40"/>
      <c r="T856" s="40"/>
    </row>
    <row r="857" spans="1:20" ht="12" customHeight="1" outlineLevel="1" x14ac:dyDescent="0.25">
      <c r="A857" s="3" t="s">
        <v>521</v>
      </c>
      <c r="B857" s="3" t="s">
        <v>522</v>
      </c>
      <c r="C857" s="3" t="s">
        <v>524</v>
      </c>
      <c r="D857" s="3" t="s">
        <v>169</v>
      </c>
      <c r="E857" s="4" t="s">
        <v>170</v>
      </c>
      <c r="F857" s="5">
        <v>30000</v>
      </c>
      <c r="G857" s="5">
        <v>30000</v>
      </c>
      <c r="H857" s="38">
        <v>13800</v>
      </c>
      <c r="I857" s="25">
        <v>0</v>
      </c>
      <c r="J857" s="27">
        <f t="shared" si="450"/>
        <v>30000</v>
      </c>
      <c r="K857" s="5">
        <v>0</v>
      </c>
      <c r="L857" s="5">
        <v>0</v>
      </c>
      <c r="M857" s="33">
        <v>0</v>
      </c>
      <c r="N857" s="5">
        <v>0</v>
      </c>
      <c r="O857" s="5">
        <v>0</v>
      </c>
      <c r="P857" s="39"/>
      <c r="Q857" s="40"/>
      <c r="R857" s="40"/>
      <c r="S857" s="40"/>
      <c r="T857" s="40"/>
    </row>
    <row r="858" spans="1:20" ht="12" customHeight="1" outlineLevel="1" x14ac:dyDescent="0.25">
      <c r="A858" s="3" t="s">
        <v>521</v>
      </c>
      <c r="B858" s="3" t="s">
        <v>522</v>
      </c>
      <c r="C858" s="3" t="s">
        <v>524</v>
      </c>
      <c r="D858" s="3" t="s">
        <v>368</v>
      </c>
      <c r="E858" s="4" t="s">
        <v>369</v>
      </c>
      <c r="F858" s="5">
        <v>0</v>
      </c>
      <c r="G858" s="5">
        <v>0</v>
      </c>
      <c r="H858" s="5">
        <v>0</v>
      </c>
      <c r="I858" s="25">
        <v>0</v>
      </c>
      <c r="J858" s="27">
        <f t="shared" si="450"/>
        <v>0</v>
      </c>
      <c r="K858" s="5">
        <v>0</v>
      </c>
      <c r="L858" s="5">
        <v>0</v>
      </c>
      <c r="M858" s="33">
        <v>0</v>
      </c>
      <c r="N858" s="5">
        <v>0</v>
      </c>
      <c r="O858" s="5">
        <v>0</v>
      </c>
      <c r="P858" s="39"/>
      <c r="Q858" s="40"/>
      <c r="R858" s="40"/>
      <c r="S858" s="40"/>
      <c r="T858" s="40"/>
    </row>
    <row r="859" spans="1:20" ht="12" customHeight="1" outlineLevel="1" x14ac:dyDescent="0.25">
      <c r="A859" s="3" t="s">
        <v>521</v>
      </c>
      <c r="B859" s="3" t="s">
        <v>522</v>
      </c>
      <c r="C859" s="3" t="s">
        <v>524</v>
      </c>
      <c r="D859" s="3" t="s">
        <v>128</v>
      </c>
      <c r="E859" s="4" t="s">
        <v>129</v>
      </c>
      <c r="F859" s="5">
        <v>0</v>
      </c>
      <c r="G859" s="5">
        <v>0</v>
      </c>
      <c r="H859" s="5">
        <v>0</v>
      </c>
      <c r="I859" s="5">
        <v>0</v>
      </c>
      <c r="J859" s="5">
        <f>G859+I859</f>
        <v>0</v>
      </c>
      <c r="K859" s="5">
        <v>50000</v>
      </c>
      <c r="L859" s="5">
        <v>0</v>
      </c>
      <c r="M859" s="33">
        <v>31036.5</v>
      </c>
      <c r="N859" s="26">
        <v>31100</v>
      </c>
      <c r="O859" s="29">
        <f>L859+N859</f>
        <v>31100</v>
      </c>
      <c r="P859" s="39"/>
      <c r="Q859" s="40"/>
      <c r="R859" s="40"/>
      <c r="S859" s="40"/>
      <c r="T859" s="40"/>
    </row>
    <row r="860" spans="1:20" ht="12" customHeight="1" outlineLevel="1" x14ac:dyDescent="0.25">
      <c r="A860" s="3" t="s">
        <v>521</v>
      </c>
      <c r="B860" s="3" t="s">
        <v>522</v>
      </c>
      <c r="C860" s="3" t="s">
        <v>524</v>
      </c>
      <c r="D860" s="3" t="s">
        <v>177</v>
      </c>
      <c r="E860" s="4" t="s">
        <v>178</v>
      </c>
      <c r="F860" s="5">
        <v>0</v>
      </c>
      <c r="G860" s="5">
        <v>0</v>
      </c>
      <c r="H860" s="5">
        <v>0</v>
      </c>
      <c r="I860" s="5">
        <v>0</v>
      </c>
      <c r="J860" s="5">
        <f t="shared" ref="J860:J866" si="451">G860+I860</f>
        <v>0</v>
      </c>
      <c r="K860" s="5">
        <v>35000</v>
      </c>
      <c r="L860" s="5">
        <v>35000</v>
      </c>
      <c r="M860" s="33">
        <v>1669.8</v>
      </c>
      <c r="N860" s="26">
        <v>0</v>
      </c>
      <c r="O860" s="29">
        <f t="shared" ref="O860:O866" si="452">L860+N860</f>
        <v>35000</v>
      </c>
      <c r="P860" s="39"/>
      <c r="Q860" s="40"/>
      <c r="R860" s="40"/>
      <c r="S860" s="40"/>
      <c r="T860" s="40"/>
    </row>
    <row r="861" spans="1:20" ht="12" customHeight="1" outlineLevel="1" x14ac:dyDescent="0.25">
      <c r="A861" s="3" t="s">
        <v>521</v>
      </c>
      <c r="B861" s="3" t="s">
        <v>522</v>
      </c>
      <c r="C861" s="3" t="s">
        <v>524</v>
      </c>
      <c r="D861" s="3" t="s">
        <v>130</v>
      </c>
      <c r="E861" s="4" t="s">
        <v>131</v>
      </c>
      <c r="F861" s="5">
        <v>0</v>
      </c>
      <c r="G861" s="5">
        <v>0</v>
      </c>
      <c r="H861" s="5">
        <v>0</v>
      </c>
      <c r="I861" s="5">
        <v>0</v>
      </c>
      <c r="J861" s="5">
        <f t="shared" si="451"/>
        <v>0</v>
      </c>
      <c r="K861" s="5">
        <v>50000</v>
      </c>
      <c r="L861" s="5">
        <v>95000</v>
      </c>
      <c r="M861" s="33">
        <v>93748.74</v>
      </c>
      <c r="N861" s="26">
        <v>0</v>
      </c>
      <c r="O861" s="29">
        <f t="shared" si="452"/>
        <v>95000</v>
      </c>
      <c r="P861" s="39"/>
      <c r="Q861" s="40"/>
      <c r="R861" s="40"/>
      <c r="S861" s="40"/>
      <c r="T861" s="40"/>
    </row>
    <row r="862" spans="1:20" ht="12" customHeight="1" outlineLevel="1" x14ac:dyDescent="0.25">
      <c r="A862" s="3" t="s">
        <v>521</v>
      </c>
      <c r="B862" s="3" t="s">
        <v>522</v>
      </c>
      <c r="C862" s="3" t="s">
        <v>524</v>
      </c>
      <c r="D862" s="3" t="s">
        <v>179</v>
      </c>
      <c r="E862" s="4" t="s">
        <v>180</v>
      </c>
      <c r="F862" s="5">
        <v>0</v>
      </c>
      <c r="G862" s="5">
        <v>0</v>
      </c>
      <c r="H862" s="5">
        <v>0</v>
      </c>
      <c r="I862" s="5">
        <v>0</v>
      </c>
      <c r="J862" s="5">
        <f t="shared" si="451"/>
        <v>0</v>
      </c>
      <c r="K862" s="5">
        <v>70000</v>
      </c>
      <c r="L862" s="5">
        <v>70000</v>
      </c>
      <c r="M862" s="33">
        <v>67760</v>
      </c>
      <c r="N862" s="26">
        <v>-2000</v>
      </c>
      <c r="O862" s="29">
        <f t="shared" si="452"/>
        <v>68000</v>
      </c>
      <c r="P862" s="39"/>
      <c r="Q862" s="40"/>
      <c r="R862" s="40"/>
      <c r="S862" s="40"/>
      <c r="T862" s="40"/>
    </row>
    <row r="863" spans="1:20" ht="12" customHeight="1" outlineLevel="1" x14ac:dyDescent="0.25">
      <c r="A863" s="3" t="s">
        <v>521</v>
      </c>
      <c r="B863" s="3" t="s">
        <v>522</v>
      </c>
      <c r="C863" s="3" t="s">
        <v>524</v>
      </c>
      <c r="D863" s="3" t="s">
        <v>101</v>
      </c>
      <c r="E863" s="4" t="s">
        <v>102</v>
      </c>
      <c r="F863" s="5">
        <v>0</v>
      </c>
      <c r="G863" s="5">
        <v>0</v>
      </c>
      <c r="H863" s="5">
        <v>0</v>
      </c>
      <c r="I863" s="5">
        <v>0</v>
      </c>
      <c r="J863" s="5">
        <f t="shared" si="451"/>
        <v>0</v>
      </c>
      <c r="K863" s="5">
        <v>8100000</v>
      </c>
      <c r="L863" s="5">
        <v>7709000</v>
      </c>
      <c r="M863" s="33">
        <v>5210075.4000000004</v>
      </c>
      <c r="N863" s="26">
        <v>0</v>
      </c>
      <c r="O863" s="29">
        <f t="shared" si="452"/>
        <v>7709000</v>
      </c>
      <c r="P863" s="39"/>
      <c r="Q863" s="40"/>
      <c r="R863" s="40"/>
      <c r="S863" s="40"/>
      <c r="T863" s="40"/>
    </row>
    <row r="864" spans="1:20" ht="12" customHeight="1" outlineLevel="1" x14ac:dyDescent="0.25">
      <c r="A864" s="3" t="s">
        <v>521</v>
      </c>
      <c r="B864" s="3" t="s">
        <v>522</v>
      </c>
      <c r="C864" s="3" t="s">
        <v>524</v>
      </c>
      <c r="D864" s="3" t="s">
        <v>84</v>
      </c>
      <c r="E864" s="4" t="s">
        <v>85</v>
      </c>
      <c r="F864" s="5">
        <v>0</v>
      </c>
      <c r="G864" s="5">
        <v>0</v>
      </c>
      <c r="H864" s="5">
        <v>0</v>
      </c>
      <c r="I864" s="5">
        <v>0</v>
      </c>
      <c r="J864" s="5">
        <f t="shared" si="451"/>
        <v>0</v>
      </c>
      <c r="K864" s="5">
        <v>0</v>
      </c>
      <c r="L864" s="5">
        <v>0</v>
      </c>
      <c r="M864" s="5">
        <v>0</v>
      </c>
      <c r="N864" s="26">
        <v>0</v>
      </c>
      <c r="O864" s="29">
        <f t="shared" si="452"/>
        <v>0</v>
      </c>
      <c r="P864" s="39"/>
      <c r="Q864" s="40"/>
      <c r="R864" s="40"/>
      <c r="S864" s="40"/>
      <c r="T864" s="40"/>
    </row>
    <row r="865" spans="1:20" ht="12" customHeight="1" outlineLevel="1" x14ac:dyDescent="0.25">
      <c r="A865" s="3" t="s">
        <v>521</v>
      </c>
      <c r="B865" s="3" t="s">
        <v>522</v>
      </c>
      <c r="C865" s="3" t="s">
        <v>525</v>
      </c>
      <c r="D865" s="3" t="s">
        <v>232</v>
      </c>
      <c r="E865" s="4" t="s">
        <v>233</v>
      </c>
      <c r="F865" s="5">
        <v>60000</v>
      </c>
      <c r="G865" s="33">
        <v>60000</v>
      </c>
      <c r="H865" s="33">
        <v>56687</v>
      </c>
      <c r="I865" s="25">
        <v>0</v>
      </c>
      <c r="J865" s="27">
        <f t="shared" si="451"/>
        <v>60000</v>
      </c>
      <c r="K865" s="5">
        <v>0</v>
      </c>
      <c r="L865" s="5">
        <v>0</v>
      </c>
      <c r="M865" s="5">
        <v>0</v>
      </c>
      <c r="N865" s="26">
        <v>0</v>
      </c>
      <c r="O865" s="29">
        <f t="shared" si="452"/>
        <v>0</v>
      </c>
      <c r="P865" s="39"/>
      <c r="Q865" s="40"/>
      <c r="R865" s="40"/>
      <c r="S865" s="40"/>
      <c r="T865" s="40"/>
    </row>
    <row r="866" spans="1:20" ht="12" customHeight="1" outlineLevel="1" x14ac:dyDescent="0.25">
      <c r="A866" s="3" t="s">
        <v>521</v>
      </c>
      <c r="B866" s="3" t="s">
        <v>710</v>
      </c>
      <c r="C866" s="3" t="s">
        <v>524</v>
      </c>
      <c r="D866" s="3" t="s">
        <v>711</v>
      </c>
      <c r="E866" s="4" t="s">
        <v>712</v>
      </c>
      <c r="F866" s="5">
        <v>0</v>
      </c>
      <c r="G866" s="33">
        <v>0</v>
      </c>
      <c r="H866" s="33">
        <v>0</v>
      </c>
      <c r="I866" s="25">
        <v>0</v>
      </c>
      <c r="J866" s="27">
        <f t="shared" si="451"/>
        <v>0</v>
      </c>
      <c r="K866" s="5">
        <v>0</v>
      </c>
      <c r="L866" s="5">
        <v>282000</v>
      </c>
      <c r="M866" s="5">
        <v>281107.20000000001</v>
      </c>
      <c r="N866" s="26">
        <v>0</v>
      </c>
      <c r="O866" s="29">
        <f t="shared" si="452"/>
        <v>282000</v>
      </c>
      <c r="P866" s="39"/>
      <c r="Q866" s="40"/>
      <c r="R866" s="40"/>
      <c r="S866" s="40"/>
      <c r="T866" s="40"/>
    </row>
    <row r="867" spans="1:20" ht="12" customHeight="1" x14ac:dyDescent="0.25">
      <c r="A867" s="118" t="s">
        <v>526</v>
      </c>
      <c r="B867" s="119"/>
      <c r="C867" s="119"/>
      <c r="D867" s="119"/>
      <c r="E867" s="119"/>
      <c r="F867" s="6">
        <f t="shared" ref="F867:O867" si="453">SUM(F854:F866)</f>
        <v>330000</v>
      </c>
      <c r="G867" s="6">
        <f t="shared" si="453"/>
        <v>349000</v>
      </c>
      <c r="H867" s="6">
        <f t="shared" si="453"/>
        <v>328656</v>
      </c>
      <c r="I867" s="6">
        <f t="shared" si="453"/>
        <v>0</v>
      </c>
      <c r="J867" s="6">
        <f t="shared" si="453"/>
        <v>349000</v>
      </c>
      <c r="K867" s="6">
        <f t="shared" si="453"/>
        <v>8505000</v>
      </c>
      <c r="L867" s="6">
        <f t="shared" si="453"/>
        <v>8391000</v>
      </c>
      <c r="M867" s="6">
        <f t="shared" si="453"/>
        <v>5703734.5900000008</v>
      </c>
      <c r="N867" s="6">
        <f t="shared" si="453"/>
        <v>29100</v>
      </c>
      <c r="O867" s="6">
        <f t="shared" si="453"/>
        <v>8420100</v>
      </c>
      <c r="P867" s="39"/>
      <c r="Q867" s="40"/>
      <c r="R867" s="40"/>
      <c r="S867" s="40"/>
      <c r="T867" s="40"/>
    </row>
    <row r="868" spans="1:20" ht="12" customHeight="1" outlineLevel="1" x14ac:dyDescent="0.25">
      <c r="A868" s="3" t="s">
        <v>521</v>
      </c>
      <c r="B868" s="3" t="s">
        <v>527</v>
      </c>
      <c r="C868" s="3" t="s">
        <v>299</v>
      </c>
      <c r="D868" s="3" t="s">
        <v>101</v>
      </c>
      <c r="E868" s="4" t="s">
        <v>102</v>
      </c>
      <c r="F868" s="5">
        <v>0</v>
      </c>
      <c r="G868" s="5">
        <v>0</v>
      </c>
      <c r="H868" s="5">
        <v>0</v>
      </c>
      <c r="I868" s="5">
        <v>0</v>
      </c>
      <c r="J868" s="5">
        <f>G868+I868</f>
        <v>0</v>
      </c>
      <c r="K868" s="5">
        <v>50000</v>
      </c>
      <c r="L868" s="5">
        <v>50000</v>
      </c>
      <c r="M868" s="38">
        <v>17851</v>
      </c>
      <c r="N868" s="26">
        <v>-14000</v>
      </c>
      <c r="O868" s="29">
        <f>L868+N868</f>
        <v>36000</v>
      </c>
    </row>
    <row r="869" spans="1:20" ht="12" customHeight="1" x14ac:dyDescent="0.25">
      <c r="A869" s="118" t="s">
        <v>528</v>
      </c>
      <c r="B869" s="119"/>
      <c r="C869" s="119"/>
      <c r="D869" s="119"/>
      <c r="E869" s="119"/>
      <c r="F869" s="6">
        <f>SUM(F868)</f>
        <v>0</v>
      </c>
      <c r="G869" s="6">
        <f>SUM(G868)</f>
        <v>0</v>
      </c>
      <c r="H869" s="6">
        <f t="shared" ref="H869:J869" si="454">SUM(H868)</f>
        <v>0</v>
      </c>
      <c r="I869" s="6">
        <f t="shared" si="454"/>
        <v>0</v>
      </c>
      <c r="J869" s="6">
        <f t="shared" si="454"/>
        <v>0</v>
      </c>
      <c r="K869" s="6">
        <f t="shared" ref="K869" si="455">SUM(K868)</f>
        <v>50000</v>
      </c>
      <c r="L869" s="6">
        <f t="shared" ref="L869:O869" si="456">SUM(L868)</f>
        <v>50000</v>
      </c>
      <c r="M869" s="6">
        <f t="shared" si="456"/>
        <v>17851</v>
      </c>
      <c r="N869" s="6">
        <f t="shared" si="456"/>
        <v>-14000</v>
      </c>
      <c r="O869" s="6">
        <f t="shared" si="456"/>
        <v>36000</v>
      </c>
    </row>
    <row r="870" spans="1:20" ht="12" customHeight="1" outlineLevel="1" x14ac:dyDescent="0.25">
      <c r="A870" s="3" t="s">
        <v>521</v>
      </c>
      <c r="B870" s="3" t="s">
        <v>529</v>
      </c>
      <c r="C870" s="3" t="s">
        <v>530</v>
      </c>
      <c r="D870" s="3" t="s">
        <v>128</v>
      </c>
      <c r="E870" s="4" t="s">
        <v>129</v>
      </c>
      <c r="F870" s="5">
        <v>0</v>
      </c>
      <c r="G870" s="5">
        <v>0</v>
      </c>
      <c r="H870" s="5">
        <v>0</v>
      </c>
      <c r="I870" s="5">
        <v>0</v>
      </c>
      <c r="J870" s="5">
        <f>G870+I870</f>
        <v>0</v>
      </c>
      <c r="K870" s="5">
        <v>0</v>
      </c>
      <c r="L870" s="5">
        <v>5000</v>
      </c>
      <c r="M870" s="5">
        <v>0</v>
      </c>
      <c r="N870" s="26">
        <v>-4000</v>
      </c>
      <c r="O870" s="29">
        <f>L870+N870</f>
        <v>1000</v>
      </c>
    </row>
    <row r="871" spans="1:20" ht="12" customHeight="1" outlineLevel="1" x14ac:dyDescent="0.25">
      <c r="A871" s="3" t="s">
        <v>521</v>
      </c>
      <c r="B871" s="3" t="s">
        <v>529</v>
      </c>
      <c r="C871" s="3" t="s">
        <v>530</v>
      </c>
      <c r="D871" s="3" t="s">
        <v>130</v>
      </c>
      <c r="E871" s="4" t="s">
        <v>131</v>
      </c>
      <c r="F871" s="5">
        <v>0</v>
      </c>
      <c r="G871" s="5">
        <v>0</v>
      </c>
      <c r="H871" s="5">
        <v>0</v>
      </c>
      <c r="I871" s="5">
        <v>0</v>
      </c>
      <c r="J871" s="5">
        <f t="shared" ref="J871:J874" si="457">G871+I871</f>
        <v>0</v>
      </c>
      <c r="K871" s="5">
        <v>0</v>
      </c>
      <c r="L871" s="5">
        <v>3000</v>
      </c>
      <c r="M871" s="5">
        <v>0</v>
      </c>
      <c r="N871" s="26">
        <v>-2000</v>
      </c>
      <c r="O871" s="29">
        <f t="shared" ref="O871:O874" si="458">L871+N871</f>
        <v>1000</v>
      </c>
    </row>
    <row r="872" spans="1:20" ht="12" customHeight="1" outlineLevel="1" x14ac:dyDescent="0.25">
      <c r="A872" s="3" t="s">
        <v>521</v>
      </c>
      <c r="B872" s="3" t="s">
        <v>529</v>
      </c>
      <c r="C872" s="3" t="s">
        <v>530</v>
      </c>
      <c r="D872" s="3" t="s">
        <v>101</v>
      </c>
      <c r="E872" s="4" t="s">
        <v>102</v>
      </c>
      <c r="F872" s="5">
        <v>0</v>
      </c>
      <c r="G872" s="5">
        <v>0</v>
      </c>
      <c r="H872" s="5">
        <v>0</v>
      </c>
      <c r="I872" s="5">
        <v>0</v>
      </c>
      <c r="J872" s="5">
        <f t="shared" si="457"/>
        <v>0</v>
      </c>
      <c r="K872" s="5">
        <v>10000</v>
      </c>
      <c r="L872" s="5">
        <v>10000</v>
      </c>
      <c r="M872" s="33">
        <v>6000</v>
      </c>
      <c r="N872" s="26">
        <v>-4000</v>
      </c>
      <c r="O872" s="29">
        <f t="shared" si="458"/>
        <v>6000</v>
      </c>
    </row>
    <row r="873" spans="1:20" ht="12" customHeight="1" outlineLevel="1" x14ac:dyDescent="0.25">
      <c r="A873" s="3" t="s">
        <v>521</v>
      </c>
      <c r="B873" s="3" t="s">
        <v>529</v>
      </c>
      <c r="C873" s="3" t="s">
        <v>530</v>
      </c>
      <c r="D873" s="3" t="s">
        <v>158</v>
      </c>
      <c r="E873" s="4" t="s">
        <v>159</v>
      </c>
      <c r="F873" s="5">
        <v>0</v>
      </c>
      <c r="G873" s="5">
        <v>0</v>
      </c>
      <c r="H873" s="5">
        <v>0</v>
      </c>
      <c r="I873" s="5">
        <v>0</v>
      </c>
      <c r="J873" s="5">
        <f t="shared" si="457"/>
        <v>0</v>
      </c>
      <c r="K873" s="5">
        <v>15000</v>
      </c>
      <c r="L873" s="5">
        <v>15000</v>
      </c>
      <c r="M873" s="33">
        <v>7500</v>
      </c>
      <c r="N873" s="26">
        <v>-7500</v>
      </c>
      <c r="O873" s="29">
        <f t="shared" si="458"/>
        <v>7500</v>
      </c>
    </row>
    <row r="874" spans="1:20" ht="12" customHeight="1" outlineLevel="1" x14ac:dyDescent="0.25">
      <c r="A874" s="3" t="s">
        <v>521</v>
      </c>
      <c r="B874" s="3" t="s">
        <v>529</v>
      </c>
      <c r="C874" s="3" t="s">
        <v>530</v>
      </c>
      <c r="D874" s="3" t="s">
        <v>160</v>
      </c>
      <c r="E874" s="4" t="s">
        <v>161</v>
      </c>
      <c r="F874" s="5">
        <v>0</v>
      </c>
      <c r="G874" s="5">
        <v>0</v>
      </c>
      <c r="H874" s="5">
        <v>0</v>
      </c>
      <c r="I874" s="5">
        <v>0</v>
      </c>
      <c r="J874" s="5">
        <f t="shared" si="457"/>
        <v>0</v>
      </c>
      <c r="K874" s="5">
        <v>10000</v>
      </c>
      <c r="L874" s="5">
        <v>10000</v>
      </c>
      <c r="M874" s="5">
        <v>0</v>
      </c>
      <c r="N874" s="26">
        <v>-10000</v>
      </c>
      <c r="O874" s="29">
        <f t="shared" si="458"/>
        <v>0</v>
      </c>
    </row>
    <row r="875" spans="1:20" ht="12" customHeight="1" x14ac:dyDescent="0.25">
      <c r="A875" s="118" t="s">
        <v>531</v>
      </c>
      <c r="B875" s="119"/>
      <c r="C875" s="119"/>
      <c r="D875" s="119"/>
      <c r="E875" s="119"/>
      <c r="F875" s="6">
        <f>SUM(F870:F874)</f>
        <v>0</v>
      </c>
      <c r="G875" s="6">
        <f>SUM(G870:G874)</f>
        <v>0</v>
      </c>
      <c r="H875" s="6">
        <f t="shared" ref="H875:J875" si="459">SUM(H870:H874)</f>
        <v>0</v>
      </c>
      <c r="I875" s="6">
        <f t="shared" si="459"/>
        <v>0</v>
      </c>
      <c r="J875" s="6">
        <f t="shared" si="459"/>
        <v>0</v>
      </c>
      <c r="K875" s="6">
        <f t="shared" ref="K875" si="460">SUM(K870:K874)</f>
        <v>35000</v>
      </c>
      <c r="L875" s="6">
        <f t="shared" ref="L875:O875" si="461">SUM(L870:L874)</f>
        <v>43000</v>
      </c>
      <c r="M875" s="6">
        <f t="shared" si="461"/>
        <v>13500</v>
      </c>
      <c r="N875" s="6">
        <f t="shared" si="461"/>
        <v>-27500</v>
      </c>
      <c r="O875" s="6">
        <f t="shared" si="461"/>
        <v>15500</v>
      </c>
    </row>
    <row r="876" spans="1:20" ht="12" hidden="1" customHeight="1" outlineLevel="1" x14ac:dyDescent="0.25">
      <c r="A876" s="3" t="s">
        <v>521</v>
      </c>
      <c r="B876" s="3" t="s">
        <v>637</v>
      </c>
      <c r="C876" s="3" t="s">
        <v>638</v>
      </c>
      <c r="D876" s="3" t="s">
        <v>286</v>
      </c>
      <c r="E876" s="4" t="s">
        <v>639</v>
      </c>
      <c r="F876" s="5">
        <v>0</v>
      </c>
      <c r="G876" s="5">
        <v>0</v>
      </c>
      <c r="H876" s="38">
        <v>0</v>
      </c>
      <c r="I876" s="25">
        <v>0</v>
      </c>
      <c r="J876" s="27">
        <f>G876+I876</f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</row>
    <row r="877" spans="1:20" ht="12" customHeight="1" collapsed="1" x14ac:dyDescent="0.25">
      <c r="A877" s="118" t="s">
        <v>636</v>
      </c>
      <c r="B877" s="119"/>
      <c r="C877" s="119"/>
      <c r="D877" s="119"/>
      <c r="E877" s="119"/>
      <c r="F877" s="6">
        <f>SUM(F876)</f>
        <v>0</v>
      </c>
      <c r="G877" s="6">
        <f t="shared" ref="G877:J877" si="462">SUM(G876)</f>
        <v>0</v>
      </c>
      <c r="H877" s="6">
        <f t="shared" si="462"/>
        <v>0</v>
      </c>
      <c r="I877" s="6">
        <f t="shared" si="462"/>
        <v>0</v>
      </c>
      <c r="J877" s="6">
        <f t="shared" si="462"/>
        <v>0</v>
      </c>
      <c r="K877" s="6">
        <f>SUM(K876)</f>
        <v>0</v>
      </c>
      <c r="L877" s="6">
        <f t="shared" ref="L877:O877" si="463">SUM(L876)</f>
        <v>0</v>
      </c>
      <c r="M877" s="6">
        <f t="shared" si="463"/>
        <v>0</v>
      </c>
      <c r="N877" s="6">
        <f t="shared" si="463"/>
        <v>0</v>
      </c>
      <c r="O877" s="6">
        <f t="shared" si="463"/>
        <v>0</v>
      </c>
    </row>
    <row r="878" spans="1:20" ht="12" customHeight="1" outlineLevel="1" x14ac:dyDescent="0.25">
      <c r="A878" s="3" t="s">
        <v>521</v>
      </c>
      <c r="B878" s="3" t="s">
        <v>532</v>
      </c>
      <c r="C878" s="3" t="s">
        <v>270</v>
      </c>
      <c r="D878" s="3" t="s">
        <v>80</v>
      </c>
      <c r="E878" s="4" t="s">
        <v>81</v>
      </c>
      <c r="F878" s="5">
        <v>1300000</v>
      </c>
      <c r="G878" s="5">
        <v>1300000</v>
      </c>
      <c r="H878" s="38">
        <v>1016328.2</v>
      </c>
      <c r="I878" s="25">
        <v>0</v>
      </c>
      <c r="J878" s="27">
        <f>G878+I878</f>
        <v>1300000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</row>
    <row r="879" spans="1:20" ht="12" customHeight="1" x14ac:dyDescent="0.25">
      <c r="A879" s="118" t="s">
        <v>533</v>
      </c>
      <c r="B879" s="119"/>
      <c r="C879" s="119"/>
      <c r="D879" s="119"/>
      <c r="E879" s="119"/>
      <c r="F879" s="6">
        <f>SUM(F878)</f>
        <v>1300000</v>
      </c>
      <c r="G879" s="6">
        <f t="shared" ref="G879:O879" si="464">SUM(G878)</f>
        <v>1300000</v>
      </c>
      <c r="H879" s="6">
        <f t="shared" si="464"/>
        <v>1016328.2</v>
      </c>
      <c r="I879" s="6">
        <f t="shared" si="464"/>
        <v>0</v>
      </c>
      <c r="J879" s="6">
        <f t="shared" si="464"/>
        <v>1300000</v>
      </c>
      <c r="K879" s="6">
        <f t="shared" si="464"/>
        <v>0</v>
      </c>
      <c r="L879" s="6">
        <f t="shared" si="464"/>
        <v>0</v>
      </c>
      <c r="M879" s="6">
        <f t="shared" si="464"/>
        <v>0</v>
      </c>
      <c r="N879" s="6">
        <f t="shared" si="464"/>
        <v>0</v>
      </c>
      <c r="O879" s="6">
        <f t="shared" si="464"/>
        <v>0</v>
      </c>
    </row>
    <row r="880" spans="1:20" ht="12" customHeight="1" outlineLevel="1" x14ac:dyDescent="0.25">
      <c r="A880" s="3" t="s">
        <v>521</v>
      </c>
      <c r="B880" s="3" t="s">
        <v>534</v>
      </c>
      <c r="C880" s="3" t="s">
        <v>535</v>
      </c>
      <c r="D880" s="3" t="s">
        <v>167</v>
      </c>
      <c r="E880" s="4" t="s">
        <v>168</v>
      </c>
      <c r="F880" s="5">
        <v>50000</v>
      </c>
      <c r="G880" s="5">
        <v>50000</v>
      </c>
      <c r="H880" s="33">
        <v>37952</v>
      </c>
      <c r="I880" s="25">
        <v>0</v>
      </c>
      <c r="J880" s="27">
        <f>G880+I880</f>
        <v>50000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</row>
    <row r="881" spans="1:21" ht="12" customHeight="1" outlineLevel="1" x14ac:dyDescent="0.25">
      <c r="A881" s="3" t="s">
        <v>521</v>
      </c>
      <c r="B881" s="3" t="s">
        <v>578</v>
      </c>
      <c r="C881" s="3" t="s">
        <v>535</v>
      </c>
      <c r="D881" s="3" t="s">
        <v>80</v>
      </c>
      <c r="E881" s="4" t="s">
        <v>81</v>
      </c>
      <c r="F881" s="5">
        <v>0</v>
      </c>
      <c r="G881" s="5">
        <v>247630</v>
      </c>
      <c r="H881" s="33">
        <v>247630</v>
      </c>
      <c r="I881" s="25">
        <v>0</v>
      </c>
      <c r="J881" s="27">
        <f>G881+I881</f>
        <v>247630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</row>
    <row r="882" spans="1:21" ht="12" customHeight="1" outlineLevel="1" x14ac:dyDescent="0.25">
      <c r="A882" s="3" t="s">
        <v>521</v>
      </c>
      <c r="B882" s="3" t="s">
        <v>534</v>
      </c>
      <c r="C882" s="3" t="s">
        <v>535</v>
      </c>
      <c r="D882" s="3" t="s">
        <v>130</v>
      </c>
      <c r="E882" s="4" t="s">
        <v>131</v>
      </c>
      <c r="F882" s="5">
        <v>0</v>
      </c>
      <c r="G882" s="5">
        <v>0</v>
      </c>
      <c r="H882" s="5">
        <v>0</v>
      </c>
      <c r="I882" s="5">
        <v>0</v>
      </c>
      <c r="J882" s="5">
        <f t="shared" ref="J882:J885" si="465">G882+I882</f>
        <v>0</v>
      </c>
      <c r="K882" s="5">
        <v>0</v>
      </c>
      <c r="L882" s="5">
        <v>5000</v>
      </c>
      <c r="M882" s="5">
        <v>0</v>
      </c>
      <c r="N882" s="26">
        <v>-5000</v>
      </c>
      <c r="O882" s="29">
        <f t="shared" ref="O882:O884" si="466">L882+N882</f>
        <v>0</v>
      </c>
    </row>
    <row r="883" spans="1:21" ht="12" customHeight="1" outlineLevel="1" x14ac:dyDescent="0.25">
      <c r="A883" s="3" t="s">
        <v>521</v>
      </c>
      <c r="B883" s="3" t="s">
        <v>578</v>
      </c>
      <c r="C883" s="3" t="s">
        <v>535</v>
      </c>
      <c r="D883" s="3" t="s">
        <v>128</v>
      </c>
      <c r="E883" s="4" t="s">
        <v>129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5000</v>
      </c>
      <c r="L883" s="5">
        <v>5000</v>
      </c>
      <c r="M883" s="33">
        <v>0</v>
      </c>
      <c r="N883" s="26">
        <v>-5000</v>
      </c>
      <c r="O883" s="29">
        <f>SUM(L883+N883)</f>
        <v>0</v>
      </c>
    </row>
    <row r="884" spans="1:21" ht="12" customHeight="1" outlineLevel="1" x14ac:dyDescent="0.25">
      <c r="A884" s="3" t="s">
        <v>521</v>
      </c>
      <c r="B884" s="3" t="s">
        <v>534</v>
      </c>
      <c r="C884" s="3" t="s">
        <v>535</v>
      </c>
      <c r="D884" s="3" t="s">
        <v>101</v>
      </c>
      <c r="E884" s="4" t="s">
        <v>102</v>
      </c>
      <c r="F884" s="5">
        <v>0</v>
      </c>
      <c r="G884" s="5">
        <v>0</v>
      </c>
      <c r="H884" s="5">
        <v>0</v>
      </c>
      <c r="I884" s="5">
        <v>0</v>
      </c>
      <c r="J884" s="5">
        <f t="shared" si="465"/>
        <v>0</v>
      </c>
      <c r="K884" s="5">
        <v>300000</v>
      </c>
      <c r="L884" s="5">
        <v>630000</v>
      </c>
      <c r="M884" s="33">
        <v>307157.59999999998</v>
      </c>
      <c r="N884" s="26">
        <v>0</v>
      </c>
      <c r="O884" s="29">
        <f t="shared" si="466"/>
        <v>630000</v>
      </c>
      <c r="P884" s="140"/>
      <c r="Q884" s="141"/>
      <c r="R884" s="141"/>
      <c r="S884" s="141"/>
      <c r="T884" s="141"/>
      <c r="U884" s="141"/>
    </row>
    <row r="885" spans="1:21" ht="12" customHeight="1" outlineLevel="1" x14ac:dyDescent="0.25">
      <c r="A885" s="3" t="s">
        <v>521</v>
      </c>
      <c r="B885" s="3" t="s">
        <v>578</v>
      </c>
      <c r="C885" s="3" t="s">
        <v>535</v>
      </c>
      <c r="D885" s="3" t="s">
        <v>583</v>
      </c>
      <c r="E885" s="104" t="s">
        <v>584</v>
      </c>
      <c r="F885" s="5">
        <v>0</v>
      </c>
      <c r="G885" s="5">
        <v>0</v>
      </c>
      <c r="H885" s="5">
        <v>0</v>
      </c>
      <c r="I885" s="5">
        <v>0</v>
      </c>
      <c r="J885" s="5">
        <f t="shared" si="465"/>
        <v>0</v>
      </c>
      <c r="K885" s="5">
        <v>0</v>
      </c>
      <c r="L885" s="5">
        <v>5000</v>
      </c>
      <c r="M885" s="33">
        <v>1000</v>
      </c>
      <c r="N885" s="26">
        <v>-3000</v>
      </c>
      <c r="O885" s="29">
        <f>SUM(L885+N885)</f>
        <v>2000</v>
      </c>
      <c r="P885" s="140"/>
      <c r="Q885" s="141"/>
      <c r="R885" s="141"/>
      <c r="S885" s="141"/>
      <c r="T885" s="141"/>
      <c r="U885" s="141"/>
    </row>
    <row r="886" spans="1:21" ht="12" customHeight="1" outlineLevel="1" x14ac:dyDescent="0.25">
      <c r="A886" s="3" t="s">
        <v>521</v>
      </c>
      <c r="B886" s="3" t="s">
        <v>578</v>
      </c>
      <c r="C886" s="3" t="s">
        <v>535</v>
      </c>
      <c r="D886" s="3" t="s">
        <v>91</v>
      </c>
      <c r="E886" s="41" t="s">
        <v>92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10000</v>
      </c>
      <c r="L886" s="5">
        <v>10000</v>
      </c>
      <c r="M886" s="33">
        <v>0</v>
      </c>
      <c r="N886" s="26">
        <v>-10000</v>
      </c>
      <c r="O886" s="29">
        <f>SUM(L886+N886)</f>
        <v>0</v>
      </c>
      <c r="P886" s="140"/>
      <c r="Q886" s="141"/>
      <c r="R886" s="141"/>
      <c r="S886" s="141"/>
      <c r="T886" s="141"/>
      <c r="U886" s="141"/>
    </row>
    <row r="887" spans="1:21" ht="12" customHeight="1" x14ac:dyDescent="0.25">
      <c r="A887" s="118" t="s">
        <v>536</v>
      </c>
      <c r="B887" s="119"/>
      <c r="C887" s="119"/>
      <c r="D887" s="119"/>
      <c r="E887" s="119"/>
      <c r="F887" s="6">
        <f t="shared" ref="F887:O887" si="467">SUM(F880:F886)</f>
        <v>50000</v>
      </c>
      <c r="G887" s="6">
        <f t="shared" si="467"/>
        <v>297630</v>
      </c>
      <c r="H887" s="6">
        <f t="shared" si="467"/>
        <v>285582</v>
      </c>
      <c r="I887" s="6">
        <f t="shared" si="467"/>
        <v>0</v>
      </c>
      <c r="J887" s="6">
        <f t="shared" si="467"/>
        <v>297630</v>
      </c>
      <c r="K887" s="6">
        <f t="shared" si="467"/>
        <v>315000</v>
      </c>
      <c r="L887" s="6">
        <f t="shared" si="467"/>
        <v>655000</v>
      </c>
      <c r="M887" s="6">
        <f t="shared" si="467"/>
        <v>308157.59999999998</v>
      </c>
      <c r="N887" s="6">
        <f t="shared" si="467"/>
        <v>-23000</v>
      </c>
      <c r="O887" s="6">
        <f t="shared" si="467"/>
        <v>632000</v>
      </c>
      <c r="P887" s="140"/>
      <c r="Q887" s="141"/>
      <c r="R887" s="141"/>
      <c r="S887" s="141"/>
      <c r="T887" s="141"/>
      <c r="U887" s="141"/>
    </row>
    <row r="888" spans="1:21" ht="12" customHeight="1" outlineLevel="1" x14ac:dyDescent="0.25">
      <c r="A888" s="3" t="s">
        <v>521</v>
      </c>
      <c r="B888" s="3" t="s">
        <v>537</v>
      </c>
      <c r="C888" s="3" t="s">
        <v>538</v>
      </c>
      <c r="D888" s="3" t="s">
        <v>91</v>
      </c>
      <c r="E888" s="4" t="s">
        <v>92</v>
      </c>
      <c r="F888" s="5">
        <v>0</v>
      </c>
      <c r="G888" s="5">
        <v>0</v>
      </c>
      <c r="H888" s="5">
        <v>0</v>
      </c>
      <c r="I888" s="5">
        <v>0</v>
      </c>
      <c r="J888" s="5">
        <f>G888+I888</f>
        <v>0</v>
      </c>
      <c r="K888" s="5">
        <v>50000</v>
      </c>
      <c r="L888" s="5">
        <v>48000</v>
      </c>
      <c r="M888" s="5">
        <v>45000</v>
      </c>
      <c r="N888" s="26">
        <v>0</v>
      </c>
      <c r="O888" s="29">
        <f>L888+N888</f>
        <v>48000</v>
      </c>
    </row>
    <row r="889" spans="1:21" ht="12" customHeight="1" outlineLevel="1" x14ac:dyDescent="0.25">
      <c r="A889" s="108" t="s">
        <v>521</v>
      </c>
      <c r="B889" s="109" t="s">
        <v>717</v>
      </c>
      <c r="C889" s="109" t="s">
        <v>538</v>
      </c>
      <c r="D889" s="109" t="s">
        <v>463</v>
      </c>
      <c r="E889" s="110" t="s">
        <v>621</v>
      </c>
      <c r="F889" s="5">
        <v>0</v>
      </c>
      <c r="G889" s="5">
        <v>0</v>
      </c>
      <c r="H889" s="5">
        <v>0</v>
      </c>
      <c r="I889" s="5">
        <v>0</v>
      </c>
      <c r="J889" s="5">
        <f>SUM(G889+I889)</f>
        <v>0</v>
      </c>
      <c r="K889" s="5">
        <v>0</v>
      </c>
      <c r="L889" s="5">
        <v>2000</v>
      </c>
      <c r="M889" s="5">
        <v>2000</v>
      </c>
      <c r="N889" s="26">
        <v>0</v>
      </c>
      <c r="O889" s="29">
        <f>SUM(L889+N889)</f>
        <v>2000</v>
      </c>
    </row>
    <row r="890" spans="1:21" ht="12" customHeight="1" x14ac:dyDescent="0.25">
      <c r="A890" s="125" t="s">
        <v>539</v>
      </c>
      <c r="B890" s="126"/>
      <c r="C890" s="126"/>
      <c r="D890" s="126"/>
      <c r="E890" s="127"/>
      <c r="F890" s="6">
        <f t="shared" ref="F890:O890" si="468">SUM(F888:F889)</f>
        <v>0</v>
      </c>
      <c r="G890" s="6">
        <f t="shared" si="468"/>
        <v>0</v>
      </c>
      <c r="H890" s="6">
        <f t="shared" si="468"/>
        <v>0</v>
      </c>
      <c r="I890" s="6">
        <f t="shared" si="468"/>
        <v>0</v>
      </c>
      <c r="J890" s="6">
        <f t="shared" si="468"/>
        <v>0</v>
      </c>
      <c r="K890" s="6">
        <f t="shared" si="468"/>
        <v>50000</v>
      </c>
      <c r="L890" s="6">
        <f t="shared" si="468"/>
        <v>50000</v>
      </c>
      <c r="M890" s="6">
        <f t="shared" si="468"/>
        <v>47000</v>
      </c>
      <c r="N890" s="6">
        <f t="shared" si="468"/>
        <v>0</v>
      </c>
      <c r="O890" s="6">
        <f t="shared" si="468"/>
        <v>50000</v>
      </c>
    </row>
    <row r="891" spans="1:21" ht="12" customHeight="1" outlineLevel="1" x14ac:dyDescent="0.25">
      <c r="A891" s="3" t="s">
        <v>521</v>
      </c>
      <c r="B891" s="3" t="s">
        <v>540</v>
      </c>
      <c r="C891" s="3" t="s">
        <v>541</v>
      </c>
      <c r="D891" s="3" t="s">
        <v>130</v>
      </c>
      <c r="E891" s="4" t="s">
        <v>131</v>
      </c>
      <c r="F891" s="5">
        <v>0</v>
      </c>
      <c r="G891" s="5">
        <v>0</v>
      </c>
      <c r="H891" s="5">
        <v>0</v>
      </c>
      <c r="I891" s="5">
        <v>0</v>
      </c>
      <c r="J891" s="5">
        <f>G891+I891</f>
        <v>0</v>
      </c>
      <c r="K891" s="5">
        <v>0</v>
      </c>
      <c r="L891" s="5">
        <v>2000</v>
      </c>
      <c r="M891" s="5">
        <v>0</v>
      </c>
      <c r="N891" s="26">
        <v>-1000</v>
      </c>
      <c r="O891" s="29">
        <f>L891+N891</f>
        <v>1000</v>
      </c>
    </row>
    <row r="892" spans="1:21" ht="12" customHeight="1" outlineLevel="1" x14ac:dyDescent="0.25">
      <c r="A892" s="3" t="s">
        <v>521</v>
      </c>
      <c r="B892" s="3" t="s">
        <v>540</v>
      </c>
      <c r="C892" s="3" t="s">
        <v>541</v>
      </c>
      <c r="D892" s="3" t="s">
        <v>101</v>
      </c>
      <c r="E892" s="4" t="s">
        <v>102</v>
      </c>
      <c r="F892" s="5">
        <v>0</v>
      </c>
      <c r="G892" s="5">
        <v>0</v>
      </c>
      <c r="H892" s="5">
        <v>0</v>
      </c>
      <c r="I892" s="5">
        <v>0</v>
      </c>
      <c r="J892" s="5">
        <f>G892+I892</f>
        <v>0</v>
      </c>
      <c r="K892" s="5">
        <v>10000</v>
      </c>
      <c r="L892" s="5">
        <v>10000</v>
      </c>
      <c r="M892" s="5">
        <v>0</v>
      </c>
      <c r="N892" s="26">
        <v>-5000</v>
      </c>
      <c r="O892" s="29">
        <f>L892+N892</f>
        <v>5000</v>
      </c>
    </row>
    <row r="893" spans="1:21" ht="12" customHeight="1" x14ac:dyDescent="0.25">
      <c r="A893" s="118" t="s">
        <v>542</v>
      </c>
      <c r="B893" s="119"/>
      <c r="C893" s="119"/>
      <c r="D893" s="119"/>
      <c r="E893" s="119"/>
      <c r="F893" s="6">
        <f>SUM(F891:F892)</f>
        <v>0</v>
      </c>
      <c r="G893" s="6">
        <f>SUM(G891:G892)</f>
        <v>0</v>
      </c>
      <c r="H893" s="6">
        <f t="shared" ref="H893:J893" si="469">SUM(H891:H892)</f>
        <v>0</v>
      </c>
      <c r="I893" s="6">
        <f t="shared" si="469"/>
        <v>0</v>
      </c>
      <c r="J893" s="6">
        <f t="shared" si="469"/>
        <v>0</v>
      </c>
      <c r="K893" s="6">
        <f t="shared" ref="K893" si="470">SUM(K891:K892)</f>
        <v>10000</v>
      </c>
      <c r="L893" s="6">
        <f t="shared" ref="L893:O893" si="471">SUM(L891:L892)</f>
        <v>12000</v>
      </c>
      <c r="M893" s="6">
        <f t="shared" si="471"/>
        <v>0</v>
      </c>
      <c r="N893" s="6">
        <f t="shared" si="471"/>
        <v>-6000</v>
      </c>
      <c r="O893" s="6">
        <f t="shared" si="471"/>
        <v>6000</v>
      </c>
    </row>
    <row r="894" spans="1:21" ht="12" customHeight="1" outlineLevel="1" x14ac:dyDescent="0.25">
      <c r="A894" s="3" t="s">
        <v>521</v>
      </c>
      <c r="B894" s="3" t="s">
        <v>543</v>
      </c>
      <c r="C894" s="3" t="s">
        <v>544</v>
      </c>
      <c r="D894" s="3" t="s">
        <v>130</v>
      </c>
      <c r="E894" s="4" t="s">
        <v>131</v>
      </c>
      <c r="F894" s="5">
        <v>0</v>
      </c>
      <c r="G894" s="5">
        <v>0</v>
      </c>
      <c r="H894" s="5">
        <v>0</v>
      </c>
      <c r="I894" s="5">
        <v>0</v>
      </c>
      <c r="J894" s="5">
        <f t="shared" ref="J894:J895" si="472">G894+I894</f>
        <v>0</v>
      </c>
      <c r="K894" s="5">
        <v>40000</v>
      </c>
      <c r="L894" s="5">
        <v>40000</v>
      </c>
      <c r="M894" s="38">
        <v>16929</v>
      </c>
      <c r="N894" s="26">
        <v>-20000</v>
      </c>
      <c r="O894" s="29">
        <f t="shared" ref="O894:O895" si="473">L894+N894</f>
        <v>20000</v>
      </c>
    </row>
    <row r="895" spans="1:21" ht="12" customHeight="1" outlineLevel="1" x14ac:dyDescent="0.25">
      <c r="A895" s="3" t="s">
        <v>521</v>
      </c>
      <c r="B895" s="3" t="s">
        <v>543</v>
      </c>
      <c r="C895" s="3" t="s">
        <v>544</v>
      </c>
      <c r="D895" s="3" t="s">
        <v>101</v>
      </c>
      <c r="E895" s="4" t="s">
        <v>102</v>
      </c>
      <c r="F895" s="5">
        <v>0</v>
      </c>
      <c r="G895" s="5">
        <v>0</v>
      </c>
      <c r="H895" s="5">
        <v>0</v>
      </c>
      <c r="I895" s="5">
        <v>0</v>
      </c>
      <c r="J895" s="5">
        <f t="shared" si="472"/>
        <v>0</v>
      </c>
      <c r="K895" s="5">
        <v>0</v>
      </c>
      <c r="L895" s="5">
        <v>60000</v>
      </c>
      <c r="M895" s="5">
        <v>31800</v>
      </c>
      <c r="N895" s="26">
        <v>10000</v>
      </c>
      <c r="O895" s="29">
        <f t="shared" si="473"/>
        <v>70000</v>
      </c>
    </row>
    <row r="896" spans="1:21" ht="12" customHeight="1" x14ac:dyDescent="0.25">
      <c r="A896" s="118" t="s">
        <v>545</v>
      </c>
      <c r="B896" s="119"/>
      <c r="C896" s="119"/>
      <c r="D896" s="119"/>
      <c r="E896" s="119"/>
      <c r="F896" s="6">
        <f t="shared" ref="F896:O896" si="474">SUM(F894:F895)</f>
        <v>0</v>
      </c>
      <c r="G896" s="6">
        <f t="shared" si="474"/>
        <v>0</v>
      </c>
      <c r="H896" s="6">
        <f t="shared" si="474"/>
        <v>0</v>
      </c>
      <c r="I896" s="6">
        <f t="shared" si="474"/>
        <v>0</v>
      </c>
      <c r="J896" s="6">
        <f t="shared" si="474"/>
        <v>0</v>
      </c>
      <c r="K896" s="6">
        <f t="shared" si="474"/>
        <v>40000</v>
      </c>
      <c r="L896" s="6">
        <f t="shared" si="474"/>
        <v>100000</v>
      </c>
      <c r="M896" s="6">
        <f t="shared" si="474"/>
        <v>48729</v>
      </c>
      <c r="N896" s="6">
        <f t="shared" si="474"/>
        <v>-10000</v>
      </c>
      <c r="O896" s="6">
        <f t="shared" si="474"/>
        <v>90000</v>
      </c>
    </row>
    <row r="897" spans="1:15" ht="12" customHeight="1" outlineLevel="1" x14ac:dyDescent="0.25">
      <c r="A897" s="3" t="s">
        <v>521</v>
      </c>
      <c r="B897" s="3" t="s">
        <v>546</v>
      </c>
      <c r="C897" s="3" t="s">
        <v>547</v>
      </c>
      <c r="D897" s="3" t="s">
        <v>91</v>
      </c>
      <c r="E897" s="4" t="s">
        <v>92</v>
      </c>
      <c r="F897" s="5">
        <v>0</v>
      </c>
      <c r="G897" s="5">
        <v>0</v>
      </c>
      <c r="H897" s="5">
        <v>0</v>
      </c>
      <c r="I897" s="5">
        <v>0</v>
      </c>
      <c r="J897" s="5">
        <f>G897+I897</f>
        <v>0</v>
      </c>
      <c r="K897" s="5">
        <v>20000</v>
      </c>
      <c r="L897" s="5">
        <v>20000</v>
      </c>
      <c r="M897" s="5">
        <v>0</v>
      </c>
      <c r="N897" s="26">
        <v>-20000</v>
      </c>
      <c r="O897" s="29">
        <f>L897+N897</f>
        <v>0</v>
      </c>
    </row>
    <row r="898" spans="1:15" ht="12" customHeight="1" x14ac:dyDescent="0.25">
      <c r="A898" s="118" t="s">
        <v>548</v>
      </c>
      <c r="B898" s="119"/>
      <c r="C898" s="119"/>
      <c r="D898" s="119"/>
      <c r="E898" s="119"/>
      <c r="F898" s="6">
        <f>SUM(F897)</f>
        <v>0</v>
      </c>
      <c r="G898" s="6">
        <f>SUM(G897)</f>
        <v>0</v>
      </c>
      <c r="H898" s="6">
        <f t="shared" ref="H898:J898" si="475">SUM(H897)</f>
        <v>0</v>
      </c>
      <c r="I898" s="6">
        <f t="shared" si="475"/>
        <v>0</v>
      </c>
      <c r="J898" s="6">
        <f t="shared" si="475"/>
        <v>0</v>
      </c>
      <c r="K898" s="6">
        <f t="shared" ref="K898" si="476">SUM(K897)</f>
        <v>20000</v>
      </c>
      <c r="L898" s="6">
        <f t="shared" ref="L898:O898" si="477">SUM(L897)</f>
        <v>20000</v>
      </c>
      <c r="M898" s="6">
        <f t="shared" si="477"/>
        <v>0</v>
      </c>
      <c r="N898" s="6">
        <f t="shared" si="477"/>
        <v>-20000</v>
      </c>
      <c r="O898" s="6">
        <f t="shared" si="477"/>
        <v>0</v>
      </c>
    </row>
    <row r="899" spans="1:15" ht="12" customHeight="1" outlineLevel="1" x14ac:dyDescent="0.25">
      <c r="A899" s="3" t="s">
        <v>521</v>
      </c>
      <c r="B899" s="3" t="s">
        <v>713</v>
      </c>
      <c r="C899" s="3" t="s">
        <v>550</v>
      </c>
      <c r="D899" s="3" t="s">
        <v>80</v>
      </c>
      <c r="E899" s="4" t="s">
        <v>81</v>
      </c>
      <c r="F899" s="5">
        <v>0</v>
      </c>
      <c r="G899" s="5">
        <v>-247630</v>
      </c>
      <c r="H899" s="5">
        <v>0</v>
      </c>
      <c r="I899" s="25">
        <v>247630</v>
      </c>
      <c r="J899" s="27">
        <f>SUM(G899+I899)</f>
        <v>0</v>
      </c>
      <c r="K899" s="5">
        <v>0</v>
      </c>
      <c r="L899" s="5">
        <v>0</v>
      </c>
      <c r="M899" s="5">
        <v>0</v>
      </c>
      <c r="N899" s="5">
        <v>0</v>
      </c>
      <c r="O899" s="5">
        <f>SUM(L899+N899)</f>
        <v>0</v>
      </c>
    </row>
    <row r="900" spans="1:15" ht="12" customHeight="1" outlineLevel="1" x14ac:dyDescent="0.25">
      <c r="A900" s="3" t="s">
        <v>521</v>
      </c>
      <c r="B900" s="3" t="s">
        <v>549</v>
      </c>
      <c r="C900" s="3" t="s">
        <v>550</v>
      </c>
      <c r="D900" s="3" t="s">
        <v>101</v>
      </c>
      <c r="E900" s="4" t="s">
        <v>102</v>
      </c>
      <c r="F900" s="5">
        <v>0</v>
      </c>
      <c r="G900" s="5">
        <v>0</v>
      </c>
      <c r="H900" s="5">
        <v>0</v>
      </c>
      <c r="I900" s="5">
        <v>0</v>
      </c>
      <c r="J900" s="5">
        <f t="shared" ref="J900:J901" si="478">G900+I900</f>
        <v>0</v>
      </c>
      <c r="K900" s="5">
        <v>0</v>
      </c>
      <c r="L900" s="5">
        <v>100000</v>
      </c>
      <c r="M900" s="5">
        <v>51788</v>
      </c>
      <c r="N900" s="26">
        <v>-40000</v>
      </c>
      <c r="O900" s="29">
        <f t="shared" ref="O900:O901" si="479">L900+N900</f>
        <v>60000</v>
      </c>
    </row>
    <row r="901" spans="1:15" ht="12" customHeight="1" outlineLevel="1" x14ac:dyDescent="0.25">
      <c r="A901" s="3" t="s">
        <v>521</v>
      </c>
      <c r="B901" s="3" t="s">
        <v>549</v>
      </c>
      <c r="C901" s="3" t="s">
        <v>550</v>
      </c>
      <c r="D901" s="3" t="s">
        <v>84</v>
      </c>
      <c r="E901" s="4" t="s">
        <v>85</v>
      </c>
      <c r="F901" s="5">
        <v>0</v>
      </c>
      <c r="G901" s="5">
        <v>0</v>
      </c>
      <c r="H901" s="5">
        <v>0</v>
      </c>
      <c r="I901" s="5">
        <v>0</v>
      </c>
      <c r="J901" s="5">
        <f t="shared" si="478"/>
        <v>0</v>
      </c>
      <c r="K901" s="5">
        <v>50000</v>
      </c>
      <c r="L901" s="5">
        <v>50000</v>
      </c>
      <c r="M901" s="38">
        <v>0</v>
      </c>
      <c r="N901" s="26">
        <v>-50000</v>
      </c>
      <c r="O901" s="29">
        <f t="shared" si="479"/>
        <v>0</v>
      </c>
    </row>
    <row r="902" spans="1:15" ht="12" customHeight="1" x14ac:dyDescent="0.25">
      <c r="A902" s="118" t="s">
        <v>551</v>
      </c>
      <c r="B902" s="119"/>
      <c r="C902" s="119"/>
      <c r="D902" s="119"/>
      <c r="E902" s="119"/>
      <c r="F902" s="6">
        <f t="shared" ref="F902:O902" si="480">SUM(F899:F901)</f>
        <v>0</v>
      </c>
      <c r="G902" s="6">
        <f t="shared" si="480"/>
        <v>-247630</v>
      </c>
      <c r="H902" s="6">
        <f t="shared" si="480"/>
        <v>0</v>
      </c>
      <c r="I902" s="6">
        <f t="shared" si="480"/>
        <v>247630</v>
      </c>
      <c r="J902" s="6">
        <f t="shared" si="480"/>
        <v>0</v>
      </c>
      <c r="K902" s="6">
        <f t="shared" si="480"/>
        <v>50000</v>
      </c>
      <c r="L902" s="6">
        <f t="shared" si="480"/>
        <v>150000</v>
      </c>
      <c r="M902" s="6">
        <f t="shared" si="480"/>
        <v>51788</v>
      </c>
      <c r="N902" s="6">
        <f t="shared" si="480"/>
        <v>-90000</v>
      </c>
      <c r="O902" s="6">
        <f t="shared" si="480"/>
        <v>60000</v>
      </c>
    </row>
    <row r="903" spans="1:15" ht="12" customHeight="1" x14ac:dyDescent="0.25">
      <c r="A903" s="18" t="s">
        <v>521</v>
      </c>
      <c r="B903" s="46" t="s">
        <v>704</v>
      </c>
      <c r="C903" s="46" t="s">
        <v>706</v>
      </c>
      <c r="D903" s="46" t="s">
        <v>101</v>
      </c>
      <c r="E903" s="46" t="s">
        <v>102</v>
      </c>
      <c r="F903" s="45">
        <v>0</v>
      </c>
      <c r="G903" s="45">
        <v>0</v>
      </c>
      <c r="H903" s="45">
        <v>0</v>
      </c>
      <c r="I903" s="45">
        <v>0</v>
      </c>
      <c r="J903" s="45">
        <f>SUM(G903+I903)</f>
        <v>0</v>
      </c>
      <c r="K903" s="45">
        <v>0</v>
      </c>
      <c r="L903" s="19">
        <v>250000</v>
      </c>
      <c r="M903" s="45">
        <v>0</v>
      </c>
      <c r="N903" s="19">
        <v>0</v>
      </c>
      <c r="O903" s="19">
        <f>SUM(L903+N903)</f>
        <v>250000</v>
      </c>
    </row>
    <row r="904" spans="1:15" ht="12" customHeight="1" x14ac:dyDescent="0.25">
      <c r="A904" s="131" t="s">
        <v>705</v>
      </c>
      <c r="B904" s="132"/>
      <c r="C904" s="132"/>
      <c r="D904" s="132"/>
      <c r="E904" s="133"/>
      <c r="F904" s="105">
        <f t="shared" ref="F904:O904" si="481">SUM(F903)</f>
        <v>0</v>
      </c>
      <c r="G904" s="105">
        <f t="shared" si="481"/>
        <v>0</v>
      </c>
      <c r="H904" s="105">
        <f t="shared" si="481"/>
        <v>0</v>
      </c>
      <c r="I904" s="105">
        <f t="shared" si="481"/>
        <v>0</v>
      </c>
      <c r="J904" s="105">
        <f t="shared" si="481"/>
        <v>0</v>
      </c>
      <c r="K904" s="105">
        <f t="shared" si="481"/>
        <v>0</v>
      </c>
      <c r="L904" s="87">
        <f t="shared" si="481"/>
        <v>250000</v>
      </c>
      <c r="M904" s="105">
        <f t="shared" si="481"/>
        <v>0</v>
      </c>
      <c r="N904" s="87">
        <f t="shared" si="481"/>
        <v>0</v>
      </c>
      <c r="O904" s="87">
        <f t="shared" si="481"/>
        <v>250000</v>
      </c>
    </row>
    <row r="905" spans="1:15" ht="12" customHeight="1" outlineLevel="1" x14ac:dyDescent="0.25">
      <c r="A905" s="3" t="s">
        <v>521</v>
      </c>
      <c r="B905" s="3" t="s">
        <v>552</v>
      </c>
      <c r="C905" s="3" t="s">
        <v>553</v>
      </c>
      <c r="D905" s="3" t="s">
        <v>101</v>
      </c>
      <c r="E905" s="4" t="s">
        <v>102</v>
      </c>
      <c r="F905" s="5">
        <v>0</v>
      </c>
      <c r="G905" s="5">
        <v>0</v>
      </c>
      <c r="H905" s="5">
        <v>0</v>
      </c>
      <c r="I905" s="5">
        <v>0</v>
      </c>
      <c r="J905" s="5">
        <f>G905+I905</f>
        <v>0</v>
      </c>
      <c r="K905" s="5">
        <v>0</v>
      </c>
      <c r="L905" s="5">
        <v>0</v>
      </c>
      <c r="M905" s="5">
        <v>0</v>
      </c>
      <c r="N905" s="26">
        <v>0</v>
      </c>
      <c r="O905" s="29">
        <f>L905+N905</f>
        <v>0</v>
      </c>
    </row>
    <row r="906" spans="1:15" ht="12" customHeight="1" outlineLevel="1" x14ac:dyDescent="0.25">
      <c r="A906" s="3" t="s">
        <v>521</v>
      </c>
      <c r="B906" s="3" t="s">
        <v>708</v>
      </c>
      <c r="C906" s="3" t="s">
        <v>554</v>
      </c>
      <c r="D906" s="3" t="s">
        <v>101</v>
      </c>
      <c r="E906" s="4" t="s">
        <v>102</v>
      </c>
      <c r="F906" s="5">
        <v>0</v>
      </c>
      <c r="G906" s="5">
        <v>0</v>
      </c>
      <c r="H906" s="5">
        <v>0</v>
      </c>
      <c r="I906" s="5">
        <v>0</v>
      </c>
      <c r="J906" s="5">
        <f>SUM(G906+I906)</f>
        <v>0</v>
      </c>
      <c r="K906" s="5">
        <v>0</v>
      </c>
      <c r="L906" s="5">
        <v>0</v>
      </c>
      <c r="M906" s="5">
        <v>0</v>
      </c>
      <c r="N906" s="26">
        <v>0</v>
      </c>
      <c r="O906" s="29">
        <f>SUM(L906+N906)</f>
        <v>0</v>
      </c>
    </row>
    <row r="907" spans="1:15" ht="12" customHeight="1" outlineLevel="1" x14ac:dyDescent="0.25">
      <c r="A907" s="3" t="s">
        <v>521</v>
      </c>
      <c r="B907" s="3" t="s">
        <v>708</v>
      </c>
      <c r="C907" s="3" t="s">
        <v>709</v>
      </c>
      <c r="D907" s="3" t="s">
        <v>101</v>
      </c>
      <c r="E907" s="4" t="s">
        <v>102</v>
      </c>
      <c r="F907" s="5">
        <v>0</v>
      </c>
      <c r="G907" s="5">
        <v>0</v>
      </c>
      <c r="H907" s="5">
        <v>0</v>
      </c>
      <c r="I907" s="5">
        <v>0</v>
      </c>
      <c r="J907" s="5">
        <f>SUM(G907+I907)</f>
        <v>0</v>
      </c>
      <c r="K907" s="5">
        <v>0</v>
      </c>
      <c r="L907" s="5">
        <v>25000</v>
      </c>
      <c r="M907" s="5">
        <v>0</v>
      </c>
      <c r="N907" s="26">
        <v>0</v>
      </c>
      <c r="O907" s="29">
        <f>SUM(L907+N907)</f>
        <v>25000</v>
      </c>
    </row>
    <row r="908" spans="1:15" ht="12" customHeight="1" x14ac:dyDescent="0.25">
      <c r="A908" s="118" t="s">
        <v>707</v>
      </c>
      <c r="B908" s="119"/>
      <c r="C908" s="119"/>
      <c r="D908" s="119"/>
      <c r="E908" s="119"/>
      <c r="F908" s="6">
        <f t="shared" ref="F908:O908" si="482">SUM(F905:F907)</f>
        <v>0</v>
      </c>
      <c r="G908" s="6">
        <f t="shared" si="482"/>
        <v>0</v>
      </c>
      <c r="H908" s="6">
        <f t="shared" si="482"/>
        <v>0</v>
      </c>
      <c r="I908" s="6">
        <f t="shared" si="482"/>
        <v>0</v>
      </c>
      <c r="J908" s="6">
        <f t="shared" si="482"/>
        <v>0</v>
      </c>
      <c r="K908" s="6">
        <f t="shared" si="482"/>
        <v>0</v>
      </c>
      <c r="L908" s="6">
        <f t="shared" si="482"/>
        <v>25000</v>
      </c>
      <c r="M908" s="6">
        <f t="shared" si="482"/>
        <v>0</v>
      </c>
      <c r="N908" s="6">
        <f t="shared" si="482"/>
        <v>0</v>
      </c>
      <c r="O908" s="6">
        <f t="shared" si="482"/>
        <v>25000</v>
      </c>
    </row>
    <row r="909" spans="1:15" ht="12" customHeight="1" outlineLevel="1" x14ac:dyDescent="0.25">
      <c r="A909" s="3" t="s">
        <v>521</v>
      </c>
      <c r="B909" s="3" t="s">
        <v>555</v>
      </c>
      <c r="C909" s="3" t="s">
        <v>556</v>
      </c>
      <c r="D909" s="3" t="s">
        <v>130</v>
      </c>
      <c r="E909" s="4" t="s">
        <v>131</v>
      </c>
      <c r="F909" s="5">
        <v>0</v>
      </c>
      <c r="G909" s="5">
        <v>0</v>
      </c>
      <c r="H909" s="5">
        <v>0</v>
      </c>
      <c r="I909" s="5">
        <v>0</v>
      </c>
      <c r="J909" s="5">
        <f t="shared" ref="J909:J912" si="483">G909+I909</f>
        <v>0</v>
      </c>
      <c r="K909" s="5">
        <v>10000</v>
      </c>
      <c r="L909" s="5">
        <v>9000</v>
      </c>
      <c r="M909" s="5">
        <v>4990</v>
      </c>
      <c r="N909" s="26">
        <v>-3000</v>
      </c>
      <c r="O909" s="29">
        <f t="shared" ref="O909:O912" si="484">L909+N909</f>
        <v>6000</v>
      </c>
    </row>
    <row r="910" spans="1:15" ht="12" customHeight="1" outlineLevel="1" x14ac:dyDescent="0.25">
      <c r="A910" s="3" t="s">
        <v>521</v>
      </c>
      <c r="B910" s="3" t="s">
        <v>555</v>
      </c>
      <c r="C910" s="3" t="s">
        <v>556</v>
      </c>
      <c r="D910" s="3" t="s">
        <v>101</v>
      </c>
      <c r="E910" s="4" t="s">
        <v>102</v>
      </c>
      <c r="F910" s="5">
        <v>0</v>
      </c>
      <c r="G910" s="5">
        <v>0</v>
      </c>
      <c r="H910" s="5">
        <v>0</v>
      </c>
      <c r="I910" s="5">
        <v>0</v>
      </c>
      <c r="J910" s="5">
        <f t="shared" si="483"/>
        <v>0</v>
      </c>
      <c r="K910" s="5">
        <v>0</v>
      </c>
      <c r="L910" s="5">
        <v>71000</v>
      </c>
      <c r="M910" s="5">
        <v>70849.899999999994</v>
      </c>
      <c r="N910" s="26">
        <v>0</v>
      </c>
      <c r="O910" s="29">
        <f t="shared" si="484"/>
        <v>71000</v>
      </c>
    </row>
    <row r="911" spans="1:15" ht="12" customHeight="1" outlineLevel="1" x14ac:dyDescent="0.25">
      <c r="A911" s="3" t="s">
        <v>521</v>
      </c>
      <c r="B911" s="3" t="s">
        <v>555</v>
      </c>
      <c r="C911" s="3" t="s">
        <v>556</v>
      </c>
      <c r="D911" s="3" t="s">
        <v>84</v>
      </c>
      <c r="E911" s="4" t="s">
        <v>85</v>
      </c>
      <c r="F911" s="5">
        <v>0</v>
      </c>
      <c r="G911" s="5">
        <v>0</v>
      </c>
      <c r="H911" s="5">
        <v>0</v>
      </c>
      <c r="I911" s="5">
        <v>0</v>
      </c>
      <c r="J911" s="5">
        <f t="shared" si="483"/>
        <v>0</v>
      </c>
      <c r="K911" s="5">
        <v>0</v>
      </c>
      <c r="L911" s="5">
        <v>0</v>
      </c>
      <c r="M911" s="5">
        <v>0</v>
      </c>
      <c r="N911" s="26">
        <v>0</v>
      </c>
      <c r="O911" s="29">
        <f t="shared" si="484"/>
        <v>0</v>
      </c>
    </row>
    <row r="912" spans="1:15" ht="12" customHeight="1" outlineLevel="1" x14ac:dyDescent="0.25">
      <c r="A912" s="3" t="s">
        <v>521</v>
      </c>
      <c r="B912" s="3" t="s">
        <v>555</v>
      </c>
      <c r="C912" s="3" t="s">
        <v>556</v>
      </c>
      <c r="D912" s="3" t="s">
        <v>557</v>
      </c>
      <c r="E912" s="4" t="s">
        <v>558</v>
      </c>
      <c r="F912" s="5">
        <v>0</v>
      </c>
      <c r="G912" s="5">
        <v>0</v>
      </c>
      <c r="H912" s="5">
        <v>0</v>
      </c>
      <c r="I912" s="5">
        <v>0</v>
      </c>
      <c r="J912" s="5">
        <f t="shared" si="483"/>
        <v>0</v>
      </c>
      <c r="K912" s="5">
        <v>10000</v>
      </c>
      <c r="L912" s="5">
        <v>10000</v>
      </c>
      <c r="M912" s="5">
        <v>0</v>
      </c>
      <c r="N912" s="26">
        <v>-10000</v>
      </c>
      <c r="O912" s="29">
        <f t="shared" si="484"/>
        <v>0</v>
      </c>
    </row>
    <row r="913" spans="1:16" ht="12" customHeight="1" x14ac:dyDescent="0.25">
      <c r="A913" s="118" t="s">
        <v>559</v>
      </c>
      <c r="B913" s="119"/>
      <c r="C913" s="119"/>
      <c r="D913" s="119"/>
      <c r="E913" s="119"/>
      <c r="F913" s="6">
        <f t="shared" ref="F913:O913" si="485">SUM(F909:F912)</f>
        <v>0</v>
      </c>
      <c r="G913" s="6">
        <f t="shared" si="485"/>
        <v>0</v>
      </c>
      <c r="H913" s="6">
        <f t="shared" si="485"/>
        <v>0</v>
      </c>
      <c r="I913" s="6">
        <f t="shared" si="485"/>
        <v>0</v>
      </c>
      <c r="J913" s="6">
        <f t="shared" si="485"/>
        <v>0</v>
      </c>
      <c r="K913" s="6">
        <f t="shared" si="485"/>
        <v>20000</v>
      </c>
      <c r="L913" s="6">
        <f t="shared" si="485"/>
        <v>90000</v>
      </c>
      <c r="M913" s="6">
        <f t="shared" si="485"/>
        <v>75839.899999999994</v>
      </c>
      <c r="N913" s="6">
        <f t="shared" si="485"/>
        <v>-13000</v>
      </c>
      <c r="O913" s="6">
        <f t="shared" si="485"/>
        <v>77000</v>
      </c>
    </row>
    <row r="914" spans="1:16" s="7" customFormat="1" ht="12" customHeight="1" x14ac:dyDescent="0.25">
      <c r="A914" s="123" t="s">
        <v>560</v>
      </c>
      <c r="B914" s="124"/>
      <c r="C914" s="124"/>
      <c r="D914" s="124"/>
      <c r="E914" s="124"/>
      <c r="F914" s="10">
        <f t="shared" ref="F914:O914" si="486">SUM(F867,F869,F875,F877,F879,F887,F890,F893,F896,F898,F902,F903,F908,F913)</f>
        <v>1680000</v>
      </c>
      <c r="G914" s="10">
        <f t="shared" si="486"/>
        <v>1699000</v>
      </c>
      <c r="H914" s="10">
        <f t="shared" si="486"/>
        <v>1630566.2</v>
      </c>
      <c r="I914" s="10">
        <f t="shared" si="486"/>
        <v>247630</v>
      </c>
      <c r="J914" s="10">
        <f t="shared" si="486"/>
        <v>1946630</v>
      </c>
      <c r="K914" s="10">
        <f t="shared" si="486"/>
        <v>9095000</v>
      </c>
      <c r="L914" s="10">
        <f t="shared" si="486"/>
        <v>9836000</v>
      </c>
      <c r="M914" s="10">
        <f t="shared" si="486"/>
        <v>6266600.0900000008</v>
      </c>
      <c r="N914" s="10">
        <f t="shared" si="486"/>
        <v>-174400</v>
      </c>
      <c r="O914" s="10">
        <f t="shared" si="486"/>
        <v>9661600</v>
      </c>
    </row>
    <row r="915" spans="1:16" s="7" customFormat="1" ht="12" customHeight="1" x14ac:dyDescent="0.25">
      <c r="A915" s="52" t="s">
        <v>561</v>
      </c>
      <c r="B915" s="46" t="s">
        <v>642</v>
      </c>
      <c r="C915" s="46"/>
      <c r="D915" s="46" t="s">
        <v>293</v>
      </c>
      <c r="E915" s="4" t="s">
        <v>294</v>
      </c>
      <c r="F915" s="19">
        <v>0</v>
      </c>
      <c r="G915" s="19">
        <v>0</v>
      </c>
      <c r="H915" s="19">
        <v>0</v>
      </c>
      <c r="I915" s="25">
        <v>0</v>
      </c>
      <c r="J915" s="27">
        <f>SUM(G915+I915)</f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</row>
    <row r="916" spans="1:16" ht="12" customHeight="1" outlineLevel="1" x14ac:dyDescent="0.25">
      <c r="A916" s="3" t="s">
        <v>561</v>
      </c>
      <c r="B916" s="3" t="s">
        <v>562</v>
      </c>
      <c r="C916" s="3" t="s">
        <v>248</v>
      </c>
      <c r="D916" s="3" t="s">
        <v>101</v>
      </c>
      <c r="E916" s="4" t="s">
        <v>102</v>
      </c>
      <c r="F916" s="5">
        <v>0</v>
      </c>
      <c r="G916" s="5">
        <v>0</v>
      </c>
      <c r="H916" s="5">
        <v>0</v>
      </c>
      <c r="I916" s="5">
        <v>0</v>
      </c>
      <c r="J916" s="5">
        <f>G916+I916</f>
        <v>0</v>
      </c>
      <c r="K916" s="5">
        <v>5000</v>
      </c>
      <c r="L916" s="5">
        <v>5000</v>
      </c>
      <c r="M916" s="5">
        <v>0</v>
      </c>
      <c r="N916" s="26">
        <v>0</v>
      </c>
      <c r="O916" s="29">
        <f>L916+N916</f>
        <v>5000</v>
      </c>
    </row>
    <row r="917" spans="1:16" ht="12" customHeight="1" outlineLevel="1" x14ac:dyDescent="0.25">
      <c r="A917" s="3" t="s">
        <v>561</v>
      </c>
      <c r="B917" s="3" t="s">
        <v>642</v>
      </c>
      <c r="C917" s="3" t="s">
        <v>157</v>
      </c>
      <c r="D917" s="3" t="s">
        <v>643</v>
      </c>
      <c r="E917" s="4" t="s">
        <v>644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26">
        <v>0</v>
      </c>
      <c r="O917" s="29">
        <f>SUM(L917+N917)</f>
        <v>0</v>
      </c>
    </row>
    <row r="918" spans="1:16" ht="12" customHeight="1" x14ac:dyDescent="0.25">
      <c r="A918" s="118" t="s">
        <v>563</v>
      </c>
      <c r="B918" s="119"/>
      <c r="C918" s="119"/>
      <c r="D918" s="119"/>
      <c r="E918" s="119"/>
      <c r="F918" s="6">
        <f>SUM(F915:F917)</f>
        <v>0</v>
      </c>
      <c r="G918" s="6">
        <f t="shared" ref="G918:J918" si="487">SUM(G915:G917)</f>
        <v>0</v>
      </c>
      <c r="H918" s="6">
        <f t="shared" si="487"/>
        <v>0</v>
      </c>
      <c r="I918" s="6">
        <f t="shared" si="487"/>
        <v>0</v>
      </c>
      <c r="J918" s="6">
        <f t="shared" si="487"/>
        <v>0</v>
      </c>
      <c r="K918" s="6">
        <f>SUM(K915:K917)</f>
        <v>5000</v>
      </c>
      <c r="L918" s="6">
        <f t="shared" ref="L918:O918" si="488">SUM(L915:L917)</f>
        <v>5000</v>
      </c>
      <c r="M918" s="6">
        <f t="shared" si="488"/>
        <v>0</v>
      </c>
      <c r="N918" s="6">
        <f t="shared" si="488"/>
        <v>0</v>
      </c>
      <c r="O918" s="6">
        <f t="shared" si="488"/>
        <v>5000</v>
      </c>
    </row>
    <row r="919" spans="1:16" s="7" customFormat="1" ht="12" customHeight="1" x14ac:dyDescent="0.25">
      <c r="A919" s="123" t="s">
        <v>564</v>
      </c>
      <c r="B919" s="124"/>
      <c r="C919" s="124"/>
      <c r="D919" s="124"/>
      <c r="E919" s="124"/>
      <c r="F919" s="10">
        <f t="shared" ref="F919" si="489">SUM(F918)</f>
        <v>0</v>
      </c>
      <c r="G919" s="10">
        <f t="shared" ref="G919:J919" si="490">SUM(G918)</f>
        <v>0</v>
      </c>
      <c r="H919" s="10">
        <f t="shared" si="490"/>
        <v>0</v>
      </c>
      <c r="I919" s="10">
        <f t="shared" si="490"/>
        <v>0</v>
      </c>
      <c r="J919" s="10">
        <f t="shared" si="490"/>
        <v>0</v>
      </c>
      <c r="K919" s="10">
        <f t="shared" ref="K919" si="491">SUM(K918)</f>
        <v>5000</v>
      </c>
      <c r="L919" s="10">
        <f t="shared" ref="L919:O919" si="492">SUM(L918)</f>
        <v>5000</v>
      </c>
      <c r="M919" s="10">
        <f t="shared" si="492"/>
        <v>0</v>
      </c>
      <c r="N919" s="10">
        <f t="shared" si="492"/>
        <v>0</v>
      </c>
      <c r="O919" s="10">
        <f t="shared" si="492"/>
        <v>5000</v>
      </c>
    </row>
    <row r="920" spans="1:16" s="7" customFormat="1" ht="12" customHeight="1" x14ac:dyDescent="0.25">
      <c r="A920" s="123" t="s">
        <v>565</v>
      </c>
      <c r="B920" s="124"/>
      <c r="C920" s="124"/>
      <c r="D920" s="124"/>
      <c r="E920" s="124"/>
      <c r="F920" s="10">
        <f t="shared" ref="F920:O920" si="493">SUM(F48,F52,F95,F105,F278,F452,F473,F561,F634,F779,F801,F812,F835,F853,F914,F919)</f>
        <v>108437261</v>
      </c>
      <c r="G920" s="10">
        <f t="shared" si="493"/>
        <v>115433073.11000001</v>
      </c>
      <c r="H920" s="10">
        <f t="shared" si="493"/>
        <v>95247359.660000011</v>
      </c>
      <c r="I920" s="10">
        <f t="shared" si="493"/>
        <v>-187699.69999999995</v>
      </c>
      <c r="J920" s="10">
        <f t="shared" si="493"/>
        <v>115245373.41000001</v>
      </c>
      <c r="K920" s="10">
        <f t="shared" si="493"/>
        <v>126209661</v>
      </c>
      <c r="L920" s="10">
        <f t="shared" si="493"/>
        <v>154278525.01999998</v>
      </c>
      <c r="M920" s="10">
        <f t="shared" si="493"/>
        <v>99607234.799999997</v>
      </c>
      <c r="N920" s="10">
        <f t="shared" si="493"/>
        <v>-9687699.7000000011</v>
      </c>
      <c r="O920" s="10">
        <f t="shared" si="493"/>
        <v>144590825.31999999</v>
      </c>
    </row>
    <row r="922" spans="1:16" x14ac:dyDescent="0.25">
      <c r="A922" s="12" t="s">
        <v>566</v>
      </c>
      <c r="B922" s="12"/>
      <c r="C922" s="12"/>
      <c r="D922" s="12">
        <v>8115</v>
      </c>
      <c r="E922" s="12" t="s">
        <v>567</v>
      </c>
      <c r="F922" s="13">
        <v>22000000</v>
      </c>
      <c r="G922" s="13">
        <v>43073051.909999996</v>
      </c>
      <c r="H922" s="13"/>
      <c r="I922" s="13">
        <v>0</v>
      </c>
      <c r="J922" s="13">
        <f>SUM(G922,I922)</f>
        <v>43073051.909999996</v>
      </c>
      <c r="K922" s="12"/>
      <c r="L922" s="12"/>
      <c r="M922" s="12"/>
      <c r="N922" s="12"/>
      <c r="O922" s="113">
        <v>9500000</v>
      </c>
      <c r="P922" t="s">
        <v>589</v>
      </c>
    </row>
    <row r="923" spans="1:16" x14ac:dyDescent="0.25">
      <c r="A923" s="12" t="s">
        <v>566</v>
      </c>
      <c r="B923" s="12"/>
      <c r="C923" s="12"/>
      <c r="D923" s="12"/>
      <c r="E923" s="12" t="s">
        <v>568</v>
      </c>
      <c r="F923" s="12"/>
      <c r="G923" s="12"/>
      <c r="H923" s="12"/>
      <c r="I923" s="12"/>
      <c r="J923" s="12"/>
      <c r="K923" s="13">
        <v>1500000</v>
      </c>
      <c r="L923" s="13">
        <v>1500000</v>
      </c>
      <c r="M923" s="13">
        <v>1250000</v>
      </c>
      <c r="N923" s="13">
        <v>0</v>
      </c>
      <c r="O923" s="13">
        <v>1500000</v>
      </c>
    </row>
    <row r="924" spans="1:16" x14ac:dyDescent="0.25">
      <c r="A924" s="12"/>
      <c r="B924" s="12"/>
      <c r="C924" s="12"/>
      <c r="D924" s="12"/>
      <c r="E924" s="12" t="s">
        <v>622</v>
      </c>
      <c r="F924" s="13"/>
      <c r="G924" s="13"/>
      <c r="H924" s="12"/>
      <c r="I924" s="13">
        <v>0</v>
      </c>
      <c r="J924" s="13"/>
      <c r="K924" s="13">
        <v>2727600</v>
      </c>
      <c r="L924" s="13">
        <v>2727600</v>
      </c>
      <c r="M924" s="13">
        <v>2273000</v>
      </c>
      <c r="N924" s="13">
        <v>0</v>
      </c>
      <c r="O924" s="13">
        <v>2727600</v>
      </c>
    </row>
    <row r="926" spans="1:16" x14ac:dyDescent="0.25">
      <c r="A926" s="14"/>
      <c r="B926" s="14"/>
      <c r="C926" s="14"/>
      <c r="D926" s="14"/>
      <c r="E926" s="14" t="s">
        <v>569</v>
      </c>
      <c r="F926" s="15">
        <f>SUM(F922,F920)</f>
        <v>130437261</v>
      </c>
      <c r="G926" s="15">
        <f>SUM(G920,G922,G924)</f>
        <v>158506125.02000001</v>
      </c>
      <c r="H926" s="15">
        <f>SUM(H920)</f>
        <v>95247359.660000011</v>
      </c>
      <c r="I926" s="15">
        <f>SUM(I920,I922,I924)</f>
        <v>-187699.69999999995</v>
      </c>
      <c r="J926" s="15">
        <f>SUM(J920,J922,J924)</f>
        <v>158318425.31999999</v>
      </c>
      <c r="K926" s="15">
        <f>SUM(K920,K923,K924)</f>
        <v>130437261</v>
      </c>
      <c r="L926" s="15">
        <f>SUM(L920,L923,L924)</f>
        <v>158506125.01999998</v>
      </c>
      <c r="M926" s="15">
        <f>SUM(M920,M923,M924)</f>
        <v>103130234.8</v>
      </c>
      <c r="N926" s="15">
        <f>SUM(N920,N923,N924)</f>
        <v>-9687699.7000000011</v>
      </c>
      <c r="O926" s="15">
        <f>SUM(O920,,O922,O923:O924)</f>
        <v>158318425.31999999</v>
      </c>
    </row>
    <row r="928" spans="1:16" x14ac:dyDescent="0.25">
      <c r="A928" s="23"/>
      <c r="B928" s="23"/>
      <c r="C928" s="23"/>
      <c r="D928" s="23"/>
      <c r="E928" t="s">
        <v>574</v>
      </c>
    </row>
    <row r="929" spans="1:5" x14ac:dyDescent="0.25">
      <c r="A929" s="24"/>
      <c r="B929" s="24"/>
      <c r="C929" s="24"/>
      <c r="D929" s="24"/>
      <c r="E929" t="s">
        <v>575</v>
      </c>
    </row>
  </sheetData>
  <autoFilter ref="A4:O920" xr:uid="{00000000-0009-0000-0000-000000000000}"/>
  <mergeCells count="187">
    <mergeCell ref="A890:E890"/>
    <mergeCell ref="P884:U887"/>
    <mergeCell ref="A867:E867"/>
    <mergeCell ref="A869:E869"/>
    <mergeCell ref="A875:E875"/>
    <mergeCell ref="A879:E879"/>
    <mergeCell ref="A887:E887"/>
    <mergeCell ref="A840:E840"/>
    <mergeCell ref="A848:E848"/>
    <mergeCell ref="A850:E850"/>
    <mergeCell ref="A852:E852"/>
    <mergeCell ref="A853:E853"/>
    <mergeCell ref="A877:E877"/>
    <mergeCell ref="A919:E919"/>
    <mergeCell ref="A920:E920"/>
    <mergeCell ref="A908:E908"/>
    <mergeCell ref="A913:E913"/>
    <mergeCell ref="A914:E914"/>
    <mergeCell ref="A918:E918"/>
    <mergeCell ref="A893:E893"/>
    <mergeCell ref="A896:E896"/>
    <mergeCell ref="A898:E898"/>
    <mergeCell ref="A902:E902"/>
    <mergeCell ref="A904:E904"/>
    <mergeCell ref="A834:E834"/>
    <mergeCell ref="A835:E835"/>
    <mergeCell ref="A838:E838"/>
    <mergeCell ref="A801:E801"/>
    <mergeCell ref="A809:E809"/>
    <mergeCell ref="A811:E811"/>
    <mergeCell ref="A812:E812"/>
    <mergeCell ref="A815:E815"/>
    <mergeCell ref="A787:E787"/>
    <mergeCell ref="A791:E791"/>
    <mergeCell ref="A793:E793"/>
    <mergeCell ref="A795:E795"/>
    <mergeCell ref="A800:E800"/>
    <mergeCell ref="A824:E824"/>
    <mergeCell ref="A789:E789"/>
    <mergeCell ref="A818:E818"/>
    <mergeCell ref="A778:E778"/>
    <mergeCell ref="A779:E779"/>
    <mergeCell ref="A781:E781"/>
    <mergeCell ref="A783:E783"/>
    <mergeCell ref="A785:E785"/>
    <mergeCell ref="A752:E752"/>
    <mergeCell ref="A757:E757"/>
    <mergeCell ref="A762:E762"/>
    <mergeCell ref="A767:E767"/>
    <mergeCell ref="A771:E771"/>
    <mergeCell ref="A704:E704"/>
    <mergeCell ref="A742:E742"/>
    <mergeCell ref="A744:E744"/>
    <mergeCell ref="A746:E746"/>
    <mergeCell ref="A750:E750"/>
    <mergeCell ref="A652:E652"/>
    <mergeCell ref="A661:E661"/>
    <mergeCell ref="A668:E668"/>
    <mergeCell ref="A682:E682"/>
    <mergeCell ref="A692:E692"/>
    <mergeCell ref="A633:E633"/>
    <mergeCell ref="A634:E634"/>
    <mergeCell ref="A638:E638"/>
    <mergeCell ref="A642:E642"/>
    <mergeCell ref="A571:E571"/>
    <mergeCell ref="A579:E579"/>
    <mergeCell ref="A593:E593"/>
    <mergeCell ref="A615:E615"/>
    <mergeCell ref="A618:E618"/>
    <mergeCell ref="A548:E548"/>
    <mergeCell ref="A561:E561"/>
    <mergeCell ref="A563:E563"/>
    <mergeCell ref="A550:E550"/>
    <mergeCell ref="A514:E514"/>
    <mergeCell ref="A519:E519"/>
    <mergeCell ref="A532:E532"/>
    <mergeCell ref="A534:E534"/>
    <mergeCell ref="A544:E544"/>
    <mergeCell ref="A560:E560"/>
    <mergeCell ref="A473:E473"/>
    <mergeCell ref="A498:E498"/>
    <mergeCell ref="A504:E504"/>
    <mergeCell ref="A507:E507"/>
    <mergeCell ref="A511:E511"/>
    <mergeCell ref="A463:E463"/>
    <mergeCell ref="A466:E466"/>
    <mergeCell ref="A468:E468"/>
    <mergeCell ref="A470:E470"/>
    <mergeCell ref="A472:E472"/>
    <mergeCell ref="A447:E447"/>
    <mergeCell ref="A449:E449"/>
    <mergeCell ref="A451:E451"/>
    <mergeCell ref="A452:E452"/>
    <mergeCell ref="A459:E459"/>
    <mergeCell ref="A390:E390"/>
    <mergeCell ref="A396:E396"/>
    <mergeCell ref="A400:E400"/>
    <mergeCell ref="A405:E405"/>
    <mergeCell ref="A413:E413"/>
    <mergeCell ref="A416:E416"/>
    <mergeCell ref="A421:E421"/>
    <mergeCell ref="A425:E425"/>
    <mergeCell ref="A429:E429"/>
    <mergeCell ref="A433:E433"/>
    <mergeCell ref="A435:E435"/>
    <mergeCell ref="A437:E437"/>
    <mergeCell ref="A441:E441"/>
    <mergeCell ref="A358:E358"/>
    <mergeCell ref="A370:E370"/>
    <mergeCell ref="A372:E372"/>
    <mergeCell ref="A376:E376"/>
    <mergeCell ref="A386:E386"/>
    <mergeCell ref="A348:E348"/>
    <mergeCell ref="A350:E350"/>
    <mergeCell ref="A352:E352"/>
    <mergeCell ref="A354:E354"/>
    <mergeCell ref="A356:E356"/>
    <mergeCell ref="A302:E302"/>
    <mergeCell ref="A330:E330"/>
    <mergeCell ref="A332:E332"/>
    <mergeCell ref="A334:E334"/>
    <mergeCell ref="A341:E341"/>
    <mergeCell ref="A280:E280"/>
    <mergeCell ref="A287:E287"/>
    <mergeCell ref="A293:E293"/>
    <mergeCell ref="A296:E296"/>
    <mergeCell ref="A298:E298"/>
    <mergeCell ref="A307:E307"/>
    <mergeCell ref="A310:E310"/>
    <mergeCell ref="A316:E316"/>
    <mergeCell ref="A318:E318"/>
    <mergeCell ref="A320:E320"/>
    <mergeCell ref="A324:E324"/>
    <mergeCell ref="A326:E326"/>
    <mergeCell ref="A328:E328"/>
    <mergeCell ref="A246:E246"/>
    <mergeCell ref="A250:E250"/>
    <mergeCell ref="A257:E257"/>
    <mergeCell ref="A277:E277"/>
    <mergeCell ref="A278:E278"/>
    <mergeCell ref="A168:E168"/>
    <mergeCell ref="A188:E188"/>
    <mergeCell ref="A190:E190"/>
    <mergeCell ref="A205:E205"/>
    <mergeCell ref="A234:E234"/>
    <mergeCell ref="A214:E214"/>
    <mergeCell ref="A207:E207"/>
    <mergeCell ref="A45:E45"/>
    <mergeCell ref="A94:E94"/>
    <mergeCell ref="A95:E95"/>
    <mergeCell ref="A99:E99"/>
    <mergeCell ref="A104:E104"/>
    <mergeCell ref="A105:E105"/>
    <mergeCell ref="A59:E59"/>
    <mergeCell ref="A61:E61"/>
    <mergeCell ref="A66:E66"/>
    <mergeCell ref="A68:E68"/>
    <mergeCell ref="A71:E71"/>
    <mergeCell ref="A47:E47"/>
    <mergeCell ref="A48:E48"/>
    <mergeCell ref="A51:E51"/>
    <mergeCell ref="A52:E52"/>
    <mergeCell ref="A57:E57"/>
    <mergeCell ref="P488:R488"/>
    <mergeCell ref="P492:R492"/>
    <mergeCell ref="A37:E37"/>
    <mergeCell ref="A39:E39"/>
    <mergeCell ref="A41:E41"/>
    <mergeCell ref="A43:E43"/>
    <mergeCell ref="A1:O1"/>
    <mergeCell ref="A2:O2"/>
    <mergeCell ref="A3:O3"/>
    <mergeCell ref="C10:C11"/>
    <mergeCell ref="A27:E27"/>
    <mergeCell ref="A29:E29"/>
    <mergeCell ref="A31:E31"/>
    <mergeCell ref="A33:E33"/>
    <mergeCell ref="A35:E35"/>
    <mergeCell ref="C14:C15"/>
    <mergeCell ref="A21:E21"/>
    <mergeCell ref="A23:E23"/>
    <mergeCell ref="A25:E25"/>
    <mergeCell ref="A120:E120"/>
    <mergeCell ref="A127:E127"/>
    <mergeCell ref="A136:E136"/>
    <mergeCell ref="A141:E141"/>
    <mergeCell ref="A150:E150"/>
  </mergeCells>
  <phoneticPr fontId="14" type="noConversion"/>
  <pageMargins left="0.25" right="0.25" top="0.75" bottom="0.75" header="0.3" footer="0.3"/>
  <pageSetup scale="58" fitToHeight="0" orientation="landscape" r:id="rId1"/>
  <ignoredErrors>
    <ignoredError sqref="J21 H926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2025-12-04T10:12:10Z</cp:lastPrinted>
  <dcterms:created xsi:type="dcterms:W3CDTF">2022-08-05T05:30:08Z</dcterms:created>
  <dcterms:modified xsi:type="dcterms:W3CDTF">2025-12-05T13:23:22Z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