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douci FO\ROZPOČET\Rozpočet 2026\RO č. 1\"/>
    </mc:Choice>
  </mc:AlternateContent>
  <xr:revisionPtr revIDLastSave="0" documentId="13_ncr:1_{B12C1229-E554-4093-8E3F-9FC0777D66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1'!$A$4:$O$625</definedName>
    <definedName name="_xlnm.Print_Area" localSheetId="0">'Sheet 1'!$A$1:$O$634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18" i="1" l="1"/>
  <c r="O561" i="1"/>
  <c r="O268" i="1" l="1"/>
  <c r="M268" i="1"/>
  <c r="L268" i="1"/>
  <c r="K268" i="1"/>
  <c r="O267" i="1"/>
  <c r="N268" i="1"/>
  <c r="O266" i="1"/>
  <c r="N266" i="1"/>
  <c r="M266" i="1"/>
  <c r="L266" i="1"/>
  <c r="K266" i="1"/>
  <c r="O265" i="1"/>
  <c r="N264" i="1"/>
  <c r="M264" i="1"/>
  <c r="L264" i="1"/>
  <c r="K264" i="1"/>
  <c r="O264" i="1"/>
  <c r="O263" i="1"/>
  <c r="I268" i="1"/>
  <c r="H268" i="1"/>
  <c r="G268" i="1"/>
  <c r="F268" i="1"/>
  <c r="J268" i="1"/>
  <c r="J267" i="1"/>
  <c r="J266" i="1"/>
  <c r="I266" i="1"/>
  <c r="H266" i="1"/>
  <c r="G266" i="1"/>
  <c r="F266" i="1"/>
  <c r="J265" i="1"/>
  <c r="J264" i="1"/>
  <c r="I264" i="1"/>
  <c r="H264" i="1"/>
  <c r="G264" i="1"/>
  <c r="F264" i="1"/>
  <c r="J263" i="1"/>
  <c r="N560" i="1"/>
  <c r="M560" i="1"/>
  <c r="L560" i="1"/>
  <c r="K560" i="1"/>
  <c r="J560" i="1"/>
  <c r="I560" i="1"/>
  <c r="H560" i="1"/>
  <c r="G560" i="1"/>
  <c r="G561" i="1"/>
  <c r="F560" i="1"/>
  <c r="O559" i="1"/>
  <c r="J559" i="1"/>
  <c r="N262" i="1"/>
  <c r="M262" i="1"/>
  <c r="L262" i="1"/>
  <c r="K262" i="1"/>
  <c r="I262" i="1"/>
  <c r="H262" i="1"/>
  <c r="G262" i="1"/>
  <c r="F262" i="1"/>
  <c r="O261" i="1"/>
  <c r="O262" i="1" s="1"/>
  <c r="J261" i="1"/>
  <c r="J262" i="1" s="1"/>
  <c r="O327" i="1" l="1"/>
  <c r="J327" i="1"/>
  <c r="I260" i="1" l="1"/>
  <c r="H260" i="1"/>
  <c r="G260" i="1"/>
  <c r="F260" i="1"/>
  <c r="N260" i="1"/>
  <c r="M260" i="1"/>
  <c r="L260" i="1"/>
  <c r="K260" i="1"/>
  <c r="O259" i="1"/>
  <c r="O258" i="1"/>
  <c r="O257" i="1"/>
  <c r="J258" i="1"/>
  <c r="J259" i="1"/>
  <c r="J257" i="1"/>
  <c r="N256" i="1"/>
  <c r="M256" i="1"/>
  <c r="L256" i="1"/>
  <c r="K256" i="1"/>
  <c r="I256" i="1"/>
  <c r="H256" i="1"/>
  <c r="G256" i="1"/>
  <c r="F256" i="1"/>
  <c r="O253" i="1"/>
  <c r="O255" i="1"/>
  <c r="O254" i="1"/>
  <c r="J254" i="1"/>
  <c r="J255" i="1"/>
  <c r="J253" i="1"/>
  <c r="J260" i="1" l="1"/>
  <c r="O260" i="1"/>
  <c r="J256" i="1"/>
  <c r="O256" i="1"/>
  <c r="J143" i="1" l="1"/>
  <c r="O477" i="1"/>
  <c r="O476" i="1"/>
  <c r="J477" i="1"/>
  <c r="J476" i="1"/>
  <c r="N517" i="1"/>
  <c r="M517" i="1"/>
  <c r="L517" i="1"/>
  <c r="K517" i="1"/>
  <c r="I517" i="1"/>
  <c r="H517" i="1"/>
  <c r="G517" i="1"/>
  <c r="F517" i="1"/>
  <c r="O475" i="1"/>
  <c r="J475" i="1"/>
  <c r="N381" i="1"/>
  <c r="O380" i="1"/>
  <c r="M381" i="1"/>
  <c r="L381" i="1"/>
  <c r="K381" i="1"/>
  <c r="J380" i="1"/>
  <c r="I381" i="1"/>
  <c r="H381" i="1"/>
  <c r="G381" i="1"/>
  <c r="F381" i="1"/>
  <c r="O367" i="1"/>
  <c r="J367" i="1"/>
  <c r="I567" i="1"/>
  <c r="H567" i="1"/>
  <c r="G567" i="1"/>
  <c r="F567" i="1"/>
  <c r="J564" i="1"/>
  <c r="K567" i="1"/>
  <c r="L567" i="1"/>
  <c r="M567" i="1"/>
  <c r="N567" i="1"/>
  <c r="O564" i="1"/>
  <c r="O567" i="1" s="1"/>
  <c r="N474" i="1" l="1"/>
  <c r="M474" i="1"/>
  <c r="L474" i="1"/>
  <c r="K474" i="1"/>
  <c r="O473" i="1"/>
  <c r="O474" i="1" s="1"/>
  <c r="I474" i="1"/>
  <c r="H474" i="1"/>
  <c r="G474" i="1"/>
  <c r="F474" i="1"/>
  <c r="J473" i="1"/>
  <c r="J474" i="1" s="1"/>
  <c r="J627" i="1" l="1"/>
  <c r="O342" i="1" l="1"/>
  <c r="O341" i="1"/>
  <c r="O340" i="1"/>
  <c r="O339" i="1"/>
  <c r="O347" i="1"/>
  <c r="O344" i="1"/>
  <c r="O345" i="1"/>
  <c r="N314" i="1"/>
  <c r="O313" i="1"/>
  <c r="M314" i="1"/>
  <c r="L314" i="1"/>
  <c r="K314" i="1"/>
  <c r="J313" i="1"/>
  <c r="I314" i="1"/>
  <c r="H314" i="1"/>
  <c r="G314" i="1"/>
  <c r="F314" i="1"/>
  <c r="J43" i="1"/>
  <c r="J41" i="1"/>
  <c r="J39" i="1"/>
  <c r="J40" i="1" s="1"/>
  <c r="J37" i="1"/>
  <c r="J38" i="1" s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27" i="1"/>
  <c r="J426" i="1"/>
  <c r="J425" i="1"/>
  <c r="J424" i="1"/>
  <c r="J423" i="1"/>
  <c r="J422" i="1"/>
  <c r="J421" i="1"/>
  <c r="J420" i="1"/>
  <c r="J419" i="1"/>
  <c r="J437" i="1"/>
  <c r="J436" i="1"/>
  <c r="J435" i="1"/>
  <c r="J434" i="1"/>
  <c r="J433" i="1"/>
  <c r="J432" i="1"/>
  <c r="J431" i="1"/>
  <c r="J430" i="1"/>
  <c r="I438" i="1"/>
  <c r="H438" i="1"/>
  <c r="G438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1" i="1"/>
  <c r="J472" i="1" s="1"/>
  <c r="J469" i="1"/>
  <c r="J468" i="1"/>
  <c r="J467" i="1"/>
  <c r="N623" i="1"/>
  <c r="N624" i="1" s="1"/>
  <c r="M623" i="1"/>
  <c r="M624" i="1" s="1"/>
  <c r="L623" i="1"/>
  <c r="L624" i="1" s="1"/>
  <c r="O622" i="1"/>
  <c r="O535" i="1"/>
  <c r="L466" i="1"/>
  <c r="N438" i="1"/>
  <c r="L438" i="1"/>
  <c r="M438" i="1"/>
  <c r="O429" i="1"/>
  <c r="O390" i="1"/>
  <c r="O389" i="1"/>
  <c r="O388" i="1"/>
  <c r="O387" i="1"/>
  <c r="M391" i="1"/>
  <c r="L391" i="1"/>
  <c r="N391" i="1"/>
  <c r="O386" i="1"/>
  <c r="O385" i="1"/>
  <c r="O383" i="1"/>
  <c r="O382" i="1"/>
  <c r="N384" i="1"/>
  <c r="M384" i="1"/>
  <c r="L384" i="1"/>
  <c r="O379" i="1"/>
  <c r="O378" i="1"/>
  <c r="O377" i="1"/>
  <c r="O376" i="1"/>
  <c r="O375" i="1"/>
  <c r="O374" i="1"/>
  <c r="O373" i="1"/>
  <c r="O371" i="1"/>
  <c r="O370" i="1"/>
  <c r="O369" i="1"/>
  <c r="O368" i="1"/>
  <c r="N372" i="1"/>
  <c r="L372" i="1"/>
  <c r="M372" i="1"/>
  <c r="O366" i="1"/>
  <c r="J404" i="1"/>
  <c r="J403" i="1"/>
  <c r="J402" i="1"/>
  <c r="J401" i="1"/>
  <c r="J400" i="1"/>
  <c r="J399" i="1"/>
  <c r="J397" i="1"/>
  <c r="J396" i="1"/>
  <c r="J395" i="1"/>
  <c r="J394" i="1"/>
  <c r="J393" i="1"/>
  <c r="J390" i="1"/>
  <c r="J389" i="1"/>
  <c r="I391" i="1"/>
  <c r="J388" i="1"/>
  <c r="J387" i="1"/>
  <c r="H391" i="1"/>
  <c r="G391" i="1"/>
  <c r="J379" i="1"/>
  <c r="J378" i="1"/>
  <c r="J377" i="1"/>
  <c r="J376" i="1"/>
  <c r="J375" i="1"/>
  <c r="J371" i="1"/>
  <c r="J370" i="1"/>
  <c r="J369" i="1"/>
  <c r="J368" i="1"/>
  <c r="I372" i="1"/>
  <c r="H372" i="1"/>
  <c r="G372" i="1"/>
  <c r="O364" i="1"/>
  <c r="O363" i="1"/>
  <c r="O362" i="1"/>
  <c r="N365" i="1"/>
  <c r="M365" i="1"/>
  <c r="L365" i="1"/>
  <c r="J364" i="1"/>
  <c r="J363" i="1"/>
  <c r="J362" i="1"/>
  <c r="O360" i="1"/>
  <c r="O359" i="1"/>
  <c r="O358" i="1"/>
  <c r="N361" i="1"/>
  <c r="M361" i="1"/>
  <c r="L361" i="1"/>
  <c r="J360" i="1"/>
  <c r="J359" i="1"/>
  <c r="J358" i="1"/>
  <c r="J353" i="1"/>
  <c r="J352" i="1"/>
  <c r="J351" i="1"/>
  <c r="J350" i="1"/>
  <c r="I354" i="1"/>
  <c r="H354" i="1"/>
  <c r="G354" i="1"/>
  <c r="N357" i="1"/>
  <c r="M357" i="1"/>
  <c r="L357" i="1"/>
  <c r="O356" i="1"/>
  <c r="N348" i="1"/>
  <c r="M348" i="1"/>
  <c r="L348" i="1"/>
  <c r="M346" i="1"/>
  <c r="L346" i="1"/>
  <c r="N346" i="1"/>
  <c r="N354" i="1"/>
  <c r="L354" i="1"/>
  <c r="M354" i="1"/>
  <c r="O349" i="1"/>
  <c r="N343" i="1"/>
  <c r="L343" i="1"/>
  <c r="M343" i="1"/>
  <c r="J342" i="1"/>
  <c r="J341" i="1"/>
  <c r="J340" i="1"/>
  <c r="J339" i="1"/>
  <c r="N338" i="1"/>
  <c r="M338" i="1"/>
  <c r="L338" i="1"/>
  <c r="O337" i="1"/>
  <c r="O338" i="1" s="1"/>
  <c r="O336" i="1"/>
  <c r="J336" i="1"/>
  <c r="J337" i="1"/>
  <c r="J334" i="1"/>
  <c r="J333" i="1"/>
  <c r="J332" i="1"/>
  <c r="J331" i="1"/>
  <c r="J330" i="1"/>
  <c r="O334" i="1"/>
  <c r="O333" i="1"/>
  <c r="O332" i="1"/>
  <c r="O331" i="1"/>
  <c r="O330" i="1"/>
  <c r="N335" i="1"/>
  <c r="L335" i="1"/>
  <c r="M335" i="1"/>
  <c r="O328" i="1"/>
  <c r="O326" i="1"/>
  <c r="O325" i="1"/>
  <c r="O324" i="1"/>
  <c r="N329" i="1"/>
  <c r="L329" i="1"/>
  <c r="M329" i="1"/>
  <c r="J328" i="1"/>
  <c r="J326" i="1"/>
  <c r="J325" i="1"/>
  <c r="J324" i="1"/>
  <c r="N323" i="1"/>
  <c r="L323" i="1"/>
  <c r="M323" i="1"/>
  <c r="J321" i="1"/>
  <c r="J322" i="1"/>
  <c r="N320" i="1"/>
  <c r="M320" i="1"/>
  <c r="L320" i="1"/>
  <c r="O319" i="1"/>
  <c r="O318" i="1"/>
  <c r="J318" i="1"/>
  <c r="J319" i="1"/>
  <c r="O315" i="1"/>
  <c r="O316" i="1"/>
  <c r="L317" i="1"/>
  <c r="M317" i="1"/>
  <c r="N317" i="1"/>
  <c r="O312" i="1"/>
  <c r="O311" i="1"/>
  <c r="O310" i="1"/>
  <c r="O309" i="1"/>
  <c r="J315" i="1"/>
  <c r="J316" i="1"/>
  <c r="J312" i="1"/>
  <c r="J311" i="1"/>
  <c r="J310" i="1"/>
  <c r="J309" i="1"/>
  <c r="J307" i="1"/>
  <c r="J306" i="1"/>
  <c r="J305" i="1"/>
  <c r="J304" i="1"/>
  <c r="J303" i="1"/>
  <c r="J302" i="1"/>
  <c r="J301" i="1"/>
  <c r="J300" i="1"/>
  <c r="J299" i="1"/>
  <c r="J298" i="1"/>
  <c r="I308" i="1"/>
  <c r="H308" i="1"/>
  <c r="G308" i="1"/>
  <c r="J294" i="1"/>
  <c r="J295" i="1" s="1"/>
  <c r="J290" i="1"/>
  <c r="J291" i="1" s="1"/>
  <c r="I289" i="1"/>
  <c r="H289" i="1"/>
  <c r="G289" i="1"/>
  <c r="J288" i="1"/>
  <c r="J283" i="1"/>
  <c r="J282" i="1"/>
  <c r="J281" i="1"/>
  <c r="I284" i="1"/>
  <c r="H284" i="1"/>
  <c r="G284" i="1"/>
  <c r="O307" i="1"/>
  <c r="O306" i="1"/>
  <c r="O305" i="1"/>
  <c r="O304" i="1"/>
  <c r="O303" i="1"/>
  <c r="O302" i="1"/>
  <c r="O301" i="1"/>
  <c r="O300" i="1"/>
  <c r="O299" i="1"/>
  <c r="O298" i="1"/>
  <c r="N308" i="1"/>
  <c r="M308" i="1"/>
  <c r="L308" i="1"/>
  <c r="O297" i="1"/>
  <c r="N295" i="1"/>
  <c r="M295" i="1"/>
  <c r="L295" i="1"/>
  <c r="N291" i="1"/>
  <c r="M291" i="1"/>
  <c r="L291" i="1"/>
  <c r="O290" i="1"/>
  <c r="O294" i="1"/>
  <c r="N293" i="1"/>
  <c r="M293" i="1"/>
  <c r="L293" i="1"/>
  <c r="O292" i="1"/>
  <c r="N289" i="1"/>
  <c r="M289" i="1"/>
  <c r="L289" i="1"/>
  <c r="O288" i="1"/>
  <c r="O287" i="1"/>
  <c r="N286" i="1"/>
  <c r="M286" i="1"/>
  <c r="L286" i="1"/>
  <c r="O285" i="1"/>
  <c r="O283" i="1"/>
  <c r="O282" i="1"/>
  <c r="O281" i="1"/>
  <c r="N284" i="1"/>
  <c r="M284" i="1"/>
  <c r="L284" i="1"/>
  <c r="O280" i="1"/>
  <c r="N278" i="1"/>
  <c r="M278" i="1"/>
  <c r="L278" i="1"/>
  <c r="O277" i="1"/>
  <c r="N276" i="1"/>
  <c r="M276" i="1"/>
  <c r="L276" i="1"/>
  <c r="O275" i="1"/>
  <c r="N274" i="1"/>
  <c r="M274" i="1"/>
  <c r="L274" i="1"/>
  <c r="O272" i="1"/>
  <c r="O273" i="1"/>
  <c r="O271" i="1"/>
  <c r="O270" i="1"/>
  <c r="O269" i="1"/>
  <c r="N252" i="1"/>
  <c r="M252" i="1"/>
  <c r="L252" i="1"/>
  <c r="O251" i="1"/>
  <c r="O250" i="1"/>
  <c r="O249" i="1"/>
  <c r="N248" i="1"/>
  <c r="M248" i="1"/>
  <c r="L248" i="1"/>
  <c r="O247" i="1"/>
  <c r="O246" i="1"/>
  <c r="O245" i="1"/>
  <c r="N244" i="1"/>
  <c r="M244" i="1"/>
  <c r="L244" i="1"/>
  <c r="O243" i="1"/>
  <c r="O242" i="1"/>
  <c r="N241" i="1"/>
  <c r="M241" i="1"/>
  <c r="L241" i="1"/>
  <c r="O240" i="1"/>
  <c r="O239" i="1"/>
  <c r="O238" i="1"/>
  <c r="N237" i="1"/>
  <c r="M237" i="1"/>
  <c r="L237" i="1"/>
  <c r="O236" i="1"/>
  <c r="O237" i="1" s="1"/>
  <c r="N235" i="1"/>
  <c r="M235" i="1"/>
  <c r="L235" i="1"/>
  <c r="O234" i="1"/>
  <c r="O233" i="1"/>
  <c r="N232" i="1"/>
  <c r="M232" i="1"/>
  <c r="L232" i="1"/>
  <c r="L279" i="1" s="1"/>
  <c r="O231" i="1"/>
  <c r="N230" i="1"/>
  <c r="M230" i="1"/>
  <c r="L230" i="1"/>
  <c r="O229" i="1"/>
  <c r="O228" i="1"/>
  <c r="O227" i="1"/>
  <c r="O226" i="1"/>
  <c r="N225" i="1"/>
  <c r="M225" i="1"/>
  <c r="L225" i="1"/>
  <c r="O222" i="1"/>
  <c r="O224" i="1"/>
  <c r="O223" i="1"/>
  <c r="N221" i="1"/>
  <c r="M221" i="1"/>
  <c r="L221" i="1"/>
  <c r="O220" i="1"/>
  <c r="N219" i="1"/>
  <c r="M219" i="1"/>
  <c r="L219" i="1"/>
  <c r="O218" i="1"/>
  <c r="N217" i="1"/>
  <c r="M217" i="1"/>
  <c r="L217" i="1"/>
  <c r="O216" i="1"/>
  <c r="N215" i="1"/>
  <c r="M215" i="1"/>
  <c r="L215" i="1"/>
  <c r="O214" i="1"/>
  <c r="N213" i="1"/>
  <c r="M213" i="1"/>
  <c r="L213" i="1"/>
  <c r="O212" i="1"/>
  <c r="N211" i="1"/>
  <c r="N279" i="1" s="1"/>
  <c r="N625" i="1" s="1"/>
  <c r="M211" i="1"/>
  <c r="L211" i="1"/>
  <c r="O210" i="1"/>
  <c r="O208" i="1"/>
  <c r="O207" i="1"/>
  <c r="M209" i="1"/>
  <c r="N209" i="1"/>
  <c r="L209" i="1"/>
  <c r="N206" i="1"/>
  <c r="M206" i="1"/>
  <c r="O205" i="1"/>
  <c r="O204" i="1"/>
  <c r="O203" i="1"/>
  <c r="L206" i="1"/>
  <c r="N202" i="1"/>
  <c r="M202" i="1"/>
  <c r="O201" i="1"/>
  <c r="L202" i="1"/>
  <c r="J277" i="1"/>
  <c r="J278" i="1" s="1"/>
  <c r="J275" i="1"/>
  <c r="J272" i="1"/>
  <c r="J273" i="1"/>
  <c r="I274" i="1"/>
  <c r="J271" i="1"/>
  <c r="G274" i="1"/>
  <c r="I252" i="1"/>
  <c r="H252" i="1"/>
  <c r="G252" i="1"/>
  <c r="J251" i="1"/>
  <c r="I248" i="1"/>
  <c r="H248" i="1"/>
  <c r="G248" i="1"/>
  <c r="I241" i="1"/>
  <c r="H241" i="1"/>
  <c r="G241" i="1"/>
  <c r="I230" i="1"/>
  <c r="H230" i="1"/>
  <c r="G230" i="1"/>
  <c r="I225" i="1"/>
  <c r="H225" i="1"/>
  <c r="G225" i="1"/>
  <c r="J247" i="1"/>
  <c r="J246" i="1"/>
  <c r="J243" i="1"/>
  <c r="J242" i="1"/>
  <c r="J239" i="1"/>
  <c r="J240" i="1"/>
  <c r="J236" i="1"/>
  <c r="J237" i="1" s="1"/>
  <c r="J234" i="1"/>
  <c r="J231" i="1"/>
  <c r="J232" i="1" s="1"/>
  <c r="J279" i="1" s="1"/>
  <c r="J227" i="1"/>
  <c r="J228" i="1"/>
  <c r="J229" i="1"/>
  <c r="J224" i="1"/>
  <c r="J223" i="1"/>
  <c r="J220" i="1"/>
  <c r="J221" i="1" s="1"/>
  <c r="J218" i="1"/>
  <c r="J219" i="1" s="1"/>
  <c r="J216" i="1"/>
  <c r="J217" i="1" s="1"/>
  <c r="J214" i="1"/>
  <c r="J215" i="1" s="1"/>
  <c r="J212" i="1"/>
  <c r="J213" i="1" s="1"/>
  <c r="J210" i="1"/>
  <c r="J207" i="1"/>
  <c r="J208" i="1"/>
  <c r="J205" i="1"/>
  <c r="J204" i="1"/>
  <c r="J203" i="1"/>
  <c r="J201" i="1"/>
  <c r="J202" i="1" s="1"/>
  <c r="M161" i="1"/>
  <c r="N161" i="1"/>
  <c r="L161" i="1"/>
  <c r="O198" i="1"/>
  <c r="O197" i="1"/>
  <c r="O196" i="1"/>
  <c r="O195" i="1"/>
  <c r="O194" i="1"/>
  <c r="O193" i="1"/>
  <c r="N199" i="1"/>
  <c r="M199" i="1"/>
  <c r="L199" i="1"/>
  <c r="O192" i="1"/>
  <c r="O191" i="1"/>
  <c r="N190" i="1"/>
  <c r="O189" i="1"/>
  <c r="O188" i="1"/>
  <c r="O187" i="1"/>
  <c r="O186" i="1"/>
  <c r="O185" i="1"/>
  <c r="O184" i="1"/>
  <c r="L190" i="1"/>
  <c r="M190" i="1"/>
  <c r="O182" i="1"/>
  <c r="O181" i="1"/>
  <c r="L183" i="1"/>
  <c r="M183" i="1"/>
  <c r="N183" i="1"/>
  <c r="O179" i="1"/>
  <c r="O178" i="1"/>
  <c r="O177" i="1"/>
  <c r="O176" i="1"/>
  <c r="O175" i="1"/>
  <c r="N180" i="1"/>
  <c r="M180" i="1"/>
  <c r="L180" i="1"/>
  <c r="O172" i="1"/>
  <c r="O171" i="1"/>
  <c r="O170" i="1"/>
  <c r="O169" i="1"/>
  <c r="O168" i="1"/>
  <c r="O167" i="1"/>
  <c r="O166" i="1"/>
  <c r="O165" i="1"/>
  <c r="N173" i="1"/>
  <c r="M173" i="1"/>
  <c r="L173" i="1"/>
  <c r="O174" i="1"/>
  <c r="O160" i="1"/>
  <c r="O159" i="1"/>
  <c r="O158" i="1"/>
  <c r="O157" i="1"/>
  <c r="O156" i="1"/>
  <c r="O151" i="1"/>
  <c r="O150" i="1"/>
  <c r="O149" i="1"/>
  <c r="O148" i="1"/>
  <c r="O146" i="1"/>
  <c r="O145" i="1"/>
  <c r="O144" i="1"/>
  <c r="N152" i="1"/>
  <c r="M152" i="1"/>
  <c r="L152" i="1"/>
  <c r="O162" i="1"/>
  <c r="O163" i="1"/>
  <c r="O164" i="1"/>
  <c r="O155" i="1"/>
  <c r="M154" i="1"/>
  <c r="L154" i="1"/>
  <c r="N154" i="1"/>
  <c r="O153" i="1"/>
  <c r="J198" i="1"/>
  <c r="J197" i="1"/>
  <c r="J196" i="1"/>
  <c r="J195" i="1"/>
  <c r="J194" i="1"/>
  <c r="J193" i="1"/>
  <c r="I199" i="1"/>
  <c r="H199" i="1"/>
  <c r="G199" i="1"/>
  <c r="J189" i="1"/>
  <c r="J188" i="1"/>
  <c r="J187" i="1"/>
  <c r="J186" i="1"/>
  <c r="J185" i="1"/>
  <c r="G190" i="1"/>
  <c r="H190" i="1"/>
  <c r="I190" i="1"/>
  <c r="J181" i="1"/>
  <c r="J182" i="1"/>
  <c r="J172" i="1"/>
  <c r="J171" i="1"/>
  <c r="J170" i="1"/>
  <c r="J169" i="1"/>
  <c r="J168" i="1"/>
  <c r="J167" i="1"/>
  <c r="J166" i="1"/>
  <c r="J165" i="1"/>
  <c r="J179" i="1"/>
  <c r="J178" i="1"/>
  <c r="J177" i="1"/>
  <c r="J176" i="1"/>
  <c r="J175" i="1"/>
  <c r="I180" i="1"/>
  <c r="H180" i="1"/>
  <c r="G180" i="1"/>
  <c r="I173" i="1"/>
  <c r="H173" i="1"/>
  <c r="G173" i="1"/>
  <c r="I161" i="1"/>
  <c r="H161" i="1"/>
  <c r="G161" i="1"/>
  <c r="J151" i="1"/>
  <c r="J150" i="1"/>
  <c r="J149" i="1"/>
  <c r="J148" i="1"/>
  <c r="J147" i="1"/>
  <c r="J146" i="1"/>
  <c r="J145" i="1"/>
  <c r="J144" i="1"/>
  <c r="O142" i="1"/>
  <c r="O141" i="1"/>
  <c r="I140" i="1"/>
  <c r="H140" i="1"/>
  <c r="G140" i="1"/>
  <c r="I152" i="1"/>
  <c r="H152" i="1"/>
  <c r="G152" i="1"/>
  <c r="J139" i="1"/>
  <c r="J138" i="1"/>
  <c r="J137" i="1"/>
  <c r="J136" i="1"/>
  <c r="J135" i="1"/>
  <c r="J134" i="1"/>
  <c r="J133" i="1"/>
  <c r="J132" i="1"/>
  <c r="J131" i="1"/>
  <c r="N140" i="1"/>
  <c r="M140" i="1"/>
  <c r="L140" i="1"/>
  <c r="O138" i="1"/>
  <c r="O137" i="1"/>
  <c r="O136" i="1"/>
  <c r="O135" i="1"/>
  <c r="O134" i="1"/>
  <c r="O133" i="1"/>
  <c r="O132" i="1"/>
  <c r="O131" i="1"/>
  <c r="O130" i="1"/>
  <c r="O129" i="1"/>
  <c r="O139" i="1"/>
  <c r="O127" i="1"/>
  <c r="O126" i="1"/>
  <c r="O125" i="1"/>
  <c r="O124" i="1"/>
  <c r="O123" i="1"/>
  <c r="O122" i="1"/>
  <c r="O121" i="1"/>
  <c r="O120" i="1"/>
  <c r="O119" i="1"/>
  <c r="N128" i="1"/>
  <c r="M128" i="1"/>
  <c r="L128" i="1"/>
  <c r="O118" i="1"/>
  <c r="O116" i="1"/>
  <c r="O115" i="1"/>
  <c r="O114" i="1"/>
  <c r="L117" i="1"/>
  <c r="O113" i="1"/>
  <c r="O112" i="1"/>
  <c r="O111" i="1"/>
  <c r="N117" i="1"/>
  <c r="M117" i="1"/>
  <c r="N110" i="1"/>
  <c r="M110" i="1"/>
  <c r="L110" i="1"/>
  <c r="O109" i="1"/>
  <c r="O108" i="1"/>
  <c r="O106" i="1"/>
  <c r="O105" i="1"/>
  <c r="O104" i="1"/>
  <c r="O103" i="1"/>
  <c r="N107" i="1"/>
  <c r="M107" i="1"/>
  <c r="L107" i="1"/>
  <c r="N102" i="1"/>
  <c r="M102" i="1"/>
  <c r="L102" i="1"/>
  <c r="O101" i="1"/>
  <c r="O100" i="1"/>
  <c r="N99" i="1"/>
  <c r="O98" i="1"/>
  <c r="O97" i="1"/>
  <c r="O96" i="1"/>
  <c r="O95" i="1"/>
  <c r="O94" i="1"/>
  <c r="O93" i="1"/>
  <c r="L99" i="1"/>
  <c r="M99" i="1"/>
  <c r="O92" i="1"/>
  <c r="O91" i="1"/>
  <c r="M89" i="1"/>
  <c r="L89" i="1"/>
  <c r="N89" i="1"/>
  <c r="N84" i="1"/>
  <c r="M84" i="1"/>
  <c r="L84" i="1"/>
  <c r="O83" i="1"/>
  <c r="N52" i="1"/>
  <c r="M52" i="1"/>
  <c r="L52" i="1"/>
  <c r="M48" i="1"/>
  <c r="M49" i="1" s="1"/>
  <c r="L48" i="1"/>
  <c r="L49" i="1" s="1"/>
  <c r="N48" i="1"/>
  <c r="N49" i="1" s="1"/>
  <c r="N44" i="1"/>
  <c r="N42" i="1"/>
  <c r="N40" i="1"/>
  <c r="N38" i="1"/>
  <c r="N36" i="1"/>
  <c r="N34" i="1"/>
  <c r="N32" i="1"/>
  <c r="N30" i="1"/>
  <c r="N28" i="1"/>
  <c r="N26" i="1"/>
  <c r="N24" i="1"/>
  <c r="N22" i="1"/>
  <c r="M44" i="1"/>
  <c r="M42" i="1"/>
  <c r="M40" i="1"/>
  <c r="M38" i="1"/>
  <c r="M36" i="1"/>
  <c r="M34" i="1"/>
  <c r="M32" i="1"/>
  <c r="M30" i="1"/>
  <c r="M28" i="1"/>
  <c r="M26" i="1"/>
  <c r="M24" i="1"/>
  <c r="M22" i="1"/>
  <c r="L44" i="1"/>
  <c r="L42" i="1"/>
  <c r="L40" i="1"/>
  <c r="L38" i="1"/>
  <c r="L36" i="1"/>
  <c r="L34" i="1"/>
  <c r="L32" i="1"/>
  <c r="L30" i="1"/>
  <c r="L28" i="1"/>
  <c r="L26" i="1"/>
  <c r="L24" i="1"/>
  <c r="L22" i="1"/>
  <c r="N20" i="1"/>
  <c r="M20" i="1"/>
  <c r="L20" i="1"/>
  <c r="N81" i="1"/>
  <c r="M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57" i="1"/>
  <c r="L81" i="1"/>
  <c r="N64" i="1"/>
  <c r="M64" i="1"/>
  <c r="L64" i="1"/>
  <c r="O63" i="1"/>
  <c r="N62" i="1"/>
  <c r="M62" i="1"/>
  <c r="L62" i="1"/>
  <c r="O61" i="1"/>
  <c r="N60" i="1"/>
  <c r="M60" i="1"/>
  <c r="L60" i="1"/>
  <c r="O58" i="1"/>
  <c r="O59" i="1"/>
  <c r="N56" i="1"/>
  <c r="M56" i="1"/>
  <c r="L56" i="1"/>
  <c r="O55" i="1"/>
  <c r="N54" i="1"/>
  <c r="M54" i="1"/>
  <c r="L54" i="1"/>
  <c r="O53" i="1"/>
  <c r="J63" i="1"/>
  <c r="J64" i="1" s="1"/>
  <c r="J59" i="1"/>
  <c r="J58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86" i="1"/>
  <c r="J85" i="1"/>
  <c r="J87" i="1"/>
  <c r="J88" i="1"/>
  <c r="J83" i="1"/>
  <c r="J84" i="1" s="1"/>
  <c r="J98" i="1"/>
  <c r="J97" i="1"/>
  <c r="J96" i="1"/>
  <c r="J95" i="1"/>
  <c r="J94" i="1"/>
  <c r="J93" i="1"/>
  <c r="J106" i="1"/>
  <c r="J105" i="1"/>
  <c r="J104" i="1"/>
  <c r="J103" i="1"/>
  <c r="J101" i="1"/>
  <c r="J109" i="1"/>
  <c r="J115" i="1"/>
  <c r="J114" i="1"/>
  <c r="J113" i="1"/>
  <c r="J112" i="1"/>
  <c r="J116" i="1"/>
  <c r="J126" i="1"/>
  <c r="J125" i="1"/>
  <c r="J124" i="1"/>
  <c r="J123" i="1"/>
  <c r="J122" i="1"/>
  <c r="J121" i="1"/>
  <c r="J120" i="1"/>
  <c r="J119" i="1"/>
  <c r="J127" i="1"/>
  <c r="I128" i="1"/>
  <c r="H128" i="1"/>
  <c r="G128" i="1"/>
  <c r="I117" i="1"/>
  <c r="H117" i="1"/>
  <c r="G117" i="1"/>
  <c r="I110" i="1"/>
  <c r="H110" i="1"/>
  <c r="G110" i="1"/>
  <c r="I102" i="1"/>
  <c r="H102" i="1"/>
  <c r="G102" i="1"/>
  <c r="I99" i="1"/>
  <c r="H99" i="1"/>
  <c r="G99" i="1"/>
  <c r="I81" i="1"/>
  <c r="H81" i="1"/>
  <c r="G81" i="1"/>
  <c r="I60" i="1"/>
  <c r="H60" i="1"/>
  <c r="G60" i="1"/>
  <c r="N590" i="1"/>
  <c r="M590" i="1"/>
  <c r="L590" i="1"/>
  <c r="N620" i="1"/>
  <c r="M620" i="1"/>
  <c r="L620" i="1"/>
  <c r="O619" i="1"/>
  <c r="O618" i="1"/>
  <c r="O617" i="1"/>
  <c r="N616" i="1"/>
  <c r="M616" i="1"/>
  <c r="O615" i="1"/>
  <c r="L616" i="1"/>
  <c r="O613" i="1"/>
  <c r="M614" i="1"/>
  <c r="N614" i="1"/>
  <c r="N612" i="1"/>
  <c r="M612" i="1"/>
  <c r="O611" i="1"/>
  <c r="O610" i="1"/>
  <c r="L614" i="1"/>
  <c r="L612" i="1"/>
  <c r="I623" i="1"/>
  <c r="I624" i="1" s="1"/>
  <c r="H623" i="1"/>
  <c r="H624" i="1" s="1"/>
  <c r="G623" i="1"/>
  <c r="G624" i="1" s="1"/>
  <c r="J622" i="1"/>
  <c r="J623" i="1" s="1"/>
  <c r="J624" i="1" s="1"/>
  <c r="I620" i="1"/>
  <c r="H620" i="1"/>
  <c r="G620" i="1"/>
  <c r="J618" i="1"/>
  <c r="J617" i="1"/>
  <c r="J619" i="1"/>
  <c r="I616" i="1"/>
  <c r="H616" i="1"/>
  <c r="G616" i="1"/>
  <c r="J615" i="1"/>
  <c r="J616" i="1" s="1"/>
  <c r="H614" i="1"/>
  <c r="G614" i="1"/>
  <c r="I614" i="1"/>
  <c r="J613" i="1"/>
  <c r="J614" i="1" s="1"/>
  <c r="I612" i="1"/>
  <c r="H612" i="1"/>
  <c r="G612" i="1"/>
  <c r="J610" i="1"/>
  <c r="J611" i="1"/>
  <c r="I609" i="1"/>
  <c r="H609" i="1"/>
  <c r="G609" i="1"/>
  <c r="J608" i="1"/>
  <c r="J609" i="1" s="1"/>
  <c r="N609" i="1"/>
  <c r="M609" i="1"/>
  <c r="L609" i="1"/>
  <c r="O608" i="1"/>
  <c r="N607" i="1"/>
  <c r="M607" i="1"/>
  <c r="L607" i="1"/>
  <c r="O606" i="1"/>
  <c r="O605" i="1"/>
  <c r="I607" i="1"/>
  <c r="H607" i="1"/>
  <c r="G607" i="1"/>
  <c r="J605" i="1"/>
  <c r="J606" i="1"/>
  <c r="N604" i="1"/>
  <c r="M604" i="1"/>
  <c r="L604" i="1"/>
  <c r="I604" i="1"/>
  <c r="H604" i="1"/>
  <c r="G604" i="1"/>
  <c r="J603" i="1"/>
  <c r="J602" i="1"/>
  <c r="O602" i="1"/>
  <c r="O603" i="1"/>
  <c r="O600" i="1"/>
  <c r="O599" i="1"/>
  <c r="L601" i="1"/>
  <c r="M601" i="1"/>
  <c r="N601" i="1"/>
  <c r="O597" i="1"/>
  <c r="O596" i="1"/>
  <c r="O595" i="1"/>
  <c r="O594" i="1"/>
  <c r="O593" i="1"/>
  <c r="O592" i="1"/>
  <c r="O591" i="1"/>
  <c r="M598" i="1"/>
  <c r="N598" i="1"/>
  <c r="L598" i="1"/>
  <c r="H601" i="1"/>
  <c r="G601" i="1"/>
  <c r="I601" i="1"/>
  <c r="J600" i="1"/>
  <c r="J599" i="1"/>
  <c r="J597" i="1"/>
  <c r="J596" i="1"/>
  <c r="J595" i="1"/>
  <c r="J594" i="1"/>
  <c r="J593" i="1"/>
  <c r="J592" i="1"/>
  <c r="J591" i="1"/>
  <c r="I598" i="1"/>
  <c r="H598" i="1"/>
  <c r="G598" i="1"/>
  <c r="O589" i="1"/>
  <c r="J586" i="1"/>
  <c r="J585" i="1"/>
  <c r="J584" i="1"/>
  <c r="J583" i="1"/>
  <c r="J587" i="1"/>
  <c r="I588" i="1"/>
  <c r="H588" i="1"/>
  <c r="G588" i="1"/>
  <c r="J581" i="1"/>
  <c r="J582" i="1" s="1"/>
  <c r="J577" i="1"/>
  <c r="J576" i="1"/>
  <c r="J575" i="1"/>
  <c r="J574" i="1"/>
  <c r="J578" i="1"/>
  <c r="J579" i="1"/>
  <c r="I580" i="1"/>
  <c r="H580" i="1"/>
  <c r="G580" i="1"/>
  <c r="I569" i="1"/>
  <c r="H569" i="1"/>
  <c r="G569" i="1"/>
  <c r="J568" i="1"/>
  <c r="J569" i="1" s="1"/>
  <c r="J566" i="1"/>
  <c r="J565" i="1"/>
  <c r="G563" i="1"/>
  <c r="H563" i="1"/>
  <c r="I563" i="1"/>
  <c r="J562" i="1"/>
  <c r="J563" i="1" s="1"/>
  <c r="J558" i="1"/>
  <c r="J556" i="1"/>
  <c r="J555" i="1"/>
  <c r="I557" i="1"/>
  <c r="H557" i="1"/>
  <c r="G557" i="1"/>
  <c r="H554" i="1"/>
  <c r="G554" i="1"/>
  <c r="I554" i="1"/>
  <c r="J553" i="1"/>
  <c r="J554" i="1" s="1"/>
  <c r="G552" i="1"/>
  <c r="H552" i="1"/>
  <c r="I552" i="1"/>
  <c r="J551" i="1"/>
  <c r="J552" i="1" s="1"/>
  <c r="I550" i="1"/>
  <c r="H550" i="1"/>
  <c r="G550" i="1"/>
  <c r="J549" i="1"/>
  <c r="J550" i="1" s="1"/>
  <c r="I539" i="1"/>
  <c r="H539" i="1"/>
  <c r="G539" i="1"/>
  <c r="J538" i="1"/>
  <c r="J537" i="1"/>
  <c r="J536" i="1"/>
  <c r="J544" i="1"/>
  <c r="J543" i="1"/>
  <c r="J542" i="1"/>
  <c r="J541" i="1"/>
  <c r="I545" i="1"/>
  <c r="H545" i="1"/>
  <c r="G545" i="1"/>
  <c r="I547" i="1"/>
  <c r="H547" i="1"/>
  <c r="G547" i="1"/>
  <c r="J546" i="1"/>
  <c r="J547" i="1" s="1"/>
  <c r="J573" i="1"/>
  <c r="J572" i="1"/>
  <c r="J571" i="1"/>
  <c r="I582" i="1"/>
  <c r="H582" i="1"/>
  <c r="G582" i="1"/>
  <c r="I590" i="1"/>
  <c r="H590" i="1"/>
  <c r="G590" i="1"/>
  <c r="J589" i="1"/>
  <c r="J590" i="1" s="1"/>
  <c r="O587" i="1"/>
  <c r="O586" i="1"/>
  <c r="O585" i="1"/>
  <c r="O584" i="1"/>
  <c r="O583" i="1"/>
  <c r="N588" i="1"/>
  <c r="M588" i="1"/>
  <c r="L588" i="1"/>
  <c r="O581" i="1"/>
  <c r="N582" i="1"/>
  <c r="M582" i="1"/>
  <c r="L582" i="1"/>
  <c r="N580" i="1"/>
  <c r="M580" i="1"/>
  <c r="L580" i="1"/>
  <c r="O579" i="1"/>
  <c r="O578" i="1"/>
  <c r="O577" i="1"/>
  <c r="O576" i="1"/>
  <c r="O575" i="1"/>
  <c r="O574" i="1"/>
  <c r="O573" i="1"/>
  <c r="O572" i="1"/>
  <c r="O571" i="1"/>
  <c r="N570" i="1"/>
  <c r="O568" i="1"/>
  <c r="M569" i="1"/>
  <c r="L569" i="1"/>
  <c r="N569" i="1"/>
  <c r="N563" i="1"/>
  <c r="M563" i="1"/>
  <c r="L563" i="1"/>
  <c r="O562" i="1"/>
  <c r="O558" i="1"/>
  <c r="O560" i="1" s="1"/>
  <c r="O556" i="1"/>
  <c r="O555" i="1"/>
  <c r="N557" i="1"/>
  <c r="M557" i="1"/>
  <c r="L557" i="1"/>
  <c r="N554" i="1"/>
  <c r="M554" i="1"/>
  <c r="L554" i="1"/>
  <c r="O553" i="1"/>
  <c r="O551" i="1"/>
  <c r="O552" i="1" s="1"/>
  <c r="N552" i="1"/>
  <c r="M552" i="1"/>
  <c r="L552" i="1"/>
  <c r="O549" i="1"/>
  <c r="L550" i="1"/>
  <c r="M550" i="1"/>
  <c r="N550" i="1"/>
  <c r="N545" i="1"/>
  <c r="M545" i="1"/>
  <c r="L545" i="1"/>
  <c r="O546" i="1"/>
  <c r="N547" i="1"/>
  <c r="M547" i="1"/>
  <c r="L547" i="1"/>
  <c r="O538" i="1"/>
  <c r="O537" i="1"/>
  <c r="O536" i="1"/>
  <c r="N539" i="1"/>
  <c r="M539" i="1"/>
  <c r="L539" i="1"/>
  <c r="O529" i="1"/>
  <c r="O531" i="1"/>
  <c r="O533" i="1"/>
  <c r="N534" i="1"/>
  <c r="M534" i="1"/>
  <c r="L534" i="1"/>
  <c r="L532" i="1"/>
  <c r="M532" i="1"/>
  <c r="N532" i="1"/>
  <c r="L530" i="1"/>
  <c r="M530" i="1"/>
  <c r="N530" i="1"/>
  <c r="O527" i="1"/>
  <c r="N528" i="1"/>
  <c r="M528" i="1"/>
  <c r="L528" i="1"/>
  <c r="O525" i="1"/>
  <c r="N526" i="1"/>
  <c r="M526" i="1"/>
  <c r="L526" i="1"/>
  <c r="N524" i="1"/>
  <c r="M524" i="1"/>
  <c r="L524" i="1"/>
  <c r="O523" i="1"/>
  <c r="N522" i="1"/>
  <c r="M522" i="1"/>
  <c r="O521" i="1"/>
  <c r="L522" i="1"/>
  <c r="J519" i="1"/>
  <c r="J520" i="1" s="1"/>
  <c r="O519" i="1"/>
  <c r="N520" i="1"/>
  <c r="M520" i="1"/>
  <c r="L520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1" i="1"/>
  <c r="O469" i="1"/>
  <c r="O468" i="1"/>
  <c r="O467" i="1"/>
  <c r="O465" i="1"/>
  <c r="N472" i="1"/>
  <c r="M472" i="1"/>
  <c r="L472" i="1"/>
  <c r="N470" i="1"/>
  <c r="M470" i="1"/>
  <c r="L470" i="1"/>
  <c r="N466" i="1"/>
  <c r="M466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M464" i="1"/>
  <c r="L464" i="1"/>
  <c r="N464" i="1"/>
  <c r="O437" i="1"/>
  <c r="O436" i="1"/>
  <c r="O435" i="1"/>
  <c r="O434" i="1"/>
  <c r="O433" i="1"/>
  <c r="O432" i="1"/>
  <c r="O431" i="1"/>
  <c r="O430" i="1"/>
  <c r="O427" i="1"/>
  <c r="O426" i="1"/>
  <c r="O425" i="1"/>
  <c r="O424" i="1"/>
  <c r="O423" i="1"/>
  <c r="O422" i="1"/>
  <c r="O421" i="1"/>
  <c r="O420" i="1"/>
  <c r="O419" i="1"/>
  <c r="L428" i="1"/>
  <c r="M428" i="1"/>
  <c r="N428" i="1"/>
  <c r="O417" i="1"/>
  <c r="O416" i="1"/>
  <c r="O415" i="1"/>
  <c r="O414" i="1"/>
  <c r="O413" i="1"/>
  <c r="O412" i="1"/>
  <c r="O410" i="1"/>
  <c r="O408" i="1"/>
  <c r="O407" i="1"/>
  <c r="O406" i="1"/>
  <c r="M418" i="1"/>
  <c r="N418" i="1"/>
  <c r="L418" i="1"/>
  <c r="O401" i="1"/>
  <c r="O404" i="1"/>
  <c r="O403" i="1"/>
  <c r="O402" i="1"/>
  <c r="O400" i="1"/>
  <c r="O399" i="1"/>
  <c r="M405" i="1"/>
  <c r="N405" i="1"/>
  <c r="L405" i="1"/>
  <c r="O397" i="1"/>
  <c r="O396" i="1"/>
  <c r="O395" i="1"/>
  <c r="O394" i="1"/>
  <c r="O393" i="1"/>
  <c r="N398" i="1"/>
  <c r="M398" i="1"/>
  <c r="L398" i="1"/>
  <c r="J535" i="1"/>
  <c r="J534" i="1"/>
  <c r="I534" i="1"/>
  <c r="H534" i="1"/>
  <c r="G534" i="1"/>
  <c r="J532" i="1"/>
  <c r="I532" i="1"/>
  <c r="H532" i="1"/>
  <c r="G532" i="1"/>
  <c r="J530" i="1"/>
  <c r="I530" i="1"/>
  <c r="H530" i="1"/>
  <c r="G530" i="1"/>
  <c r="J528" i="1"/>
  <c r="I528" i="1"/>
  <c r="H528" i="1"/>
  <c r="G528" i="1"/>
  <c r="J526" i="1"/>
  <c r="I526" i="1"/>
  <c r="H526" i="1"/>
  <c r="G526" i="1"/>
  <c r="J524" i="1"/>
  <c r="I524" i="1"/>
  <c r="H524" i="1"/>
  <c r="G524" i="1"/>
  <c r="J522" i="1"/>
  <c r="I522" i="1"/>
  <c r="H522" i="1"/>
  <c r="G522" i="1"/>
  <c r="I520" i="1"/>
  <c r="H520" i="1"/>
  <c r="G520" i="1"/>
  <c r="I472" i="1"/>
  <c r="H472" i="1"/>
  <c r="G472" i="1"/>
  <c r="I470" i="1"/>
  <c r="H470" i="1"/>
  <c r="G470" i="1"/>
  <c r="I466" i="1"/>
  <c r="H466" i="1"/>
  <c r="G466" i="1"/>
  <c r="J465" i="1"/>
  <c r="J466" i="1" s="1"/>
  <c r="I464" i="1"/>
  <c r="H464" i="1"/>
  <c r="G464" i="1"/>
  <c r="J429" i="1"/>
  <c r="I428" i="1"/>
  <c r="H428" i="1"/>
  <c r="G428" i="1"/>
  <c r="I418" i="1"/>
  <c r="H418" i="1"/>
  <c r="G418" i="1"/>
  <c r="I405" i="1"/>
  <c r="H405" i="1"/>
  <c r="G405" i="1"/>
  <c r="I398" i="1"/>
  <c r="H398" i="1"/>
  <c r="G398" i="1"/>
  <c r="I384" i="1"/>
  <c r="H384" i="1"/>
  <c r="G384" i="1"/>
  <c r="J386" i="1"/>
  <c r="J385" i="1"/>
  <c r="J383" i="1"/>
  <c r="J382" i="1"/>
  <c r="J374" i="1"/>
  <c r="J373" i="1"/>
  <c r="J366" i="1"/>
  <c r="I365" i="1"/>
  <c r="H365" i="1"/>
  <c r="G365" i="1"/>
  <c r="I361" i="1"/>
  <c r="H361" i="1"/>
  <c r="G361" i="1"/>
  <c r="G357" i="1"/>
  <c r="H357" i="1"/>
  <c r="I357" i="1"/>
  <c r="J356" i="1"/>
  <c r="J357" i="1" s="1"/>
  <c r="J338" i="1"/>
  <c r="I338" i="1"/>
  <c r="H338" i="1"/>
  <c r="G338" i="1"/>
  <c r="J348" i="1"/>
  <c r="I348" i="1"/>
  <c r="H348" i="1"/>
  <c r="G348" i="1"/>
  <c r="J346" i="1"/>
  <c r="I346" i="1"/>
  <c r="H346" i="1"/>
  <c r="G346" i="1"/>
  <c r="I343" i="1"/>
  <c r="H343" i="1"/>
  <c r="G343" i="1"/>
  <c r="J349" i="1"/>
  <c r="J354" i="1" s="1"/>
  <c r="J317" i="1"/>
  <c r="I317" i="1"/>
  <c r="H317" i="1"/>
  <c r="G317" i="1"/>
  <c r="I320" i="1"/>
  <c r="H320" i="1"/>
  <c r="G320" i="1"/>
  <c r="I323" i="1"/>
  <c r="H323" i="1"/>
  <c r="G323" i="1"/>
  <c r="I329" i="1"/>
  <c r="H329" i="1"/>
  <c r="G329" i="1"/>
  <c r="I335" i="1"/>
  <c r="H335" i="1"/>
  <c r="G335" i="1"/>
  <c r="J297" i="1"/>
  <c r="J308" i="1" s="1"/>
  <c r="I291" i="1"/>
  <c r="H291" i="1"/>
  <c r="G291" i="1"/>
  <c r="J287" i="1"/>
  <c r="J289" i="1" s="1"/>
  <c r="I286" i="1"/>
  <c r="H286" i="1"/>
  <c r="G286" i="1"/>
  <c r="J285" i="1"/>
  <c r="J286" i="1" s="1"/>
  <c r="J280" i="1"/>
  <c r="J284" i="1" s="1"/>
  <c r="I295" i="1"/>
  <c r="H295" i="1"/>
  <c r="G295" i="1"/>
  <c r="G293" i="1"/>
  <c r="H293" i="1"/>
  <c r="I293" i="1"/>
  <c r="J292" i="1"/>
  <c r="J293" i="1" s="1"/>
  <c r="I278" i="1"/>
  <c r="H278" i="1"/>
  <c r="G278" i="1"/>
  <c r="J276" i="1" s="1"/>
  <c r="I276" i="1"/>
  <c r="H276" i="1"/>
  <c r="G276" i="1"/>
  <c r="H274" i="1"/>
  <c r="J270" i="1"/>
  <c r="J269" i="1"/>
  <c r="J249" i="1"/>
  <c r="J250" i="1"/>
  <c r="J245" i="1"/>
  <c r="I244" i="1"/>
  <c r="H244" i="1"/>
  <c r="G244" i="1"/>
  <c r="J238" i="1"/>
  <c r="I237" i="1"/>
  <c r="H237" i="1"/>
  <c r="G237" i="1"/>
  <c r="I235" i="1"/>
  <c r="H235" i="1"/>
  <c r="G235" i="1"/>
  <c r="J233" i="1"/>
  <c r="J235" i="1" s="1"/>
  <c r="I232" i="1"/>
  <c r="H232" i="1"/>
  <c r="G232" i="1"/>
  <c r="G279" i="1" s="1"/>
  <c r="J226" i="1"/>
  <c r="I221" i="1"/>
  <c r="H221" i="1"/>
  <c r="G221" i="1"/>
  <c r="J222" i="1"/>
  <c r="I219" i="1"/>
  <c r="H219" i="1"/>
  <c r="G219" i="1"/>
  <c r="I217" i="1"/>
  <c r="H217" i="1"/>
  <c r="G217" i="1"/>
  <c r="I215" i="1"/>
  <c r="H215" i="1"/>
  <c r="G215" i="1"/>
  <c r="I213" i="1"/>
  <c r="H213" i="1"/>
  <c r="G213" i="1"/>
  <c r="J211" i="1"/>
  <c r="I211" i="1"/>
  <c r="H211" i="1"/>
  <c r="G211" i="1"/>
  <c r="I209" i="1"/>
  <c r="H209" i="1"/>
  <c r="G209" i="1"/>
  <c r="I206" i="1"/>
  <c r="H206" i="1"/>
  <c r="G206" i="1"/>
  <c r="I202" i="1"/>
  <c r="H202" i="1"/>
  <c r="G202" i="1"/>
  <c r="J191" i="1"/>
  <c r="J192" i="1"/>
  <c r="J184" i="1"/>
  <c r="J190" i="1" s="1"/>
  <c r="I183" i="1"/>
  <c r="H183" i="1"/>
  <c r="G183" i="1"/>
  <c r="J174" i="1"/>
  <c r="J180" i="1" s="1"/>
  <c r="J164" i="1"/>
  <c r="J163" i="1"/>
  <c r="J162" i="1"/>
  <c r="J155" i="1"/>
  <c r="J161" i="1" s="1"/>
  <c r="G154" i="1"/>
  <c r="H154" i="1"/>
  <c r="I154" i="1"/>
  <c r="J153" i="1"/>
  <c r="J154" i="1" s="1"/>
  <c r="J142" i="1"/>
  <c r="J141" i="1"/>
  <c r="J130" i="1"/>
  <c r="J129" i="1"/>
  <c r="J118" i="1"/>
  <c r="J111" i="1"/>
  <c r="J108" i="1"/>
  <c r="I107" i="1"/>
  <c r="H107" i="1"/>
  <c r="G107" i="1"/>
  <c r="J100" i="1"/>
  <c r="J92" i="1"/>
  <c r="J91" i="1"/>
  <c r="I89" i="1"/>
  <c r="H89" i="1"/>
  <c r="G89" i="1"/>
  <c r="I84" i="1"/>
  <c r="H84" i="1"/>
  <c r="G84" i="1"/>
  <c r="J66" i="1"/>
  <c r="J65" i="1"/>
  <c r="I64" i="1"/>
  <c r="H64" i="1"/>
  <c r="G64" i="1"/>
  <c r="I62" i="1"/>
  <c r="H62" i="1"/>
  <c r="G62" i="1"/>
  <c r="J61" i="1"/>
  <c r="J62" i="1" s="1"/>
  <c r="J57" i="1"/>
  <c r="G56" i="1"/>
  <c r="H56" i="1"/>
  <c r="I56" i="1"/>
  <c r="J55" i="1"/>
  <c r="J56" i="1" s="1"/>
  <c r="I54" i="1"/>
  <c r="H54" i="1"/>
  <c r="G54" i="1"/>
  <c r="J53" i="1"/>
  <c r="J54" i="1" s="1"/>
  <c r="J51" i="1"/>
  <c r="J50" i="1"/>
  <c r="I52" i="1"/>
  <c r="H52" i="1"/>
  <c r="G52" i="1"/>
  <c r="J47" i="1"/>
  <c r="J46" i="1"/>
  <c r="I48" i="1"/>
  <c r="I49" i="1" s="1"/>
  <c r="H48" i="1"/>
  <c r="H49" i="1" s="1"/>
  <c r="G48" i="1"/>
  <c r="G49" i="1" s="1"/>
  <c r="J44" i="1"/>
  <c r="J42" i="1"/>
  <c r="I44" i="1"/>
  <c r="I42" i="1"/>
  <c r="I40" i="1"/>
  <c r="I38" i="1"/>
  <c r="I36" i="1"/>
  <c r="H44" i="1"/>
  <c r="H42" i="1"/>
  <c r="H40" i="1"/>
  <c r="H38" i="1"/>
  <c r="H36" i="1"/>
  <c r="J35" i="1"/>
  <c r="J36" i="1" s="1"/>
  <c r="I34" i="1"/>
  <c r="H34" i="1"/>
  <c r="J33" i="1"/>
  <c r="J34" i="1" s="1"/>
  <c r="I32" i="1"/>
  <c r="H32" i="1"/>
  <c r="J31" i="1"/>
  <c r="J32" i="1" s="1"/>
  <c r="I30" i="1"/>
  <c r="H30" i="1"/>
  <c r="J29" i="1"/>
  <c r="J30" i="1" s="1"/>
  <c r="G44" i="1"/>
  <c r="G42" i="1"/>
  <c r="G40" i="1"/>
  <c r="G38" i="1"/>
  <c r="G36" i="1"/>
  <c r="G34" i="1"/>
  <c r="G32" i="1"/>
  <c r="G30" i="1"/>
  <c r="I28" i="1"/>
  <c r="H28" i="1"/>
  <c r="J27" i="1"/>
  <c r="J28" i="1" s="1"/>
  <c r="G28" i="1"/>
  <c r="I26" i="1"/>
  <c r="H26" i="1"/>
  <c r="J25" i="1"/>
  <c r="J26" i="1" s="1"/>
  <c r="G26" i="1"/>
  <c r="I24" i="1"/>
  <c r="J23" i="1"/>
  <c r="J24" i="1" s="1"/>
  <c r="H24" i="1"/>
  <c r="G24" i="1"/>
  <c r="I22" i="1"/>
  <c r="H22" i="1"/>
  <c r="G22" i="1"/>
  <c r="J21" i="1"/>
  <c r="J22" i="1" s="1"/>
  <c r="J11" i="1"/>
  <c r="J12" i="1"/>
  <c r="J13" i="1"/>
  <c r="J14" i="1"/>
  <c r="J15" i="1"/>
  <c r="J16" i="1"/>
  <c r="J17" i="1"/>
  <c r="J18" i="1"/>
  <c r="J19" i="1"/>
  <c r="J10" i="1"/>
  <c r="J9" i="1"/>
  <c r="J8" i="1"/>
  <c r="J7" i="1"/>
  <c r="J6" i="1"/>
  <c r="I20" i="1"/>
  <c r="H20" i="1"/>
  <c r="G20" i="1"/>
  <c r="J5" i="1"/>
  <c r="K623" i="1"/>
  <c r="K624" i="1" s="1"/>
  <c r="K620" i="1"/>
  <c r="K616" i="1"/>
  <c r="K614" i="1"/>
  <c r="K612" i="1"/>
  <c r="K609" i="1"/>
  <c r="K607" i="1"/>
  <c r="K604" i="1"/>
  <c r="K601" i="1"/>
  <c r="K598" i="1"/>
  <c r="K590" i="1"/>
  <c r="K588" i="1"/>
  <c r="K582" i="1"/>
  <c r="K580" i="1"/>
  <c r="K569" i="1"/>
  <c r="K563" i="1"/>
  <c r="K557" i="1"/>
  <c r="K554" i="1"/>
  <c r="K552" i="1"/>
  <c r="K550" i="1"/>
  <c r="K547" i="1"/>
  <c r="K545" i="1"/>
  <c r="K539" i="1"/>
  <c r="K534" i="1"/>
  <c r="K532" i="1"/>
  <c r="K530" i="1"/>
  <c r="K528" i="1"/>
  <c r="K526" i="1"/>
  <c r="K524" i="1"/>
  <c r="K522" i="1"/>
  <c r="K520" i="1"/>
  <c r="K472" i="1"/>
  <c r="K470" i="1"/>
  <c r="K466" i="1"/>
  <c r="K464" i="1"/>
  <c r="K438" i="1"/>
  <c r="K428" i="1"/>
  <c r="K418" i="1"/>
  <c r="K405" i="1"/>
  <c r="K398" i="1"/>
  <c r="K391" i="1"/>
  <c r="K384" i="1"/>
  <c r="K372" i="1"/>
  <c r="K365" i="1"/>
  <c r="K361" i="1"/>
  <c r="K357" i="1"/>
  <c r="K354" i="1"/>
  <c r="K348" i="1"/>
  <c r="K346" i="1"/>
  <c r="K343" i="1"/>
  <c r="K338" i="1"/>
  <c r="K335" i="1"/>
  <c r="K329" i="1"/>
  <c r="K323" i="1"/>
  <c r="K320" i="1"/>
  <c r="K317" i="1"/>
  <c r="K308" i="1"/>
  <c r="K295" i="1"/>
  <c r="K291" i="1"/>
  <c r="K289" i="1"/>
  <c r="K286" i="1"/>
  <c r="K284" i="1"/>
  <c r="K278" i="1"/>
  <c r="K276" i="1"/>
  <c r="K274" i="1"/>
  <c r="K252" i="1"/>
  <c r="K248" i="1"/>
  <c r="K244" i="1"/>
  <c r="K241" i="1"/>
  <c r="K237" i="1"/>
  <c r="K235" i="1"/>
  <c r="K232" i="1"/>
  <c r="K230" i="1"/>
  <c r="K225" i="1"/>
  <c r="K221" i="1"/>
  <c r="K219" i="1"/>
  <c r="K217" i="1"/>
  <c r="K215" i="1"/>
  <c r="K213" i="1"/>
  <c r="K211" i="1"/>
  <c r="K209" i="1"/>
  <c r="K206" i="1"/>
  <c r="K202" i="1"/>
  <c r="K199" i="1"/>
  <c r="K190" i="1"/>
  <c r="K183" i="1"/>
  <c r="K180" i="1"/>
  <c r="K173" i="1"/>
  <c r="K161" i="1"/>
  <c r="K154" i="1"/>
  <c r="K152" i="1"/>
  <c r="K140" i="1"/>
  <c r="K128" i="1"/>
  <c r="K117" i="1"/>
  <c r="K110" i="1"/>
  <c r="K107" i="1"/>
  <c r="K102" i="1"/>
  <c r="K99" i="1"/>
  <c r="K89" i="1"/>
  <c r="K84" i="1"/>
  <c r="K81" i="1"/>
  <c r="K64" i="1"/>
  <c r="K62" i="1"/>
  <c r="K60" i="1"/>
  <c r="K56" i="1"/>
  <c r="K54" i="1"/>
  <c r="K52" i="1"/>
  <c r="K48" i="1"/>
  <c r="K49" i="1" s="1"/>
  <c r="K44" i="1"/>
  <c r="K42" i="1"/>
  <c r="K40" i="1"/>
  <c r="K38" i="1"/>
  <c r="K36" i="1"/>
  <c r="K34" i="1"/>
  <c r="K32" i="1"/>
  <c r="K30" i="1"/>
  <c r="K28" i="1"/>
  <c r="K26" i="1"/>
  <c r="K24" i="1"/>
  <c r="K22" i="1"/>
  <c r="K20" i="1"/>
  <c r="F235" i="1"/>
  <c r="F552" i="1"/>
  <c r="F464" i="1"/>
  <c r="F237" i="1"/>
  <c r="F338" i="1"/>
  <c r="K279" i="1" l="1"/>
  <c r="H279" i="1"/>
  <c r="I279" i="1"/>
  <c r="M279" i="1"/>
  <c r="J206" i="1"/>
  <c r="J323" i="1"/>
  <c r="J244" i="1"/>
  <c r="O381" i="1"/>
  <c r="H200" i="1"/>
  <c r="J381" i="1"/>
  <c r="J248" i="1"/>
  <c r="H518" i="1"/>
  <c r="J517" i="1"/>
  <c r="O517" i="1"/>
  <c r="J48" i="1"/>
  <c r="J49" i="1" s="1"/>
  <c r="J567" i="1"/>
  <c r="J570" i="1" s="1"/>
  <c r="J612" i="1"/>
  <c r="J183" i="1"/>
  <c r="J557" i="1"/>
  <c r="J561" i="1" s="1"/>
  <c r="J252" i="1"/>
  <c r="I82" i="1"/>
  <c r="J225" i="1"/>
  <c r="J274" i="1"/>
  <c r="I296" i="1"/>
  <c r="J320" i="1"/>
  <c r="J329" i="1"/>
  <c r="J604" i="1"/>
  <c r="L90" i="1"/>
  <c r="J384" i="1"/>
  <c r="M548" i="1"/>
  <c r="M561" i="1"/>
  <c r="L518" i="1"/>
  <c r="L570" i="1"/>
  <c r="M570" i="1"/>
  <c r="H561" i="1"/>
  <c r="J620" i="1"/>
  <c r="J539" i="1"/>
  <c r="J540" i="1" s="1"/>
  <c r="M90" i="1"/>
  <c r="N90" i="1"/>
  <c r="J209" i="1"/>
  <c r="I518" i="1"/>
  <c r="N82" i="1"/>
  <c r="M518" i="1"/>
  <c r="N518" i="1"/>
  <c r="I570" i="1"/>
  <c r="J405" i="1"/>
  <c r="J365" i="1"/>
  <c r="K518" i="1"/>
  <c r="G518" i="1"/>
  <c r="J230" i="1"/>
  <c r="J343" i="1"/>
  <c r="N561" i="1"/>
  <c r="J361" i="1"/>
  <c r="I548" i="1"/>
  <c r="L45" i="1"/>
  <c r="M392" i="1"/>
  <c r="J52" i="1"/>
  <c r="I621" i="1"/>
  <c r="J601" i="1"/>
  <c r="M82" i="1"/>
  <c r="O314" i="1"/>
  <c r="I561" i="1"/>
  <c r="J598" i="1"/>
  <c r="N45" i="1"/>
  <c r="G548" i="1"/>
  <c r="H548" i="1"/>
  <c r="H570" i="1"/>
  <c r="G621" i="1"/>
  <c r="J607" i="1"/>
  <c r="O235" i="1"/>
  <c r="J140" i="1"/>
  <c r="G570" i="1"/>
  <c r="H621" i="1"/>
  <c r="N200" i="1"/>
  <c r="L296" i="1"/>
  <c r="N392" i="1"/>
  <c r="J398" i="1"/>
  <c r="M296" i="1"/>
  <c r="M45" i="1"/>
  <c r="G45" i="1"/>
  <c r="L82" i="1"/>
  <c r="N296" i="1"/>
  <c r="J199" i="1"/>
  <c r="J241" i="1"/>
  <c r="I45" i="1"/>
  <c r="M200" i="1"/>
  <c r="J335" i="1"/>
  <c r="L561" i="1"/>
  <c r="L200" i="1"/>
  <c r="M355" i="1"/>
  <c r="J372" i="1"/>
  <c r="J107" i="1"/>
  <c r="J89" i="1"/>
  <c r="J90" i="1" s="1"/>
  <c r="H296" i="1"/>
  <c r="J314" i="1"/>
  <c r="J470" i="1"/>
  <c r="J428" i="1"/>
  <c r="J418" i="1"/>
  <c r="H82" i="1"/>
  <c r="H45" i="1"/>
  <c r="M540" i="1"/>
  <c r="L392" i="1"/>
  <c r="N355" i="1"/>
  <c r="L621" i="1"/>
  <c r="N540" i="1"/>
  <c r="J60" i="1"/>
  <c r="L548" i="1"/>
  <c r="N548" i="1"/>
  <c r="J110" i="1"/>
  <c r="G90" i="1"/>
  <c r="I540" i="1"/>
  <c r="J102" i="1"/>
  <c r="J391" i="1"/>
  <c r="H90" i="1"/>
  <c r="L355" i="1"/>
  <c r="J464" i="1"/>
  <c r="J438" i="1"/>
  <c r="N621" i="1"/>
  <c r="M621" i="1"/>
  <c r="L540" i="1"/>
  <c r="I392" i="1"/>
  <c r="H392" i="1"/>
  <c r="G392" i="1"/>
  <c r="G355" i="1"/>
  <c r="I355" i="1"/>
  <c r="H355" i="1"/>
  <c r="G296" i="1"/>
  <c r="J296" i="1"/>
  <c r="J173" i="1"/>
  <c r="J152" i="1"/>
  <c r="G82" i="1"/>
  <c r="J81" i="1"/>
  <c r="I90" i="1"/>
  <c r="J99" i="1"/>
  <c r="J117" i="1"/>
  <c r="J128" i="1"/>
  <c r="I200" i="1"/>
  <c r="G200" i="1"/>
  <c r="J588" i="1"/>
  <c r="J580" i="1"/>
  <c r="H540" i="1"/>
  <c r="J545" i="1"/>
  <c r="J548" i="1" s="1"/>
  <c r="G540" i="1"/>
  <c r="O464" i="1"/>
  <c r="J20" i="1"/>
  <c r="J45" i="1" s="1"/>
  <c r="K561" i="1"/>
  <c r="K540" i="1"/>
  <c r="K200" i="1"/>
  <c r="K296" i="1"/>
  <c r="K570" i="1"/>
  <c r="K355" i="1"/>
  <c r="K548" i="1"/>
  <c r="K90" i="1"/>
  <c r="K392" i="1"/>
  <c r="K82" i="1"/>
  <c r="K45" i="1"/>
  <c r="K621" i="1"/>
  <c r="F232" i="1"/>
  <c r="O232" i="1"/>
  <c r="I625" i="1" l="1"/>
  <c r="I631" i="1" s="1"/>
  <c r="N631" i="1"/>
  <c r="G625" i="1"/>
  <c r="G631" i="1" s="1"/>
  <c r="M625" i="1"/>
  <c r="M631" i="1" s="1"/>
  <c r="H625" i="1"/>
  <c r="H631" i="1" s="1"/>
  <c r="K625" i="1"/>
  <c r="K631" i="1" s="1"/>
  <c r="L625" i="1"/>
  <c r="L631" i="1" s="1"/>
  <c r="J355" i="1"/>
  <c r="J518" i="1"/>
  <c r="J200" i="1"/>
  <c r="J82" i="1"/>
  <c r="J392" i="1"/>
  <c r="J621" i="1"/>
  <c r="F152" i="1"/>
  <c r="O215" i="1"/>
  <c r="F215" i="1"/>
  <c r="J625" i="1" l="1"/>
  <c r="J631" i="1" s="1"/>
  <c r="F530" i="1"/>
  <c r="F372" i="1"/>
  <c r="O206" i="1"/>
  <c r="F206" i="1"/>
  <c r="F180" i="1"/>
  <c r="F161" i="1"/>
  <c r="F140" i="1"/>
  <c r="O117" i="1"/>
  <c r="F117" i="1"/>
  <c r="O107" i="1"/>
  <c r="F107" i="1"/>
  <c r="O102" i="1"/>
  <c r="F102" i="1"/>
  <c r="F84" i="1"/>
  <c r="F81" i="1"/>
  <c r="F22" i="1"/>
  <c r="O614" i="1" l="1"/>
  <c r="F614" i="1"/>
  <c r="F221" i="1" l="1"/>
  <c r="O221" i="1"/>
  <c r="F252" i="1" l="1"/>
  <c r="O219" i="1" l="1"/>
  <c r="F219" i="1"/>
  <c r="O217" i="1"/>
  <c r="F217" i="1"/>
  <c r="F279" i="1" s="1"/>
  <c r="O252" i="1"/>
  <c r="F528" i="1" l="1"/>
  <c r="O528" i="1"/>
  <c r="O354" i="1" l="1"/>
  <c r="F354" i="1"/>
  <c r="F244" i="1"/>
  <c r="O248" i="1" l="1"/>
  <c r="F248" i="1"/>
  <c r="O590" i="1" l="1"/>
  <c r="F590" i="1"/>
  <c r="F44" i="1" l="1"/>
  <c r="F42" i="1"/>
  <c r="F40" i="1"/>
  <c r="F38" i="1"/>
  <c r="F36" i="1"/>
  <c r="F34" i="1"/>
  <c r="F32" i="1"/>
  <c r="F30" i="1"/>
  <c r="F28" i="1"/>
  <c r="F26" i="1"/>
  <c r="F24" i="1"/>
  <c r="O244" i="1" l="1"/>
  <c r="O161" i="1" l="1"/>
  <c r="O616" i="1" l="1"/>
  <c r="O609" i="1"/>
  <c r="O601" i="1"/>
  <c r="O582" i="1"/>
  <c r="O569" i="1"/>
  <c r="O563" i="1"/>
  <c r="O550" i="1"/>
  <c r="O534" i="1"/>
  <c r="O532" i="1"/>
  <c r="O530" i="1"/>
  <c r="O526" i="1"/>
  <c r="O524" i="1"/>
  <c r="O522" i="1"/>
  <c r="O472" i="1"/>
  <c r="O365" i="1"/>
  <c r="O348" i="1"/>
  <c r="O317" i="1"/>
  <c r="O295" i="1"/>
  <c r="O291" i="1"/>
  <c r="O289" i="1"/>
  <c r="O278" i="1"/>
  <c r="O276" i="1"/>
  <c r="O213" i="1"/>
  <c r="O202" i="1"/>
  <c r="O84" i="1"/>
  <c r="O64" i="1"/>
  <c r="O62" i="1"/>
  <c r="O56" i="1"/>
  <c r="O54" i="1"/>
  <c r="O44" i="1"/>
  <c r="O42" i="1"/>
  <c r="O40" i="1"/>
  <c r="O38" i="1"/>
  <c r="O36" i="1"/>
  <c r="O34" i="1"/>
  <c r="O32" i="1"/>
  <c r="O30" i="1"/>
  <c r="O28" i="1"/>
  <c r="O26" i="1"/>
  <c r="O24" i="1"/>
  <c r="O22" i="1"/>
  <c r="O547" i="1"/>
  <c r="O520" i="1"/>
  <c r="O466" i="1"/>
  <c r="O384" i="1"/>
  <c r="O357" i="1"/>
  <c r="O154" i="1"/>
  <c r="F616" i="1"/>
  <c r="F609" i="1"/>
  <c r="F601" i="1"/>
  <c r="F582" i="1"/>
  <c r="F569" i="1"/>
  <c r="F563" i="1"/>
  <c r="F550" i="1"/>
  <c r="F547" i="1"/>
  <c r="F534" i="1"/>
  <c r="F532" i="1"/>
  <c r="F526" i="1"/>
  <c r="F524" i="1"/>
  <c r="F522" i="1"/>
  <c r="F520" i="1"/>
  <c r="F472" i="1"/>
  <c r="F466" i="1"/>
  <c r="F357" i="1"/>
  <c r="F348" i="1"/>
  <c r="F317" i="1"/>
  <c r="F295" i="1"/>
  <c r="F293" i="1"/>
  <c r="F291" i="1"/>
  <c r="F276" i="1"/>
  <c r="F278" i="1"/>
  <c r="F213" i="1"/>
  <c r="F202" i="1"/>
  <c r="F154" i="1"/>
  <c r="F54" i="1"/>
  <c r="F56" i="1"/>
  <c r="F62" i="1"/>
  <c r="F64" i="1"/>
  <c r="F308" i="1" l="1"/>
  <c r="O308" i="1"/>
  <c r="O580" i="1"/>
  <c r="F580" i="1"/>
  <c r="O329" i="1"/>
  <c r="F329" i="1"/>
  <c r="O81" i="1"/>
  <c r="O140" i="1"/>
  <c r="O209" i="1"/>
  <c r="F209" i="1"/>
  <c r="O598" i="1"/>
  <c r="F598" i="1"/>
  <c r="F361" i="1"/>
  <c r="O361" i="1"/>
  <c r="F343" i="1"/>
  <c r="O343" i="1"/>
  <c r="F173" i="1"/>
  <c r="O173" i="1"/>
  <c r="F365" i="1"/>
  <c r="F623" i="1"/>
  <c r="F624" i="1" s="1"/>
  <c r="O623" i="1"/>
  <c r="O624" i="1" s="1"/>
  <c r="F557" i="1"/>
  <c r="F554" i="1"/>
  <c r="O372" i="1"/>
  <c r="O335" i="1"/>
  <c r="O557" i="1"/>
  <c r="F190" i="1"/>
  <c r="O190" i="1"/>
  <c r="O128" i="1"/>
  <c r="F128" i="1"/>
  <c r="O152" i="1"/>
  <c r="O286" i="1"/>
  <c r="O48" i="1"/>
  <c r="O49" i="1" s="1"/>
  <c r="O418" i="1"/>
  <c r="F418" i="1"/>
  <c r="O604" i="1"/>
  <c r="O230" i="1"/>
  <c r="O554" i="1"/>
  <c r="O225" i="1"/>
  <c r="O612" i="1"/>
  <c r="O89" i="1"/>
  <c r="O539" i="1"/>
  <c r="O540" i="1" s="1"/>
  <c r="O438" i="1"/>
  <c r="O570" i="1"/>
  <c r="F539" i="1"/>
  <c r="F540" i="1" s="1"/>
  <c r="F604" i="1"/>
  <c r="O274" i="1"/>
  <c r="O211" i="1"/>
  <c r="O279" i="1" s="1"/>
  <c r="O625" i="1" s="1"/>
  <c r="F211" i="1"/>
  <c r="F241" i="1"/>
  <c r="F60" i="1"/>
  <c r="F607" i="1"/>
  <c r="O110" i="1"/>
  <c r="O323" i="1"/>
  <c r="O346" i="1"/>
  <c r="O545" i="1"/>
  <c r="O548" i="1" s="1"/>
  <c r="O607" i="1"/>
  <c r="O60" i="1"/>
  <c r="F289" i="1"/>
  <c r="F346" i="1"/>
  <c r="F48" i="1"/>
  <c r="F49" i="1" s="1"/>
  <c r="F384" i="1"/>
  <c r="F89" i="1"/>
  <c r="F286" i="1"/>
  <c r="F323" i="1"/>
  <c r="O199" i="1"/>
  <c r="O428" i="1"/>
  <c r="F110" i="1"/>
  <c r="F230" i="1"/>
  <c r="O391" i="1"/>
  <c r="O405" i="1"/>
  <c r="F20" i="1"/>
  <c r="F45" i="1" s="1"/>
  <c r="F183" i="1"/>
  <c r="F199" i="1"/>
  <c r="F320" i="1"/>
  <c r="O20" i="1"/>
  <c r="O45" i="1" s="1"/>
  <c r="O398" i="1"/>
  <c r="F284" i="1"/>
  <c r="F398" i="1"/>
  <c r="O180" i="1"/>
  <c r="O241" i="1"/>
  <c r="O470" i="1"/>
  <c r="F225" i="1"/>
  <c r="F274" i="1"/>
  <c r="F335" i="1"/>
  <c r="F405" i="1"/>
  <c r="F428" i="1"/>
  <c r="O320" i="1"/>
  <c r="O588" i="1"/>
  <c r="F52" i="1"/>
  <c r="F391" i="1"/>
  <c r="O620" i="1"/>
  <c r="F99" i="1"/>
  <c r="O284" i="1"/>
  <c r="O183" i="1"/>
  <c r="O99" i="1"/>
  <c r="O52" i="1"/>
  <c r="F588" i="1"/>
  <c r="F470" i="1"/>
  <c r="F620" i="1"/>
  <c r="F612" i="1"/>
  <c r="F570" i="1"/>
  <c r="F545" i="1"/>
  <c r="F548" i="1" s="1"/>
  <c r="F438" i="1"/>
  <c r="F518" i="1" l="1"/>
  <c r="F200" i="1"/>
  <c r="F561" i="1"/>
  <c r="F621" i="1"/>
  <c r="O621" i="1"/>
  <c r="F82" i="1"/>
  <c r="O200" i="1"/>
  <c r="F392" i="1"/>
  <c r="O392" i="1"/>
  <c r="O355" i="1"/>
  <c r="F355" i="1"/>
  <c r="O296" i="1"/>
  <c r="F90" i="1"/>
  <c r="O90" i="1"/>
  <c r="O82" i="1"/>
  <c r="F296" i="1"/>
  <c r="F625" i="1" l="1"/>
  <c r="O631" i="1"/>
  <c r="F6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Baďurová Monika</author>
  </authors>
  <commentList>
    <comment ref="I65" authorId="0" shapeId="0" xr:uid="{C3C124C4-1310-4130-A47C-B6E041E12B5E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Dotace na zabezpečení akceschopnosti JSDH</t>
        </r>
      </text>
    </comment>
    <comment ref="I100" authorId="0" shapeId="0" xr:uid="{5FB3706F-B013-4558-94F8-DB91895B63E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Dle podmínek výzvy a podané žádosti o dotaci</t>
        </r>
      </text>
    </comment>
    <comment ref="N101" authorId="0" shapeId="0" xr:uid="{EC4E984F-5A5A-4AD6-9A91-93DCEBEDB98C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Dle podmínek výzvy a podané žádosti o dotaci</t>
        </r>
      </text>
    </comment>
    <comment ref="I143" authorId="0" shapeId="0" xr:uid="{2242CB47-2A61-4791-BA3F-3F6A059502A4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dar NC Line na akci - Obecní bál</t>
        </r>
      </text>
    </comment>
    <comment ref="N169" authorId="0" shapeId="0" xr:uid="{B3567C74-053E-447E-B787-90D9E543E864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darů do tomboly - Obecní ples</t>
        </r>
      </text>
    </comment>
    <comment ref="N203" authorId="0" shapeId="0" xr:uid="{37A912C1-F1FA-4236-987D-4F4CEF29653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600 tis. Kč PD nové zázemí TS, 200 tis. Kč - pasport budovy ZŠ</t>
        </r>
      </text>
    </comment>
    <comment ref="I222" authorId="0" shapeId="0" xr:uid="{90AFF116-9E6D-4F62-A21B-074196FB577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Nájemné vodné dle Dodatku č. 6 ke koncesní smlouvě</t>
        </r>
      </text>
    </comment>
    <comment ref="N223" authorId="0" shapeId="0" xr:uid="{25D8C4AA-5F69-469A-8B12-8BA2977C8B75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Vyrovnávací platba vodné dle Dodatku č. 6 ke koncesní smlouvě</t>
        </r>
      </text>
    </comment>
    <comment ref="I226" authorId="0" shapeId="0" xr:uid="{80EB7529-EA70-47C4-9222-965131A66016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Nájemné vodné dle Dodatku č. 6 ke koncesní smlouvě</t>
        </r>
      </text>
    </comment>
    <comment ref="N228" authorId="0" shapeId="0" xr:uid="{1438B2D4-C55E-4374-A2C2-580873E36F49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Vyrovnávací platba stočné dle Dodatku č. 6 ke koncesní smlouvě</t>
        </r>
      </text>
    </comment>
    <comment ref="N254" authorId="0" shapeId="0" xr:uid="{550FD632-A233-42F5-A59E-C6CA3E46A19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Zpracování žádosti (2. platba), administrace a management projektu, AD, TDI 
</t>
        </r>
      </text>
    </comment>
    <comment ref="O256" authorId="0" shapeId="0" xr:uid="{BC5D4650-550D-4234-ACDF-E0542DE670D1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projekt Rekonstrukce odborných učeben - Školní kuchyňka ZŠ Štramberk
</t>
        </r>
      </text>
    </comment>
    <comment ref="N258" authorId="0" shapeId="0" xr:uid="{34042799-49FF-4D4E-97DA-64BAF5C2D730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Zpracování žádosti (2. platba), administrace a management projektu, AD, TDI 
</t>
        </r>
      </text>
    </comment>
    <comment ref="O260" authorId="0" shapeId="0" xr:uid="{5C0C6C8F-6676-4CD5-8BD9-EC2EC1BA72A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projekt Snížení energetické náročnosti gastro provozu ZŠ - školní kuchyně - Doplatek 2. části za zpracování žádosti (240 tis. Kč - 3% z dotace), prováděcí PD včetně výkazu výměr - 210 tis. Kč, administrace veřejné zakázky 50 tis. Kč</t>
        </r>
      </text>
    </comment>
    <comment ref="O262" authorId="0" shapeId="0" xr:uid="{810F0C9A-DF43-41A7-8A99-81A769973D9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Rekonstrukce plynové kotelny ZŠ</t>
        </r>
      </text>
    </comment>
    <comment ref="O264" authorId="0" shapeId="0" xr:uid="{5D862B06-4AA0-4FE6-B796-E99B55CF6574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oprava propustku u Petřkovského</t>
        </r>
      </text>
    </comment>
    <comment ref="O266" authorId="0" shapeId="0" xr:uid="{DAFD29A4-369C-4C67-AC46-0818D16953AA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rekonstrukce šaten ZŠ
</t>
        </r>
      </text>
    </comment>
    <comment ref="O268" authorId="0" shapeId="0" xr:uid="{18613BAD-7D5B-47A1-B8BE-2BCC715B52D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Předláždění stětované komunikace Kopec od č.p. 109 po č.p. 357</t>
        </r>
      </text>
    </comment>
    <comment ref="N304" authorId="0" shapeId="0" xr:uid="{CE5613F5-BDF0-4D24-B79A-14739C839811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pojištění odpovědnosti</t>
        </r>
      </text>
    </comment>
    <comment ref="N328" authorId="0" shapeId="0" xr:uid="{2F10AB0E-1067-444C-AD67-8AFA907B0554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bezpečnostní kamerový systém města</t>
        </r>
      </text>
    </comment>
    <comment ref="N333" authorId="0" shapeId="0" xr:uid="{4FBDDACF-21CA-431D-889A-09D46419C6E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vytýčení sítí, montáž, demontáž VO, projekt a geodet, častečná pasportizace Zauličí výměna vedení</t>
        </r>
      </text>
    </comment>
    <comment ref="N398" authorId="0" shapeId="0" xr:uid="{00152501-788F-4D70-94E7-3D274FF498A6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Nařízení vlády 341/2017 Sb. - navýšení tarifů o 9% od 01.04.2026</t>
        </r>
      </text>
    </comment>
    <comment ref="N437" authorId="0" shapeId="0" xr:uid="{BC6A3117-50E9-4BAF-9D48-9BFED28EAB42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vratka
 dle skutečného vyúčtování</t>
        </r>
      </text>
    </comment>
    <comment ref="N558" authorId="0" shapeId="0" xr:uid="{EC9FD0F1-CC4A-499B-96E0-15311A81C3C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nárůst tarifů u nepedagogů od 1.4.2026 + odměny</t>
        </r>
      </text>
    </comment>
    <comment ref="N559" authorId="0" shapeId="0" xr:uid="{486262C2-37CE-46C6-827D-4CE83D9B79D1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dofinancování asistenta pedagoga</t>
        </r>
      </text>
    </comment>
  </commentList>
</comments>
</file>

<file path=xl/sharedStrings.xml><?xml version="1.0" encoding="utf-8"?>
<sst xmlns="http://schemas.openxmlformats.org/spreadsheetml/2006/main" count="2505" uniqueCount="635">
  <si>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</si>
  <si>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</si>
  <si>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</si>
  <si>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</si>
  <si>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</si>
  <si>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</si>
  <si>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</si>
  <si>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</si>
  <si>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</si>
  <si>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</si>
  <si>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</si>
  <si>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</si>
  <si>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</si>
  <si>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</si>
  <si>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</si>
  <si>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</si>
  <si>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</si>
  <si>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</si>
  <si>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</si>
  <si>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</si>
  <si>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</si>
  <si>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</si>
  <si>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</si>
  <si>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</si>
  <si>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</si>
  <si>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</si>
  <si>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</si>
  <si>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</si>
  <si>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</si>
  <si>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</si>
  <si>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</si>
  <si>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</si>
  <si>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</si>
  <si>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</si>
  <si>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</si>
  <si>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</si>
  <si>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</si>
  <si>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</si>
  <si>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</si>
  <si>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</si>
  <si>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</si>
  <si>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</si>
  <si>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</si>
  <si>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</si>
  <si>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</si>
  <si>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</si>
  <si>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</si>
  <si>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</si>
  <si>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</si>
  <si>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</si>
  <si>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</si>
  <si>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</si>
  <si>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</si>
  <si>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</si>
  <si>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</si>
  <si>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</si>
  <si>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</si>
  <si>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</si>
  <si>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</si>
  <si>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</si>
  <si>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</si>
  <si>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</si>
  <si>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</si>
  <si>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</si>
  <si>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</si>
  <si>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</si>
  <si>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</si>
  <si>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</si>
  <si>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</si>
  <si>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</si>
  <si>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</si>
  <si>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</si>
  <si>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</si>
  <si>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</si>
  <si>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</si>
  <si>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</si>
  <si>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</si>
  <si>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</si>
  <si>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</si>
  <si>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</si>
  <si>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</si>
  <si>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</si>
  <si>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</si>
  <si>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</si>
  <si>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</si>
  <si>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</si>
  <si>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</si>
  <si>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</si>
  <si>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</si>
  <si>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</si>
  <si>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</si>
  <si>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</si>
  <si>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</si>
  <si>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</si>
  <si>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</si>
  <si>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</si>
  <si>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</si>
  <si>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</si>
  <si>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</si>
  <si>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</si>
  <si>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</si>
  <si>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</si>
  <si>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</si>
  <si>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</si>
  <si>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</si>
  <si>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</si>
  <si>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</si>
  <si>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</si>
  <si>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</si>
  <si>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</si>
  <si>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</si>
  <si>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</si>
  <si>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</si>
  <si>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</si>
  <si>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</si>
  <si>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</si>
  <si>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</si>
  <si>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</si>
  <si>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</si>
  <si>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</si>
  <si>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</si>
  <si>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</si>
  <si>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</si>
  <si>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5153</t>
  </si>
  <si>
    <t>5154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</si>
  <si>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</si>
  <si>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</si>
  <si>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</si>
  <si>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</si>
  <si>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</si>
  <si>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</si>
  <si>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</si>
  <si>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</si>
  <si>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</si>
  <si>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</si>
  <si>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</si>
  <si>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</si>
  <si>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</si>
  <si>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</si>
  <si>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</si>
  <si>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</si>
  <si>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</si>
  <si>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</si>
  <si>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</si>
  <si>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</si>
  <si>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</si>
  <si>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</si>
  <si>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</si>
  <si>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</si>
  <si>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</si>
  <si>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</si>
  <si>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</si>
  <si>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</si>
  <si>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</si>
  <si>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</si>
  <si>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</si>
  <si>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</si>
  <si>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</si>
  <si>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</si>
  <si>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</si>
  <si>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</si>
  <si>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</si>
  <si>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</si>
  <si>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</si>
  <si>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</si>
  <si>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</si>
  <si>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</si>
  <si>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</si>
  <si>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</si>
  <si>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</si>
  <si>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</si>
  <si>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</si>
  <si>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</si>
  <si>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</si>
  <si>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</si>
  <si>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</si>
  <si>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</si>
  <si>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</si>
  <si>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</si>
  <si>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</si>
  <si>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</si>
  <si>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</si>
  <si>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</si>
  <si>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</si>
  <si>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</si>
  <si>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</si>
  <si>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</si>
  <si>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</si>
  <si>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</si>
  <si>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</si>
  <si>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ORG 002460        Městská knihovna</t>
  </si>
  <si>
    <t xml:space="preserve">002470       </t>
  </si>
  <si>
    <t>3315</t>
  </si>
  <si>
    <t>ORG 002470        Muzeum Zdeňka Buriana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</si>
  <si>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</si>
  <si>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</si>
  <si>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</si>
  <si>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</si>
  <si>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</si>
  <si>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</si>
  <si>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</si>
  <si>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</si>
  <si>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</si>
  <si>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</si>
  <si>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</si>
  <si>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</si>
  <si>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</si>
  <si>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</si>
  <si>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</si>
  <si>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</si>
  <si>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</si>
  <si>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</si>
  <si>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</si>
  <si>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</si>
  <si>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</si>
  <si>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</si>
  <si>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</si>
  <si>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</si>
  <si>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</si>
  <si>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</si>
  <si>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</si>
  <si>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</si>
  <si>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</si>
  <si>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</si>
  <si>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</si>
  <si>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</si>
  <si>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</si>
  <si>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</si>
  <si>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</si>
  <si>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</si>
  <si>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</si>
  <si>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</si>
  <si>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</si>
  <si>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ORG 003112        Drobné projekty</t>
  </si>
  <si>
    <t xml:space="preserve">003113       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</si>
  <si>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</si>
  <si>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</si>
  <si>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</si>
  <si>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</si>
  <si>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</si>
  <si>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</si>
  <si>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>3613</t>
  </si>
  <si>
    <t>3725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</si>
  <si>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</si>
  <si>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</si>
  <si>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</si>
  <si>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</si>
  <si>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</si>
  <si>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</si>
  <si>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</si>
  <si>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>3113</t>
  </si>
  <si>
    <t>3612</t>
  </si>
  <si>
    <t>2212</t>
  </si>
  <si>
    <t>4216</t>
  </si>
  <si>
    <t>Ostatní investiční přijaté transfery ze státního rozpočtu</t>
  </si>
  <si>
    <t>3121</t>
  </si>
  <si>
    <t>Přijaté dary na pořízení dlouhodobého majetku</t>
  </si>
  <si>
    <t>3639</t>
  </si>
  <si>
    <t xml:space="preserve">003230       </t>
  </si>
  <si>
    <t>ORG 003230        Projekt-Obnova místních komunikací ve Štramberku</t>
  </si>
  <si>
    <t>2219</t>
  </si>
  <si>
    <t>3631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</si>
  <si>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</si>
  <si>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</si>
  <si>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</si>
  <si>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</si>
  <si>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</si>
  <si>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</si>
  <si>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</si>
  <si>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</si>
  <si>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</si>
  <si>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</si>
  <si>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</si>
  <si>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</si>
  <si>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</si>
  <si>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</si>
  <si>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</si>
  <si>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</si>
  <si>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</si>
  <si>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</si>
  <si>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</si>
  <si>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</si>
  <si>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</si>
  <si>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</si>
  <si>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</si>
  <si>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</si>
  <si>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</si>
  <si>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</si>
  <si>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</si>
  <si>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</si>
  <si>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</si>
  <si>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</si>
  <si>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</si>
  <si>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</si>
  <si>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</si>
  <si>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</si>
  <si>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</si>
  <si>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5132</t>
  </si>
  <si>
    <t>Ochranné pomůcky</t>
  </si>
  <si>
    <t>5133</t>
  </si>
  <si>
    <t>Léky a zdravotnický materiál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</si>
  <si>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</si>
  <si>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</si>
  <si>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</si>
  <si>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</si>
  <si>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</si>
  <si>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</si>
  <si>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</si>
  <si>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</si>
  <si>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</si>
  <si>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</si>
  <si>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</si>
  <si>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</si>
  <si>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</si>
  <si>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</si>
  <si>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</si>
  <si>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</si>
  <si>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</si>
  <si>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</si>
  <si>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</si>
  <si>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</si>
  <si>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</si>
  <si>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</si>
  <si>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</si>
  <si>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</si>
  <si>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</si>
  <si>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</si>
  <si>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</si>
  <si>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</si>
  <si>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</si>
  <si>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</si>
  <si>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</si>
  <si>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</si>
  <si>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</si>
  <si>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</si>
  <si>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</si>
  <si>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</si>
  <si>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</si>
  <si>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ORG 003730        Bytová správa</t>
  </si>
  <si>
    <t>ORJ 37         Správa bytů a nebytových prostor</t>
  </si>
  <si>
    <t>60</t>
  </si>
  <si>
    <t xml:space="preserve">003101       </t>
  </si>
  <si>
    <t>4356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</si>
  <si>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</si>
  <si>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</si>
  <si>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</si>
  <si>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</si>
  <si>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</si>
  <si>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</si>
  <si>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</si>
  <si>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</si>
  <si>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</si>
  <si>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</si>
  <si>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</si>
  <si>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</si>
  <si>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</si>
  <si>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</si>
  <si>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</si>
  <si>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</si>
  <si>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</si>
  <si>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</si>
  <si>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</si>
  <si>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</si>
  <si>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</si>
  <si>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</si>
  <si>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</si>
  <si>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ORG 006040        Činnost místní správy</t>
  </si>
  <si>
    <t xml:space="preserve">006041       </t>
  </si>
  <si>
    <t>ORG 006041        Reklama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</si>
  <si>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</si>
  <si>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</si>
  <si>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</si>
  <si>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</si>
  <si>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</si>
  <si>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</si>
  <si>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>Příjem sankčních plateb přijatých od jiných subjektů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</si>
  <si>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</si>
  <si>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</si>
  <si>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</si>
  <si>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</si>
  <si>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</si>
  <si>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</si>
  <si>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</si>
  <si>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</si>
  <si>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</si>
  <si>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</si>
  <si>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</si>
  <si>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</si>
  <si>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</si>
  <si>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</si>
  <si>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</si>
  <si>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</si>
  <si>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</si>
  <si>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</si>
  <si>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</si>
  <si>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</si>
  <si>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</si>
  <si>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</si>
  <si>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</si>
  <si>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</si>
  <si>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</si>
  <si>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</si>
  <si>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</si>
  <si>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</si>
  <si>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</si>
  <si>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</si>
  <si>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</si>
  <si>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</si>
  <si>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</si>
  <si>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</si>
  <si>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</si>
  <si>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</si>
  <si>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</si>
  <si>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</si>
  <si>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 xml:space="preserve">006420       </t>
  </si>
  <si>
    <t>ORG 006420        MŠ Zauličí</t>
  </si>
  <si>
    <t xml:space="preserve">006430       </t>
  </si>
  <si>
    <t>ORG 006430        ZŠ Štramberk</t>
  </si>
  <si>
    <t>ORJ 64         Školství</t>
  </si>
  <si>
    <t>65</t>
  </si>
  <si>
    <t xml:space="preserve">006511       </t>
  </si>
  <si>
    <t>ORG 006511        Kanalizace Kozina-úroky</t>
  </si>
  <si>
    <t xml:space="preserve">006520       </t>
  </si>
  <si>
    <t>6310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</si>
  <si>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</si>
  <si>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</si>
  <si>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</si>
  <si>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</si>
  <si>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</si>
  <si>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</si>
  <si>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</si>
  <si>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</si>
  <si>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</si>
  <si>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</si>
  <si>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</si>
  <si>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</si>
  <si>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</si>
  <si>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</si>
  <si>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</si>
  <si>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</si>
  <si>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</si>
  <si>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</si>
  <si>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</si>
  <si>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</si>
  <si>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</si>
  <si>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</si>
  <si>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</si>
  <si>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</si>
  <si>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</si>
  <si>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</si>
  <si>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</si>
  <si>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</si>
  <si>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</si>
  <si>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</si>
  <si>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</si>
  <si>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</si>
  <si>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</si>
  <si>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</si>
  <si>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</si>
  <si>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</si>
  <si>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</si>
  <si>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</si>
  <si>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</si>
  <si>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</si>
  <si>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</si>
  <si>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</si>
  <si>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</si>
  <si>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</si>
  <si>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</si>
  <si>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</si>
  <si>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</si>
  <si>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</si>
  <si>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Úvěr-Hřbitov a koupalliště</t>
  </si>
  <si>
    <t>CELKEM</t>
  </si>
  <si>
    <t>003552</t>
  </si>
  <si>
    <t>ORG 003557        Městský rozhlas</t>
  </si>
  <si>
    <t>003557</t>
  </si>
  <si>
    <t>Příjmy</t>
  </si>
  <si>
    <t>Výdaje</t>
  </si>
  <si>
    <t>006610</t>
  </si>
  <si>
    <t xml:space="preserve">002481     </t>
  </si>
  <si>
    <t>ORG 002481        Průvodce městem</t>
  </si>
  <si>
    <t>5192</t>
  </si>
  <si>
    <t>Poskytnuté náhrady</t>
  </si>
  <si>
    <t>zůstatek fin.prostředků na BÚ a v pokladně</t>
  </si>
  <si>
    <t>5019</t>
  </si>
  <si>
    <t>Ostatní platy</t>
  </si>
  <si>
    <t xml:space="preserve">002540     </t>
  </si>
  <si>
    <t>006040</t>
  </si>
  <si>
    <t>Nákup materiálu jinde nezařazený</t>
  </si>
  <si>
    <t>002050</t>
  </si>
  <si>
    <t>Požární ochrana</t>
  </si>
  <si>
    <t>002485</t>
  </si>
  <si>
    <t>ORG 002485       Komunitní centrum</t>
  </si>
  <si>
    <t>003560</t>
  </si>
  <si>
    <t>ORG 003239        Participativní rozpočet</t>
  </si>
  <si>
    <t>003239</t>
  </si>
  <si>
    <t>Ostatní neivestiční výdaje jinde nezařazené</t>
  </si>
  <si>
    <t>Úvěr - Základní škola Štramberk - Oprava střechy, krovu a říms</t>
  </si>
  <si>
    <t>006430</t>
  </si>
  <si>
    <t>1386</t>
  </si>
  <si>
    <t>1387</t>
  </si>
  <si>
    <t>Příjem z daně z hazardních her s výjimkou technických her neprovozovaných prostřednictvím internetu</t>
  </si>
  <si>
    <t>Příjem z daně z technických her neprovozovaných prostřednictvím internetu</t>
  </si>
  <si>
    <t>002490</t>
  </si>
  <si>
    <t>002500</t>
  </si>
  <si>
    <t>003523</t>
  </si>
  <si>
    <t>ORG 003241        Projekt - Rekonstrukce veřejných WC v Národním sadu</t>
  </si>
  <si>
    <t xml:space="preserve">003241  </t>
  </si>
  <si>
    <t>002470</t>
  </si>
  <si>
    <t>003241</t>
  </si>
  <si>
    <t>ORG 006235        Lepší péče z.s.</t>
  </si>
  <si>
    <t>Ostatní neinvestiční transféry neziskovým a podobným organizacím</t>
  </si>
  <si>
    <t>ORG 006410        MŠ Bařiny č.p. 700</t>
  </si>
  <si>
    <t>ORG 006405        MŠ Bařiny č.p. 571</t>
  </si>
  <si>
    <t>003110</t>
  </si>
  <si>
    <t>003244</t>
  </si>
  <si>
    <t>ORG 003244        Obnova Národního sadu ve Štramberku - Dětské hřiště</t>
  </si>
  <si>
    <t>ORG  003124      Propustek Libotín (točna BUS)</t>
  </si>
  <si>
    <t>003124</t>
  </si>
  <si>
    <t>ORG  003125     Osvětlení hradu Trúba</t>
  </si>
  <si>
    <t>003125</t>
  </si>
  <si>
    <t>006310</t>
  </si>
  <si>
    <t>006405</t>
  </si>
  <si>
    <t>Příjem z pronájmu nebo pachtu movitých věcí</t>
  </si>
  <si>
    <t>003207</t>
  </si>
  <si>
    <t>3726</t>
  </si>
  <si>
    <t>ORG  003207    Projekt - Nakládání s odpady</t>
  </si>
  <si>
    <t>003551</t>
  </si>
  <si>
    <t>Ostatní neinvestiční transfery rozpočtům územní úrovně</t>
  </si>
  <si>
    <t>006660</t>
  </si>
  <si>
    <t>ORG 006660       Vodohospodařství</t>
  </si>
  <si>
    <t>2334</t>
  </si>
  <si>
    <t>ORG 006670        Měření seismika, ovzduší, voda</t>
  </si>
  <si>
    <t>006670</t>
  </si>
  <si>
    <t>3753</t>
  </si>
  <si>
    <t>006600</t>
  </si>
  <si>
    <t>006611</t>
  </si>
  <si>
    <t>5336</t>
  </si>
  <si>
    <t>Neinvestiční transfery zřízenám příspěvkovým oraganizacím</t>
  </si>
  <si>
    <t>006030</t>
  </si>
  <si>
    <t>ORG 003101        Mzdy zaměstnanců</t>
  </si>
  <si>
    <t>ORG 003102        Energie</t>
  </si>
  <si>
    <t>003102</t>
  </si>
  <si>
    <t>003101</t>
  </si>
  <si>
    <t>Pojistné na zákonné úrazové pojištění</t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</si>
  <si>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Klub seniorů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</si>
  <si>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Klub seniorů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</si>
  <si>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Klub seniorů</t>
    </r>
  </si>
  <si>
    <r>
      <t>Studená voda včetně stočného a poplatku za odvod dešťových vod -</t>
    </r>
    <r>
      <rPr>
        <b/>
        <sz val="8"/>
        <color rgb="FF000000"/>
        <rFont val="Arial"/>
        <family val="2"/>
        <charset val="238"/>
      </rPr>
      <t>MÚ, Radnice</t>
    </r>
  </si>
  <si>
    <r>
      <t xml:space="preserve">Teplo - </t>
    </r>
    <r>
      <rPr>
        <b/>
        <sz val="8"/>
        <color rgb="FF000000"/>
        <rFont val="Arial"/>
        <family val="2"/>
        <charset val="238"/>
      </rPr>
      <t>MÚ, Radnice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</si>
  <si>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MÚ, Radnice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</si>
  <si>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Hasičárna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</si>
  <si>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Hasičárna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</si>
  <si>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Hasičárna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</si>
  <si>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MZB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</si>
  <si>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MZB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</si>
  <si>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Tělocvična, Fotbal. Hřiště</t>
    </r>
  </si>
  <si>
    <r>
      <t xml:space="preserve">Teplo - </t>
    </r>
    <r>
      <rPr>
        <b/>
        <sz val="8"/>
        <color rgb="FF000000"/>
        <rFont val="Arial"/>
        <family val="2"/>
        <charset val="238"/>
      </rPr>
      <t>Tělocvična, Fotbal. Hřiště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</si>
  <si>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Tělocvična, Fotbal. Hřiště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</si>
  <si>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Tělocvična, Fotbal. Hřiště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</si>
  <si>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Trúba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</si>
  <si>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Trúba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</si>
  <si>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Tech. služby, Veřejné WC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</si>
  <si>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Tech. služby, Veřejné WC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</si>
  <si>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Tech. služby, Veřejné WC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</si>
  <si>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Veřejné osvětlení</t>
    </r>
  </si>
  <si>
    <r>
      <t>Elektrická energie -</t>
    </r>
    <r>
      <rPr>
        <b/>
        <sz val="8"/>
        <color rgb="FF000000"/>
        <rFont val="Arial"/>
        <family val="2"/>
        <charset val="238"/>
      </rPr>
      <t xml:space="preserve"> Komunikace 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</si>
  <si>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Sběrný dvůr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</si>
  <si>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Sběrný dvůr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</si>
  <si>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Hřbitov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</si>
  <si>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Parkovné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</si>
  <si>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KD</t>
    </r>
  </si>
  <si>
    <r>
      <t xml:space="preserve">Teplo - </t>
    </r>
    <r>
      <rPr>
        <b/>
        <sz val="8"/>
        <color rgb="FF000000"/>
        <rFont val="Arial"/>
        <family val="2"/>
        <charset val="238"/>
      </rPr>
      <t>KD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</si>
  <si>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KD</t>
    </r>
  </si>
  <si>
    <r>
      <t>Studená voda včetně stočného a poplatku za odvod dešťových vod -</t>
    </r>
    <r>
      <rPr>
        <b/>
        <sz val="8"/>
        <color rgb="FF000000"/>
        <rFont val="Arial"/>
        <family val="2"/>
        <charset val="238"/>
      </rPr>
      <t xml:space="preserve"> Koupaliště</t>
    </r>
  </si>
  <si>
    <r>
      <t xml:space="preserve">Elektrická energie -  </t>
    </r>
    <r>
      <rPr>
        <b/>
        <sz val="8"/>
        <color rgb="FF000000"/>
        <rFont val="Arial"/>
        <family val="2"/>
        <charset val="238"/>
      </rPr>
      <t>Koupaliště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</si>
  <si>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Domy v majetku</t>
    </r>
  </si>
  <si>
    <r>
      <t xml:space="preserve">Teplo - </t>
    </r>
    <r>
      <rPr>
        <b/>
        <sz val="8"/>
        <color rgb="FF000000"/>
        <rFont val="Arial"/>
        <family val="2"/>
        <charset val="238"/>
      </rPr>
      <t>Domy v majetku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</si>
  <si>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Domy v majetku</t>
    </r>
  </si>
  <si>
    <r>
      <t xml:space="preserve">Elektrická energie - </t>
    </r>
    <r>
      <rPr>
        <b/>
        <sz val="8"/>
        <color rgb="FF000000"/>
        <rFont val="Arial"/>
        <family val="2"/>
        <charset val="238"/>
      </rPr>
      <t>Domy v majetku</t>
    </r>
  </si>
  <si>
    <r>
      <t xml:space="preserve">Studená voda včetně stočného a poplatku za odvod dešťových vod - </t>
    </r>
    <r>
      <rPr>
        <b/>
        <sz val="8"/>
        <color rgb="FF000000"/>
        <rFont val="Arial"/>
        <family val="2"/>
        <charset val="238"/>
      </rPr>
      <t>Bytová správa</t>
    </r>
  </si>
  <si>
    <r>
      <t>Teplo -</t>
    </r>
    <r>
      <rPr>
        <b/>
        <sz val="8"/>
        <color rgb="FF000000"/>
        <rFont val="Arial"/>
        <family val="2"/>
        <charset val="238"/>
      </rPr>
      <t xml:space="preserve"> Bytová správa</t>
    </r>
  </si>
  <si>
    <r>
      <t xml:space="preserve">Plyn - </t>
    </r>
    <r>
      <rPr>
        <b/>
        <sz val="8"/>
        <color rgb="FF000000"/>
        <rFont val="Arial"/>
        <family val="2"/>
        <charset val="238"/>
      </rPr>
      <t>Bytová správa</t>
    </r>
  </si>
  <si>
    <r>
      <t>Elektrická energie -</t>
    </r>
    <r>
      <rPr>
        <b/>
        <sz val="8"/>
        <color rgb="FF000000"/>
        <rFont val="Arial"/>
        <family val="2"/>
        <charset val="238"/>
      </rPr>
      <t xml:space="preserve"> Bytová správa</t>
    </r>
  </si>
  <si>
    <t>ORG 003118       Úprava střechy, krovů a říms ZŠ Štramberk</t>
  </si>
  <si>
    <t>003118</t>
  </si>
  <si>
    <t>ORG  006440       Nepedagogičtí pracovníci, ONIV</t>
  </si>
  <si>
    <t>006440</t>
  </si>
  <si>
    <t>ORG 006310        Matrika</t>
  </si>
  <si>
    <t>ORG 006210        Dary - sociální služby</t>
  </si>
  <si>
    <t>003554</t>
  </si>
  <si>
    <t>3723</t>
  </si>
  <si>
    <t>6115</t>
  </si>
  <si>
    <t>ORG 003224        Projekt - Oprava lávky přes koleje nádraží</t>
  </si>
  <si>
    <t>ORG 003225        Projekt - Kanalizace a vodovodní řád v lokalitě u fotbalového hřiště</t>
  </si>
  <si>
    <t>ORG  003226       Projekt - Opěrná stěna Hraničky</t>
  </si>
  <si>
    <t>5365</t>
  </si>
  <si>
    <t>Ostatní neinvestiční transféry veřejným rozpočtům územní úrovně</t>
  </si>
  <si>
    <t>Platby daní a poplatků krajům, obcím a stáním fondům</t>
  </si>
  <si>
    <t>003224</t>
  </si>
  <si>
    <t>003225</t>
  </si>
  <si>
    <t>003226</t>
  </si>
  <si>
    <t>3122</t>
  </si>
  <si>
    <t>Přijaté příspěvky od osob na pořízení dlouhodobého majetku</t>
  </si>
  <si>
    <t>Příjmy - SR</t>
  </si>
  <si>
    <t>Výdaje - SR</t>
  </si>
  <si>
    <t>Příjmy - čerpání</t>
  </si>
  <si>
    <t>Úprava</t>
  </si>
  <si>
    <t>Po úpravě</t>
  </si>
  <si>
    <t>Výdaje - čerpání</t>
  </si>
  <si>
    <t>Příjmy - UR</t>
  </si>
  <si>
    <t>Výdaje - UR</t>
  </si>
  <si>
    <t xml:space="preserve"> </t>
  </si>
  <si>
    <t>003520</t>
  </si>
  <si>
    <t>PLNĚNÍ ROZPOČTU K 31.1.2026 V KČ - Rozpočtové opatření č. 1/2026 - podrobný</t>
  </si>
  <si>
    <t>ORG 006701        Stavební úřad</t>
  </si>
  <si>
    <t>006701</t>
  </si>
  <si>
    <t>006520</t>
  </si>
  <si>
    <t>Příjem z úroků</t>
  </si>
  <si>
    <t>003720</t>
  </si>
  <si>
    <t>002480</t>
  </si>
  <si>
    <t>003245</t>
  </si>
  <si>
    <t>ORG  003245    Projekt školní kuchyňka ZŠ Štramberk - učebna</t>
  </si>
  <si>
    <t>ORG  003246  Projekt-Snížení energetické náročnosti gastro provozu ZŠ - školní kuchyň</t>
  </si>
  <si>
    <t>003246</t>
  </si>
  <si>
    <t>003247</t>
  </si>
  <si>
    <t>ORG  003247  Rekonstrukce plynové kotelny ZŠ Štramberk</t>
  </si>
  <si>
    <t>003248</t>
  </si>
  <si>
    <t>003249</t>
  </si>
  <si>
    <t>003250</t>
  </si>
  <si>
    <t>ORG  003248  Rekonstrukce propustku u Petřkovského</t>
  </si>
  <si>
    <t>ORG  003249  Rekonstrukce šaten ZŠ</t>
  </si>
  <si>
    <t>ORG  003250  Předláždění štětované komunikace Kopec od č.p. 109 po č.p. 357</t>
  </si>
  <si>
    <t>3114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</si>
</sst>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right" vertical="top"/>
    </xf>
    <xf numFmtId="0" fontId="7" fillId="0" borderId="0" xfId="0" applyFont="1"/>
    <xf numFmtId="0" fontId="0" fillId="0" borderId="1" xfId="0" applyBorder="1"/>
    <xf numFmtId="0" fontId="6" fillId="0" borderId="0" xfId="0" applyFont="1"/>
    <xf numFmtId="4" fontId="6" fillId="0" borderId="0" xfId="0" applyNumberFormat="1" applyFont="1"/>
    <xf numFmtId="0" fontId="5" fillId="0" borderId="0" xfId="0" applyFont="1"/>
    <xf numFmtId="4" fontId="5" fillId="0" borderId="0" xfId="0" applyNumberFormat="1" applyFont="1"/>
    <xf numFmtId="49" fontId="8" fillId="0" borderId="1" xfId="0" applyNumberFormat="1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/>
    <xf numFmtId="0" fontId="6" fillId="5" borderId="0" xfId="0" applyFont="1" applyFill="1"/>
    <xf numFmtId="49" fontId="6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6" fillId="6" borderId="1" xfId="0" applyNumberFormat="1" applyFont="1" applyFill="1" applyBorder="1" applyAlignment="1">
      <alignment horizontal="right" vertical="top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/>
    <xf numFmtId="4" fontId="6" fillId="7" borderId="1" xfId="0" applyNumberFormat="1" applyFont="1" applyFill="1" applyBorder="1" applyAlignment="1">
      <alignment horizontal="right" vertical="top"/>
    </xf>
    <xf numFmtId="0" fontId="0" fillId="0" borderId="7" xfId="0" applyBorder="1" applyAlignment="1">
      <alignment horizontal="left" vertical="center"/>
    </xf>
    <xf numFmtId="49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0" fillId="5" borderId="0" xfId="0" applyFill="1"/>
    <xf numFmtId="49" fontId="6" fillId="0" borderId="6" xfId="0" applyNumberFormat="1" applyFont="1" applyBorder="1" applyAlignment="1">
      <alignment horizontal="left" vertical="top" wrapText="1"/>
    </xf>
    <xf numFmtId="0" fontId="9" fillId="0" borderId="1" xfId="0" applyFont="1" applyBorder="1"/>
    <xf numFmtId="49" fontId="6" fillId="5" borderId="0" xfId="0" applyNumberFormat="1" applyFont="1" applyFill="1" applyAlignment="1">
      <alignment horizontal="left" vertical="top" wrapText="1"/>
    </xf>
    <xf numFmtId="49" fontId="6" fillId="5" borderId="1" xfId="0" applyNumberFormat="1" applyFont="1" applyFill="1" applyBorder="1" applyAlignment="1">
      <alignment horizontal="left"/>
    </xf>
    <xf numFmtId="4" fontId="6" fillId="7" borderId="5" xfId="0" applyNumberFormat="1" applyFont="1" applyFill="1" applyBorder="1" applyAlignment="1">
      <alignment horizontal="right" vertical="top"/>
    </xf>
    <xf numFmtId="0" fontId="0" fillId="0" borderId="7" xfId="0" applyBorder="1"/>
    <xf numFmtId="0" fontId="6" fillId="5" borderId="7" xfId="0" applyFont="1" applyFill="1" applyBorder="1"/>
    <xf numFmtId="0" fontId="0" fillId="0" borderId="11" xfId="0" applyBorder="1"/>
    <xf numFmtId="0" fontId="0" fillId="0" borderId="12" xfId="0" applyBorder="1"/>
    <xf numFmtId="49" fontId="6" fillId="0" borderId="0" xfId="0" applyNumberFormat="1" applyFont="1"/>
    <xf numFmtId="49" fontId="6" fillId="0" borderId="0" xfId="0" applyNumberFormat="1" applyFont="1" applyAlignment="1">
      <alignment horizontal="left" vertical="top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/>
    </xf>
    <xf numFmtId="2" fontId="6" fillId="7" borderId="1" xfId="0" applyNumberFormat="1" applyFont="1" applyFill="1" applyBorder="1" applyAlignment="1">
      <alignment horizontal="right" vertical="top"/>
    </xf>
    <xf numFmtId="4" fontId="6" fillId="7" borderId="1" xfId="0" applyNumberFormat="1" applyFont="1" applyFill="1" applyBorder="1" applyAlignment="1">
      <alignment vertical="top" wrapText="1"/>
    </xf>
    <xf numFmtId="4" fontId="6" fillId="7" borderId="6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" fontId="6" fillId="3" borderId="6" xfId="0" applyNumberFormat="1" applyFont="1" applyFill="1" applyBorder="1" applyAlignment="1">
      <alignment horizontal="right" vertical="top"/>
    </xf>
    <xf numFmtId="49" fontId="6" fillId="5" borderId="6" xfId="0" applyNumberFormat="1" applyFont="1" applyFill="1" applyBorder="1" applyAlignment="1">
      <alignment horizontal="left" vertical="top" wrapText="1"/>
    </xf>
    <xf numFmtId="4" fontId="6" fillId="8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horizontal="right" vertical="top"/>
    </xf>
    <xf numFmtId="4" fontId="6" fillId="8" borderId="5" xfId="0" applyNumberFormat="1" applyFont="1" applyFill="1" applyBorder="1" applyAlignment="1">
      <alignment horizontal="right" vertical="top"/>
    </xf>
    <xf numFmtId="49" fontId="6" fillId="5" borderId="1" xfId="0" applyNumberFormat="1" applyFont="1" applyFill="1" applyBorder="1" applyAlignment="1">
      <alignment horizontal="left" vertical="top"/>
    </xf>
    <xf numFmtId="49" fontId="6" fillId="5" borderId="0" xfId="0" applyNumberFormat="1" applyFont="1" applyFill="1"/>
    <xf numFmtId="2" fontId="6" fillId="8" borderId="1" xfId="0" applyNumberFormat="1" applyFont="1" applyFill="1" applyBorder="1" applyAlignment="1">
      <alignment horizontal="right" vertical="top" wrapText="1"/>
    </xf>
    <xf numFmtId="4" fontId="6" fillId="8" borderId="1" xfId="0" applyNumberFormat="1" applyFont="1" applyFill="1" applyBorder="1" applyAlignment="1">
      <alignment horizontal="right" vertical="top" wrapText="1"/>
    </xf>
    <xf numFmtId="2" fontId="6" fillId="8" borderId="1" xfId="0" applyNumberFormat="1" applyFont="1" applyFill="1" applyBorder="1" applyAlignment="1">
      <alignment horizontal="right" vertical="top"/>
    </xf>
    <xf numFmtId="2" fontId="6" fillId="8" borderId="2" xfId="0" applyNumberFormat="1" applyFont="1" applyFill="1" applyBorder="1" applyAlignment="1">
      <alignment horizontal="right" vertical="top" wrapText="1"/>
    </xf>
    <xf numFmtId="4" fontId="6" fillId="8" borderId="2" xfId="0" applyNumberFormat="1" applyFont="1" applyFill="1" applyBorder="1" applyAlignment="1">
      <alignment horizontal="right" vertical="top" wrapText="1"/>
    </xf>
    <xf numFmtId="4" fontId="6" fillId="5" borderId="0" xfId="0" applyNumberFormat="1" applyFont="1" applyFill="1"/>
    <xf numFmtId="4" fontId="6" fillId="5" borderId="6" xfId="0" applyNumberFormat="1" applyFont="1" applyFill="1" applyBorder="1" applyAlignment="1">
      <alignment horizontal="right" vertical="top"/>
    </xf>
    <xf numFmtId="2" fontId="6" fillId="5" borderId="1" xfId="0" applyNumberFormat="1" applyFont="1" applyFill="1" applyBorder="1" applyAlignment="1">
      <alignment horizontal="right" vertical="top"/>
    </xf>
    <xf numFmtId="2" fontId="6" fillId="5" borderId="5" xfId="0" applyNumberFormat="1" applyFont="1" applyFill="1" applyBorder="1" applyAlignment="1">
      <alignment horizontal="right" vertical="top"/>
    </xf>
    <xf numFmtId="4" fontId="6" fillId="5" borderId="5" xfId="0" applyNumberFormat="1" applyFont="1" applyFill="1" applyBorder="1" applyAlignment="1">
      <alignment horizontal="right" vertical="top"/>
    </xf>
    <xf numFmtId="0" fontId="6" fillId="5" borderId="1" xfId="0" applyFont="1" applyFill="1" applyBorder="1" applyAlignment="1">
      <alignment horizontal="left" vertical="top"/>
    </xf>
    <xf numFmtId="4" fontId="6" fillId="4" borderId="1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4" borderId="6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vertical="top" wrapText="1"/>
    </xf>
    <xf numFmtId="2" fontId="6" fillId="4" borderId="1" xfId="0" applyNumberFormat="1" applyFont="1" applyFill="1" applyBorder="1" applyAlignment="1">
      <alignment horizontal="right" vertical="top"/>
    </xf>
    <xf numFmtId="2" fontId="6" fillId="3" borderId="1" xfId="0" applyNumberFormat="1" applyFont="1" applyFill="1" applyBorder="1" applyAlignment="1">
      <alignment horizontal="right" vertical="top"/>
    </xf>
    <xf numFmtId="4" fontId="9" fillId="3" borderId="1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3" fillId="0" borderId="0" xfId="0" applyNumberFormat="1" applyFont="1" applyAlignment="1">
      <alignment horizontal="left" vertical="top" wrapText="1"/>
    </xf>
    <xf numFmtId="0" fontId="0" fillId="0" borderId="0" xfId="0"/>
    <xf numFmtId="49" fontId="4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49" fontId="6" fillId="2" borderId="2" xfId="0" applyNumberFormat="1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49" fontId="6" fillId="8" borderId="8" xfId="0" applyNumberFormat="1" applyFont="1" applyFill="1" applyBorder="1" applyAlignment="1">
      <alignment horizontal="left" vertical="top" wrapText="1"/>
    </xf>
    <xf numFmtId="49" fontId="6" fillId="8" borderId="9" xfId="0" applyNumberFormat="1" applyFont="1" applyFill="1" applyBorder="1" applyAlignment="1">
      <alignment horizontal="left" vertical="top" wrapText="1"/>
    </xf>
    <xf numFmtId="49" fontId="6" fillId="8" borderId="10" xfId="0" applyNumberFormat="1" applyFont="1" applyFill="1" applyBorder="1" applyAlignment="1">
      <alignment horizontal="left" vertical="top" wrapText="1"/>
    </xf>
    <xf numFmtId="49" fontId="6" fillId="8" borderId="3" xfId="0" applyNumberFormat="1" applyFont="1" applyFill="1" applyBorder="1" applyAlignment="1">
      <alignment horizontal="left"/>
    </xf>
    <xf numFmtId="49" fontId="6" fillId="8" borderId="4" xfId="0" applyNumberFormat="1" applyFont="1" applyFill="1" applyBorder="1" applyAlignment="1">
      <alignment horizontal="left"/>
    </xf>
    <xf numFmtId="49" fontId="6" fillId="8" borderId="2" xfId="0" applyNumberFormat="1" applyFont="1" applyFill="1" applyBorder="1" applyAlignment="1">
      <alignment horizontal="left" vertical="top" wrapText="1"/>
    </xf>
    <xf numFmtId="49" fontId="6" fillId="8" borderId="3" xfId="0" applyNumberFormat="1" applyFont="1" applyFill="1" applyBorder="1" applyAlignment="1">
      <alignment horizontal="left" vertical="top" wrapText="1"/>
    </xf>
    <xf numFmtId="49" fontId="6" fillId="8" borderId="4" xfId="0" applyNumberFormat="1" applyFont="1" applyFill="1" applyBorder="1" applyAlignment="1">
      <alignment horizontal="left" vertical="top" wrapText="1"/>
    </xf>
    <xf numFmtId="49" fontId="6" fillId="8" borderId="3" xfId="0" applyNumberFormat="1" applyFont="1" applyFill="1" applyBorder="1"/>
    <xf numFmtId="49" fontId="6" fillId="8" borderId="4" xfId="0" applyNumberFormat="1" applyFont="1" applyFill="1" applyBorder="1"/>
    <xf numFmtId="49" fontId="6" fillId="2" borderId="5" xfId="0" applyNumberFormat="1" applyFont="1" applyFill="1" applyBorder="1" applyAlignment="1">
      <alignment horizontal="left" vertical="top" wrapText="1"/>
    </xf>
    <xf numFmtId="0" fontId="0" fillId="0" borderId="5" xfId="0" applyBorder="1"/>
    <xf numFmtId="0" fontId="6" fillId="8" borderId="3" xfId="0" applyFont="1" applyFill="1" applyBorder="1"/>
    <xf numFmtId="0" fontId="6" fillId="8" borderId="4" xfId="0" applyFont="1" applyFill="1" applyBorder="1"/>
    <xf numFmtId="0" fontId="10" fillId="0" borderId="7" xfId="0" applyFont="1" applyBorder="1" applyAlignment="1">
      <alignment wrapText="1"/>
    </xf>
    <xf numFmtId="0" fontId="10" fillId="0" borderId="0" xfId="0" applyFont="1" applyAlignment="1">
      <alignment wrapText="1"/>
    </xf>
  </cellXfs>
  <cellStyles count="3">
    <cellStyle name="Normální" xfId="0" builtinId="0"/>
    <cellStyle name="Normální 2" xfId="1" xr:uid="{680D0F47-59BF-403A-AFC8-34F89FD52336}"/>
    <cellStyle name="Normální 3" xfId="2" xr:uid="{65318DDE-B5C2-4F3C-B642-B6045012B07C}"/>
  </cellStyles>
  <dxfs count="0"/>
  <tableStyles count="0" defaultTableStyle="TableStyleMedium2" defaultPivotStyle="PivotStyleLight16"/>
  <colors>
    <mruColors>
      <color rgb="FFCCCCFF"/>
      <color rgb="FF9999FF"/>
      <color rgb="FFAB9DCF"/>
      <color rgb="FFCC99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3175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14</xdr:row>
      <xdr:rowOff>68580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C634"/>
  <sheetViews>
    <sheetView tabSelected="1" zoomScale="110" zoomScaleNormal="110" workbookViewId="0">
      <pane ySplit="4" topLeftCell="A193" activePane="bottomLeft" state="frozen"/>
      <selection pane="bottomLeft" activeCell="N211" sqref="N211"/>
    </sheetView>
  </sheetViews>
  <sheetFormatPr defaultRowHeight="15" outlineLevelRow="2" x14ac:dyDescent="0.25"/>
  <cols>
    <col min="1" max="1" width="4" customWidth="1"/>
    <col min="2" max="2" width="8.7109375" customWidth="1"/>
    <col min="3" max="3" width="5.28515625" customWidth="1"/>
    <col min="4" max="4" width="5.42578125" customWidth="1"/>
    <col min="5" max="5" width="70.28515625" bestFit="1" customWidth="1"/>
    <col min="6" max="6" width="13.28515625" customWidth="1"/>
    <col min="7" max="7" width="14.5703125" customWidth="1"/>
    <col min="8" max="8" width="12.7109375" customWidth="1"/>
    <col min="9" max="14" width="13.28515625" customWidth="1"/>
    <col min="15" max="15" width="13.5703125" customWidth="1"/>
  </cols>
  <sheetData>
    <row r="1" spans="1:15" ht="16.899999999999999" customHeight="1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ht="17.25" customHeight="1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18.75" customHeight="1" x14ac:dyDescent="0.25">
      <c r="A3" s="79" t="s">
        <v>615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1" customFormat="1" ht="21.75" customHeight="1" x14ac:dyDescent="0.25">
      <c r="A4" s="2" t="s">
        <v>2</v>
      </c>
      <c r="B4" s="2" t="s">
        <v>3</v>
      </c>
      <c r="C4" s="12" t="s">
        <v>4</v>
      </c>
      <c r="D4" s="2" t="s">
        <v>5</v>
      </c>
      <c r="E4" s="2" t="s">
        <v>6</v>
      </c>
      <c r="F4" s="2" t="s">
        <v>605</v>
      </c>
      <c r="G4" s="2" t="s">
        <v>611</v>
      </c>
      <c r="H4" s="2" t="s">
        <v>607</v>
      </c>
      <c r="I4" s="2" t="s">
        <v>608</v>
      </c>
      <c r="J4" s="2" t="s">
        <v>609</v>
      </c>
      <c r="K4" s="2" t="s">
        <v>606</v>
      </c>
      <c r="L4" s="2" t="s">
        <v>612</v>
      </c>
      <c r="M4" s="2" t="s">
        <v>610</v>
      </c>
      <c r="N4" s="2" t="s">
        <v>608</v>
      </c>
      <c r="O4" s="2" t="s">
        <v>609</v>
      </c>
    </row>
    <row r="5" spans="1:15" ht="12" customHeight="1" outlineLevel="1" x14ac:dyDescent="0.25">
      <c r="A5" s="3" t="s">
        <v>7</v>
      </c>
      <c r="B5" s="3" t="s">
        <v>8</v>
      </c>
      <c r="C5" s="3" t="s">
        <v>9</v>
      </c>
      <c r="D5" s="3" t="s">
        <v>10</v>
      </c>
      <c r="E5" s="4" t="s">
        <v>11</v>
      </c>
      <c r="F5" s="19">
        <v>14800000</v>
      </c>
      <c r="G5" s="19">
        <v>14800000</v>
      </c>
      <c r="H5" s="72">
        <v>1310414.3</v>
      </c>
      <c r="I5" s="46">
        <v>0</v>
      </c>
      <c r="J5" s="19">
        <f t="shared" ref="J5:J19" si="0">SUM(G5+I5)</f>
        <v>14800000</v>
      </c>
      <c r="K5" s="51">
        <v>0</v>
      </c>
      <c r="L5" s="5">
        <v>0</v>
      </c>
      <c r="M5" s="5">
        <v>0</v>
      </c>
      <c r="N5" s="5">
        <v>0</v>
      </c>
      <c r="O5" s="5">
        <v>0</v>
      </c>
    </row>
    <row r="6" spans="1:15" ht="12" customHeight="1" outlineLevel="1" x14ac:dyDescent="0.25">
      <c r="A6" s="3" t="s">
        <v>7</v>
      </c>
      <c r="B6" s="3" t="s">
        <v>8</v>
      </c>
      <c r="C6" s="3" t="s">
        <v>9</v>
      </c>
      <c r="D6" s="3" t="s">
        <v>12</v>
      </c>
      <c r="E6" s="4" t="s">
        <v>13</v>
      </c>
      <c r="F6" s="19">
        <v>1300000</v>
      </c>
      <c r="G6" s="19">
        <v>1300000</v>
      </c>
      <c r="H6" s="72">
        <v>66274.710000000006</v>
      </c>
      <c r="I6" s="46">
        <v>0</v>
      </c>
      <c r="J6" s="19">
        <f t="shared" si="0"/>
        <v>1300000</v>
      </c>
      <c r="K6" s="51">
        <v>0</v>
      </c>
      <c r="L6" s="5">
        <v>0</v>
      </c>
      <c r="M6" s="5">
        <v>0</v>
      </c>
      <c r="N6" s="5">
        <v>0</v>
      </c>
      <c r="O6" s="5">
        <v>0</v>
      </c>
    </row>
    <row r="7" spans="1:15" ht="12" customHeight="1" outlineLevel="1" x14ac:dyDescent="0.25">
      <c r="A7" s="3" t="s">
        <v>7</v>
      </c>
      <c r="B7" s="3" t="s">
        <v>8</v>
      </c>
      <c r="C7" s="3" t="s">
        <v>9</v>
      </c>
      <c r="D7" s="3" t="s">
        <v>14</v>
      </c>
      <c r="E7" s="4" t="s">
        <v>15</v>
      </c>
      <c r="F7" s="19">
        <v>2300000</v>
      </c>
      <c r="G7" s="19">
        <v>2300000</v>
      </c>
      <c r="H7" s="72">
        <v>281714.21000000002</v>
      </c>
      <c r="I7" s="46">
        <v>0</v>
      </c>
      <c r="J7" s="19">
        <f t="shared" si="0"/>
        <v>2300000</v>
      </c>
      <c r="K7" s="51">
        <v>0</v>
      </c>
      <c r="L7" s="5">
        <v>0</v>
      </c>
      <c r="M7" s="5">
        <v>0</v>
      </c>
      <c r="N7" s="5">
        <v>0</v>
      </c>
      <c r="O7" s="5">
        <v>0</v>
      </c>
    </row>
    <row r="8" spans="1:15" ht="12" customHeight="1" outlineLevel="1" x14ac:dyDescent="0.25">
      <c r="A8" s="3" t="s">
        <v>7</v>
      </c>
      <c r="B8" s="3" t="s">
        <v>8</v>
      </c>
      <c r="C8" s="3" t="s">
        <v>9</v>
      </c>
      <c r="D8" s="3" t="s">
        <v>16</v>
      </c>
      <c r="E8" s="4" t="s">
        <v>17</v>
      </c>
      <c r="F8" s="19">
        <v>20000000</v>
      </c>
      <c r="G8" s="19">
        <v>20000000</v>
      </c>
      <c r="H8" s="72">
        <v>400454.96</v>
      </c>
      <c r="I8" s="46">
        <v>0</v>
      </c>
      <c r="J8" s="19">
        <f t="shared" si="0"/>
        <v>20000000</v>
      </c>
      <c r="K8" s="51">
        <v>0</v>
      </c>
      <c r="L8" s="5">
        <v>0</v>
      </c>
      <c r="M8" s="5">
        <v>0</v>
      </c>
      <c r="N8" s="5">
        <v>0</v>
      </c>
      <c r="O8" s="5">
        <v>0</v>
      </c>
    </row>
    <row r="9" spans="1:15" ht="12" customHeight="1" outlineLevel="1" x14ac:dyDescent="0.25">
      <c r="A9" s="3" t="s">
        <v>7</v>
      </c>
      <c r="B9" s="3" t="s">
        <v>8</v>
      </c>
      <c r="C9" s="3" t="s">
        <v>9</v>
      </c>
      <c r="D9" s="3" t="s">
        <v>18</v>
      </c>
      <c r="E9" s="4" t="s">
        <v>19</v>
      </c>
      <c r="F9" s="19">
        <v>1200000</v>
      </c>
      <c r="G9" s="19">
        <v>1200000</v>
      </c>
      <c r="H9" s="72">
        <v>0</v>
      </c>
      <c r="I9" s="46">
        <v>-48360</v>
      </c>
      <c r="J9" s="19">
        <f t="shared" si="0"/>
        <v>1151640</v>
      </c>
      <c r="K9" s="51">
        <v>0</v>
      </c>
      <c r="L9" s="5">
        <v>0</v>
      </c>
      <c r="M9" s="5">
        <v>0</v>
      </c>
      <c r="N9" s="5">
        <v>0</v>
      </c>
      <c r="O9" s="5">
        <v>0</v>
      </c>
    </row>
    <row r="10" spans="1:15" ht="12" customHeight="1" outlineLevel="1" x14ac:dyDescent="0.25">
      <c r="A10" s="3" t="s">
        <v>7</v>
      </c>
      <c r="B10" s="3" t="s">
        <v>8</v>
      </c>
      <c r="C10" s="76"/>
      <c r="D10" s="3" t="s">
        <v>20</v>
      </c>
      <c r="E10" s="4" t="s">
        <v>21</v>
      </c>
      <c r="F10" s="19">
        <v>38000000</v>
      </c>
      <c r="G10" s="19">
        <v>38000000</v>
      </c>
      <c r="H10" s="72">
        <v>2991704.71</v>
      </c>
      <c r="I10" s="46">
        <v>0</v>
      </c>
      <c r="J10" s="19">
        <f t="shared" si="0"/>
        <v>38000000</v>
      </c>
      <c r="K10" s="51">
        <v>0</v>
      </c>
      <c r="L10" s="5">
        <v>0</v>
      </c>
      <c r="M10" s="5">
        <v>0</v>
      </c>
      <c r="N10" s="5">
        <v>0</v>
      </c>
      <c r="O10" s="5">
        <v>0</v>
      </c>
    </row>
    <row r="11" spans="1:15" ht="12" customHeight="1" outlineLevel="1" x14ac:dyDescent="0.25">
      <c r="A11" s="3" t="s">
        <v>7</v>
      </c>
      <c r="B11" s="3" t="s">
        <v>8</v>
      </c>
      <c r="C11" s="76"/>
      <c r="D11" s="3" t="s">
        <v>22</v>
      </c>
      <c r="E11" s="4" t="s">
        <v>23</v>
      </c>
      <c r="F11" s="19">
        <v>5000</v>
      </c>
      <c r="G11" s="19">
        <v>5000</v>
      </c>
      <c r="H11" s="72">
        <v>0</v>
      </c>
      <c r="I11" s="46">
        <v>0</v>
      </c>
      <c r="J11" s="19">
        <f t="shared" si="0"/>
        <v>5000</v>
      </c>
      <c r="K11" s="51">
        <v>0</v>
      </c>
      <c r="L11" s="5">
        <v>0</v>
      </c>
      <c r="M11" s="5">
        <v>0</v>
      </c>
      <c r="N11" s="5">
        <v>0</v>
      </c>
      <c r="O11" s="5">
        <v>0</v>
      </c>
    </row>
    <row r="12" spans="1:15" ht="12" customHeight="1" outlineLevel="1" x14ac:dyDescent="0.25">
      <c r="A12" s="3" t="s">
        <v>7</v>
      </c>
      <c r="B12" s="3" t="s">
        <v>8</v>
      </c>
      <c r="C12" s="3" t="s">
        <v>9</v>
      </c>
      <c r="D12" s="3" t="s">
        <v>24</v>
      </c>
      <c r="E12" s="4" t="s">
        <v>25</v>
      </c>
      <c r="F12" s="19">
        <v>1000</v>
      </c>
      <c r="G12" s="19">
        <v>1000</v>
      </c>
      <c r="H12" s="72">
        <v>0</v>
      </c>
      <c r="I12" s="46">
        <v>0</v>
      </c>
      <c r="J12" s="19">
        <f t="shared" si="0"/>
        <v>1000</v>
      </c>
      <c r="K12" s="51">
        <v>0</v>
      </c>
      <c r="L12" s="5">
        <v>0</v>
      </c>
      <c r="M12" s="5">
        <v>0</v>
      </c>
      <c r="N12" s="5">
        <v>0</v>
      </c>
      <c r="O12" s="5">
        <v>0</v>
      </c>
    </row>
    <row r="13" spans="1:15" ht="12" customHeight="1" outlineLevel="1" x14ac:dyDescent="0.25">
      <c r="A13" s="3" t="s">
        <v>7</v>
      </c>
      <c r="B13" s="3" t="s">
        <v>8</v>
      </c>
      <c r="C13" s="3" t="s">
        <v>9</v>
      </c>
      <c r="D13" s="3" t="s">
        <v>26</v>
      </c>
      <c r="E13" s="4" t="s">
        <v>27</v>
      </c>
      <c r="F13" s="19">
        <v>70000</v>
      </c>
      <c r="G13" s="19">
        <v>70000</v>
      </c>
      <c r="H13" s="72">
        <v>10725</v>
      </c>
      <c r="I13" s="46">
        <v>0</v>
      </c>
      <c r="J13" s="19">
        <f t="shared" si="0"/>
        <v>70000</v>
      </c>
      <c r="K13" s="51">
        <v>0</v>
      </c>
      <c r="L13" s="5">
        <v>0</v>
      </c>
      <c r="M13" s="5">
        <v>0</v>
      </c>
      <c r="N13" s="5">
        <v>0</v>
      </c>
      <c r="O13" s="5">
        <v>0</v>
      </c>
    </row>
    <row r="14" spans="1:15" ht="12" customHeight="1" outlineLevel="1" x14ac:dyDescent="0.25">
      <c r="A14" s="3" t="s">
        <v>7</v>
      </c>
      <c r="B14" s="3" t="s">
        <v>8</v>
      </c>
      <c r="C14" s="76"/>
      <c r="D14" s="3" t="s">
        <v>28</v>
      </c>
      <c r="E14" s="4" t="s">
        <v>29</v>
      </c>
      <c r="F14" s="19">
        <v>450000</v>
      </c>
      <c r="G14" s="19">
        <v>450000</v>
      </c>
      <c r="H14" s="72">
        <v>75900</v>
      </c>
      <c r="I14" s="46">
        <v>0</v>
      </c>
      <c r="J14" s="19">
        <f t="shared" si="0"/>
        <v>450000</v>
      </c>
      <c r="K14" s="51">
        <v>0</v>
      </c>
      <c r="L14" s="5">
        <v>0</v>
      </c>
      <c r="M14" s="5">
        <v>0</v>
      </c>
      <c r="N14" s="5">
        <v>0</v>
      </c>
      <c r="O14" s="5">
        <v>0</v>
      </c>
    </row>
    <row r="15" spans="1:15" ht="12" customHeight="1" outlineLevel="1" x14ac:dyDescent="0.25">
      <c r="A15" s="3" t="s">
        <v>7</v>
      </c>
      <c r="B15" s="3" t="s">
        <v>8</v>
      </c>
      <c r="C15" s="76"/>
      <c r="D15" s="3" t="s">
        <v>30</v>
      </c>
      <c r="E15" s="4" t="s">
        <v>31</v>
      </c>
      <c r="F15" s="19">
        <v>350000</v>
      </c>
      <c r="G15" s="19">
        <v>350000</v>
      </c>
      <c r="H15" s="72">
        <v>2000</v>
      </c>
      <c r="I15" s="46">
        <v>0</v>
      </c>
      <c r="J15" s="19">
        <f t="shared" si="0"/>
        <v>350000</v>
      </c>
      <c r="K15" s="51">
        <v>0</v>
      </c>
      <c r="L15" s="5">
        <v>0</v>
      </c>
      <c r="M15" s="5">
        <v>0</v>
      </c>
      <c r="N15" s="5">
        <v>0</v>
      </c>
      <c r="O15" s="5">
        <v>0</v>
      </c>
    </row>
    <row r="16" spans="1:15" ht="12" customHeight="1" outlineLevel="1" x14ac:dyDescent="0.25">
      <c r="A16" s="3" t="s">
        <v>7</v>
      </c>
      <c r="B16" s="3" t="s">
        <v>8</v>
      </c>
      <c r="C16" s="3" t="s">
        <v>9</v>
      </c>
      <c r="D16" s="3" t="s">
        <v>32</v>
      </c>
      <c r="E16" s="4" t="s">
        <v>33</v>
      </c>
      <c r="F16" s="19">
        <v>2400000</v>
      </c>
      <c r="G16" s="19">
        <v>2400000</v>
      </c>
      <c r="H16" s="72">
        <v>495524.73</v>
      </c>
      <c r="I16" s="46">
        <v>0</v>
      </c>
      <c r="J16" s="19">
        <f t="shared" si="0"/>
        <v>2400000</v>
      </c>
      <c r="K16" s="51">
        <v>0</v>
      </c>
      <c r="L16" s="5">
        <v>0</v>
      </c>
      <c r="M16" s="5">
        <v>0</v>
      </c>
      <c r="N16" s="5">
        <v>0</v>
      </c>
      <c r="O16" s="5">
        <v>0</v>
      </c>
    </row>
    <row r="17" spans="1:15" ht="12" customHeight="1" outlineLevel="1" x14ac:dyDescent="0.25">
      <c r="A17" s="3" t="s">
        <v>7</v>
      </c>
      <c r="B17" s="3"/>
      <c r="C17" s="7"/>
      <c r="D17" s="3" t="s">
        <v>500</v>
      </c>
      <c r="E17" s="23" t="s">
        <v>502</v>
      </c>
      <c r="F17" s="19">
        <v>400000</v>
      </c>
      <c r="G17" s="19">
        <v>400000</v>
      </c>
      <c r="H17" s="72">
        <v>2750.6</v>
      </c>
      <c r="I17" s="46">
        <v>0</v>
      </c>
      <c r="J17" s="19">
        <f t="shared" si="0"/>
        <v>400000</v>
      </c>
      <c r="K17" s="51">
        <v>0</v>
      </c>
      <c r="L17" s="5">
        <v>0</v>
      </c>
      <c r="M17" s="5">
        <v>0</v>
      </c>
      <c r="N17" s="5">
        <v>0</v>
      </c>
      <c r="O17" s="5">
        <v>0</v>
      </c>
    </row>
    <row r="18" spans="1:15" ht="12" customHeight="1" outlineLevel="1" x14ac:dyDescent="0.25">
      <c r="A18" s="3" t="s">
        <v>7</v>
      </c>
      <c r="B18" s="3"/>
      <c r="C18" s="7"/>
      <c r="D18" s="3" t="s">
        <v>501</v>
      </c>
      <c r="E18" s="30" t="s">
        <v>503</v>
      </c>
      <c r="F18" s="19">
        <v>200000</v>
      </c>
      <c r="G18" s="19">
        <v>200000</v>
      </c>
      <c r="H18" s="72">
        <v>2204.9299999999998</v>
      </c>
      <c r="I18" s="46">
        <v>0</v>
      </c>
      <c r="J18" s="19">
        <f t="shared" si="0"/>
        <v>200000</v>
      </c>
      <c r="K18" s="51">
        <v>0</v>
      </c>
      <c r="L18" s="5">
        <v>0</v>
      </c>
      <c r="M18" s="5">
        <v>0</v>
      </c>
      <c r="N18" s="5">
        <v>0</v>
      </c>
      <c r="O18" s="5">
        <v>0</v>
      </c>
    </row>
    <row r="19" spans="1:15" ht="12" customHeight="1" outlineLevel="1" x14ac:dyDescent="0.25">
      <c r="A19" s="3" t="s">
        <v>7</v>
      </c>
      <c r="B19" s="3" t="s">
        <v>8</v>
      </c>
      <c r="C19" s="7"/>
      <c r="D19" s="3" t="s">
        <v>34</v>
      </c>
      <c r="E19" s="4" t="s">
        <v>35</v>
      </c>
      <c r="F19" s="19">
        <v>6500000</v>
      </c>
      <c r="G19" s="19">
        <v>6500000</v>
      </c>
      <c r="H19" s="72">
        <v>11651.37</v>
      </c>
      <c r="I19" s="46">
        <v>0</v>
      </c>
      <c r="J19" s="19">
        <f t="shared" si="0"/>
        <v>6500000</v>
      </c>
      <c r="K19" s="51">
        <v>0</v>
      </c>
      <c r="L19" s="5">
        <v>0</v>
      </c>
      <c r="M19" s="5">
        <v>0</v>
      </c>
      <c r="N19" s="5">
        <v>0</v>
      </c>
      <c r="O19" s="5">
        <v>0</v>
      </c>
    </row>
    <row r="20" spans="1:15" ht="12" customHeight="1" x14ac:dyDescent="0.25">
      <c r="A20" s="75" t="s">
        <v>3</v>
      </c>
      <c r="B20" s="76"/>
      <c r="C20" s="76"/>
      <c r="D20" s="76"/>
      <c r="E20" s="76"/>
      <c r="F20" s="49">
        <f t="shared" ref="F20:K20" si="1">SUM(F5:F19)</f>
        <v>87976000</v>
      </c>
      <c r="G20" s="49">
        <f t="shared" si="1"/>
        <v>87976000</v>
      </c>
      <c r="H20" s="49">
        <f t="shared" si="1"/>
        <v>5651319.5199999986</v>
      </c>
      <c r="I20" s="49">
        <f t="shared" si="1"/>
        <v>-48360</v>
      </c>
      <c r="J20" s="49">
        <f t="shared" si="1"/>
        <v>87927640</v>
      </c>
      <c r="K20" s="49">
        <f t="shared" si="1"/>
        <v>0</v>
      </c>
      <c r="L20" s="49">
        <f>SUM(L5:L19)</f>
        <v>0</v>
      </c>
      <c r="M20" s="49">
        <f>SUM(M5:M19)</f>
        <v>0</v>
      </c>
      <c r="N20" s="49">
        <f>SUM(N5:N19)</f>
        <v>0</v>
      </c>
      <c r="O20" s="49">
        <f>SUM(O5:O19)</f>
        <v>0</v>
      </c>
    </row>
    <row r="21" spans="1:15" ht="12" customHeight="1" outlineLevel="1" x14ac:dyDescent="0.25">
      <c r="A21" s="3" t="s">
        <v>7</v>
      </c>
      <c r="B21" s="3" t="s">
        <v>36</v>
      </c>
      <c r="C21" s="3" t="s">
        <v>9</v>
      </c>
      <c r="D21" s="3" t="s">
        <v>37</v>
      </c>
      <c r="E21" s="4" t="s">
        <v>38</v>
      </c>
      <c r="F21" s="46">
        <v>25000</v>
      </c>
      <c r="G21" s="46">
        <v>25000</v>
      </c>
      <c r="H21" s="46">
        <v>3000</v>
      </c>
      <c r="I21" s="46">
        <v>0</v>
      </c>
      <c r="J21" s="46">
        <f>SUM(G21+I21)</f>
        <v>25000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</row>
    <row r="22" spans="1:15" ht="12" customHeight="1" x14ac:dyDescent="0.25">
      <c r="A22" s="75" t="s">
        <v>39</v>
      </c>
      <c r="B22" s="76"/>
      <c r="C22" s="76"/>
      <c r="D22" s="76"/>
      <c r="E22" s="76"/>
      <c r="F22" s="49">
        <f>SUM(F21)</f>
        <v>25000</v>
      </c>
      <c r="G22" s="49">
        <f>SUM(G21)</f>
        <v>25000</v>
      </c>
      <c r="H22" s="49">
        <f>SUM(H21)</f>
        <v>3000</v>
      </c>
      <c r="I22" s="49">
        <f>SUM(I21)</f>
        <v>0</v>
      </c>
      <c r="J22" s="49">
        <f>SUM(J21)</f>
        <v>25000</v>
      </c>
      <c r="K22" s="49">
        <f t="shared" ref="K22:O22" si="2">SUM(K21)</f>
        <v>0</v>
      </c>
      <c r="L22" s="49">
        <f>SUM(L21)</f>
        <v>0</v>
      </c>
      <c r="M22" s="49">
        <f>SUM(M21)</f>
        <v>0</v>
      </c>
      <c r="N22" s="49">
        <f>SUM(N21)</f>
        <v>0</v>
      </c>
      <c r="O22" s="49">
        <f t="shared" si="2"/>
        <v>0</v>
      </c>
    </row>
    <row r="23" spans="1:15" ht="12" customHeight="1" outlineLevel="1" x14ac:dyDescent="0.25">
      <c r="A23" s="3" t="s">
        <v>7</v>
      </c>
      <c r="B23" s="3" t="s">
        <v>40</v>
      </c>
      <c r="C23" s="3" t="s">
        <v>9</v>
      </c>
      <c r="D23" s="3" t="s">
        <v>37</v>
      </c>
      <c r="E23" s="4" t="s">
        <v>38</v>
      </c>
      <c r="F23" s="46">
        <v>3000</v>
      </c>
      <c r="G23" s="46">
        <v>3000</v>
      </c>
      <c r="H23" s="46">
        <v>200</v>
      </c>
      <c r="I23" s="46">
        <v>0</v>
      </c>
      <c r="J23" s="46">
        <f>SUM(G23+I23)</f>
        <v>3000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</row>
    <row r="24" spans="1:15" ht="12" customHeight="1" x14ac:dyDescent="0.25">
      <c r="A24" s="75" t="s">
        <v>41</v>
      </c>
      <c r="B24" s="76"/>
      <c r="C24" s="76"/>
      <c r="D24" s="76"/>
      <c r="E24" s="76"/>
      <c r="F24" s="49">
        <f t="shared" ref="F24" si="3">SUM(F23)</f>
        <v>3000</v>
      </c>
      <c r="G24" s="49">
        <f>SUM(G23)</f>
        <v>3000</v>
      </c>
      <c r="H24" s="49">
        <f>SUM(H23)</f>
        <v>200</v>
      </c>
      <c r="I24" s="49">
        <f>SUM(I23)</f>
        <v>0</v>
      </c>
      <c r="J24" s="49">
        <f>SUM(J23)</f>
        <v>3000</v>
      </c>
      <c r="K24" s="49">
        <f t="shared" ref="K24:O24" si="4">SUM(K23)</f>
        <v>0</v>
      </c>
      <c r="L24" s="49">
        <f>SUM(L23)</f>
        <v>0</v>
      </c>
      <c r="M24" s="49">
        <f>SUM(M23)</f>
        <v>0</v>
      </c>
      <c r="N24" s="49">
        <f>SUM(N23)</f>
        <v>0</v>
      </c>
      <c r="O24" s="49">
        <f t="shared" si="4"/>
        <v>0</v>
      </c>
    </row>
    <row r="25" spans="1:15" ht="12" customHeight="1" outlineLevel="1" x14ac:dyDescent="0.25">
      <c r="A25" s="3" t="s">
        <v>7</v>
      </c>
      <c r="B25" s="3" t="s">
        <v>42</v>
      </c>
      <c r="C25" s="3" t="s">
        <v>9</v>
      </c>
      <c r="D25" s="3" t="s">
        <v>37</v>
      </c>
      <c r="E25" s="4" t="s">
        <v>38</v>
      </c>
      <c r="F25" s="46">
        <v>5000</v>
      </c>
      <c r="G25" s="46">
        <v>5000</v>
      </c>
      <c r="H25" s="46">
        <v>590</v>
      </c>
      <c r="I25" s="46">
        <v>0</v>
      </c>
      <c r="J25" s="46">
        <f>SUM(G25+I25)</f>
        <v>5000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</row>
    <row r="26" spans="1:15" ht="12" customHeight="1" x14ac:dyDescent="0.25">
      <c r="A26" s="75" t="s">
        <v>43</v>
      </c>
      <c r="B26" s="76"/>
      <c r="C26" s="76"/>
      <c r="D26" s="76"/>
      <c r="E26" s="76"/>
      <c r="F26" s="49">
        <f t="shared" ref="F26" si="5">SUM(F25)</f>
        <v>5000</v>
      </c>
      <c r="G26" s="49">
        <f>SUM(G25)</f>
        <v>5000</v>
      </c>
      <c r="H26" s="49">
        <f>SUM(H25)</f>
        <v>590</v>
      </c>
      <c r="I26" s="49">
        <f>SUM(I25)</f>
        <v>0</v>
      </c>
      <c r="J26" s="49">
        <f>SUM(J25)</f>
        <v>5000</v>
      </c>
      <c r="K26" s="49">
        <f t="shared" ref="K26:O26" si="6">SUM(K25)</f>
        <v>0</v>
      </c>
      <c r="L26" s="49">
        <f>SUM(L25)</f>
        <v>0</v>
      </c>
      <c r="M26" s="49">
        <f>SUM(M25)</f>
        <v>0</v>
      </c>
      <c r="N26" s="49">
        <f>SUM(N25)</f>
        <v>0</v>
      </c>
      <c r="O26" s="49">
        <f t="shared" si="6"/>
        <v>0</v>
      </c>
    </row>
    <row r="27" spans="1:15" ht="12" customHeight="1" outlineLevel="1" x14ac:dyDescent="0.25">
      <c r="A27" s="3" t="s">
        <v>7</v>
      </c>
      <c r="B27" s="3" t="s">
        <v>44</v>
      </c>
      <c r="C27" s="3" t="s">
        <v>9</v>
      </c>
      <c r="D27" s="3" t="s">
        <v>37</v>
      </c>
      <c r="E27" s="4" t="s">
        <v>38</v>
      </c>
      <c r="F27" s="46">
        <v>3000</v>
      </c>
      <c r="G27" s="46">
        <v>3000</v>
      </c>
      <c r="H27" s="46">
        <v>250</v>
      </c>
      <c r="I27" s="46">
        <v>0</v>
      </c>
      <c r="J27" s="46">
        <f>SUM(G27+I27)</f>
        <v>3000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</row>
    <row r="28" spans="1:15" ht="12" customHeight="1" x14ac:dyDescent="0.25">
      <c r="A28" s="75" t="s">
        <v>45</v>
      </c>
      <c r="B28" s="76"/>
      <c r="C28" s="76"/>
      <c r="D28" s="76"/>
      <c r="E28" s="76"/>
      <c r="F28" s="49">
        <f t="shared" ref="F28" si="7">SUM(F27)</f>
        <v>3000</v>
      </c>
      <c r="G28" s="49">
        <f>SUM(G27)</f>
        <v>3000</v>
      </c>
      <c r="H28" s="49">
        <f>SUM(H27)</f>
        <v>250</v>
      </c>
      <c r="I28" s="49">
        <f>SUM(I27)</f>
        <v>0</v>
      </c>
      <c r="J28" s="49">
        <f>SUM(J27)</f>
        <v>3000</v>
      </c>
      <c r="K28" s="49">
        <f t="shared" ref="K28:O28" si="8">SUM(K27)</f>
        <v>0</v>
      </c>
      <c r="L28" s="49">
        <f>SUM(L27)</f>
        <v>0</v>
      </c>
      <c r="M28" s="49">
        <f>SUM(M27)</f>
        <v>0</v>
      </c>
      <c r="N28" s="49">
        <f>SUM(N27)</f>
        <v>0</v>
      </c>
      <c r="O28" s="49">
        <f t="shared" si="8"/>
        <v>0</v>
      </c>
    </row>
    <row r="29" spans="1:15" ht="12" customHeight="1" outlineLevel="1" x14ac:dyDescent="0.25">
      <c r="A29" s="3" t="s">
        <v>7</v>
      </c>
      <c r="B29" s="3" t="s">
        <v>46</v>
      </c>
      <c r="C29" s="3" t="s">
        <v>9</v>
      </c>
      <c r="D29" s="3" t="s">
        <v>37</v>
      </c>
      <c r="E29" s="4" t="s">
        <v>38</v>
      </c>
      <c r="F29" s="46">
        <v>150000</v>
      </c>
      <c r="G29" s="46">
        <v>150000</v>
      </c>
      <c r="H29" s="46">
        <v>28900</v>
      </c>
      <c r="I29" s="46">
        <v>0</v>
      </c>
      <c r="J29" s="46">
        <f>SUM(G29+I29)</f>
        <v>150000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</row>
    <row r="30" spans="1:15" ht="12" customHeight="1" x14ac:dyDescent="0.25">
      <c r="A30" s="75" t="s">
        <v>47</v>
      </c>
      <c r="B30" s="76"/>
      <c r="C30" s="76"/>
      <c r="D30" s="76"/>
      <c r="E30" s="76"/>
      <c r="F30" s="49">
        <f t="shared" ref="F30" si="9">SUM(F29)</f>
        <v>150000</v>
      </c>
      <c r="G30" s="49">
        <f>SUM(G29)</f>
        <v>150000</v>
      </c>
      <c r="H30" s="49">
        <f>SUM(H29)</f>
        <v>28900</v>
      </c>
      <c r="I30" s="49">
        <f>SUM(I29)</f>
        <v>0</v>
      </c>
      <c r="J30" s="49">
        <f>SUM(J29)</f>
        <v>150000</v>
      </c>
      <c r="K30" s="49">
        <f t="shared" ref="K30:O30" si="10">SUM(K29)</f>
        <v>0</v>
      </c>
      <c r="L30" s="49">
        <f>SUM(L29)</f>
        <v>0</v>
      </c>
      <c r="M30" s="49">
        <f>SUM(M29)</f>
        <v>0</v>
      </c>
      <c r="N30" s="49">
        <f>SUM(N29)</f>
        <v>0</v>
      </c>
      <c r="O30" s="49">
        <f t="shared" si="10"/>
        <v>0</v>
      </c>
    </row>
    <row r="31" spans="1:15" ht="12" customHeight="1" outlineLevel="1" x14ac:dyDescent="0.25">
      <c r="A31" s="3" t="s">
        <v>7</v>
      </c>
      <c r="B31" s="3" t="s">
        <v>48</v>
      </c>
      <c r="C31" s="3" t="s">
        <v>9</v>
      </c>
      <c r="D31" s="3" t="s">
        <v>37</v>
      </c>
      <c r="E31" s="4" t="s">
        <v>38</v>
      </c>
      <c r="F31" s="46">
        <v>3000</v>
      </c>
      <c r="G31" s="46">
        <v>3000</v>
      </c>
      <c r="H31" s="46">
        <v>0</v>
      </c>
      <c r="I31" s="46">
        <v>0</v>
      </c>
      <c r="J31" s="46">
        <f>SUM(G31+I31)</f>
        <v>3000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</row>
    <row r="32" spans="1:15" ht="12" customHeight="1" x14ac:dyDescent="0.25">
      <c r="A32" s="75" t="s">
        <v>49</v>
      </c>
      <c r="B32" s="76"/>
      <c r="C32" s="76"/>
      <c r="D32" s="76"/>
      <c r="E32" s="76"/>
      <c r="F32" s="49">
        <f t="shared" ref="F32" si="11">SUM(F31)</f>
        <v>3000</v>
      </c>
      <c r="G32" s="49">
        <f>SUM(G31)</f>
        <v>3000</v>
      </c>
      <c r="H32" s="49">
        <f>SUM(H31)</f>
        <v>0</v>
      </c>
      <c r="I32" s="49">
        <f>SUM(I31)</f>
        <v>0</v>
      </c>
      <c r="J32" s="49">
        <f>SUM(J31)</f>
        <v>3000</v>
      </c>
      <c r="K32" s="49">
        <f t="shared" ref="K32:O32" si="12">SUM(K31)</f>
        <v>0</v>
      </c>
      <c r="L32" s="49">
        <f>SUM(L31)</f>
        <v>0</v>
      </c>
      <c r="M32" s="49">
        <f>SUM(M31)</f>
        <v>0</v>
      </c>
      <c r="N32" s="49">
        <f>SUM(N31)</f>
        <v>0</v>
      </c>
      <c r="O32" s="49">
        <f t="shared" si="12"/>
        <v>0</v>
      </c>
    </row>
    <row r="33" spans="1:15" ht="12" customHeight="1" outlineLevel="1" x14ac:dyDescent="0.25">
      <c r="A33" s="3" t="s">
        <v>7</v>
      </c>
      <c r="B33" s="3" t="s">
        <v>50</v>
      </c>
      <c r="C33" s="3" t="s">
        <v>9</v>
      </c>
      <c r="D33" s="3" t="s">
        <v>37</v>
      </c>
      <c r="E33" s="4" t="s">
        <v>38</v>
      </c>
      <c r="F33" s="46">
        <v>1000</v>
      </c>
      <c r="G33" s="46">
        <v>1000</v>
      </c>
      <c r="H33" s="46">
        <v>0</v>
      </c>
      <c r="I33" s="46">
        <v>0</v>
      </c>
      <c r="J33" s="46">
        <f>SUM(G33+I33)</f>
        <v>1000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</row>
    <row r="34" spans="1:15" ht="12" customHeight="1" x14ac:dyDescent="0.25">
      <c r="A34" s="75" t="s">
        <v>51</v>
      </c>
      <c r="B34" s="76"/>
      <c r="C34" s="76"/>
      <c r="D34" s="76"/>
      <c r="E34" s="76"/>
      <c r="F34" s="49">
        <f t="shared" ref="F34" si="13">SUM(F33)</f>
        <v>1000</v>
      </c>
      <c r="G34" s="49">
        <f>SUM(G33)</f>
        <v>1000</v>
      </c>
      <c r="H34" s="49">
        <f>SUM(H33)</f>
        <v>0</v>
      </c>
      <c r="I34" s="49">
        <f>SUM(I33)</f>
        <v>0</v>
      </c>
      <c r="J34" s="49">
        <f>SUM(J33)</f>
        <v>1000</v>
      </c>
      <c r="K34" s="49">
        <f t="shared" ref="K34:O34" si="14">SUM(K33)</f>
        <v>0</v>
      </c>
      <c r="L34" s="49">
        <f>SUM(L33)</f>
        <v>0</v>
      </c>
      <c r="M34" s="49">
        <f>SUM(M33)</f>
        <v>0</v>
      </c>
      <c r="N34" s="49">
        <f>SUM(N33)</f>
        <v>0</v>
      </c>
      <c r="O34" s="49">
        <f t="shared" si="14"/>
        <v>0</v>
      </c>
    </row>
    <row r="35" spans="1:15" ht="12" customHeight="1" outlineLevel="1" x14ac:dyDescent="0.25">
      <c r="A35" s="3" t="s">
        <v>7</v>
      </c>
      <c r="B35" s="3" t="s">
        <v>52</v>
      </c>
      <c r="C35" s="3" t="s">
        <v>9</v>
      </c>
      <c r="D35" s="3" t="s">
        <v>37</v>
      </c>
      <c r="E35" s="4" t="s">
        <v>38</v>
      </c>
      <c r="F35" s="46">
        <v>500</v>
      </c>
      <c r="G35" s="46">
        <v>500</v>
      </c>
      <c r="H35" s="46">
        <v>0</v>
      </c>
      <c r="I35" s="46">
        <v>0</v>
      </c>
      <c r="J35" s="46">
        <f>SUM(G35+I35)</f>
        <v>500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</row>
    <row r="36" spans="1:15" ht="12" customHeight="1" x14ac:dyDescent="0.25">
      <c r="A36" s="75" t="s">
        <v>53</v>
      </c>
      <c r="B36" s="76"/>
      <c r="C36" s="76"/>
      <c r="D36" s="76"/>
      <c r="E36" s="76"/>
      <c r="F36" s="49">
        <f t="shared" ref="F36" si="15">SUM(F35)</f>
        <v>500</v>
      </c>
      <c r="G36" s="49">
        <f>SUM(G35)</f>
        <v>500</v>
      </c>
      <c r="H36" s="49">
        <f>SUM(H35)</f>
        <v>0</v>
      </c>
      <c r="I36" s="49">
        <f>SUM(I35)</f>
        <v>0</v>
      </c>
      <c r="J36" s="49">
        <f>SUM(J35)</f>
        <v>500</v>
      </c>
      <c r="K36" s="49">
        <f t="shared" ref="K36:O36" si="16">SUM(K35)</f>
        <v>0</v>
      </c>
      <c r="L36" s="49">
        <f>SUM(L35)</f>
        <v>0</v>
      </c>
      <c r="M36" s="49">
        <f>SUM(M35)</f>
        <v>0</v>
      </c>
      <c r="N36" s="49">
        <f>SUM(N35)</f>
        <v>0</v>
      </c>
      <c r="O36" s="49">
        <f t="shared" si="16"/>
        <v>0</v>
      </c>
    </row>
    <row r="37" spans="1:15" ht="12" customHeight="1" outlineLevel="1" x14ac:dyDescent="0.25">
      <c r="A37" s="3" t="s">
        <v>7</v>
      </c>
      <c r="B37" s="3" t="s">
        <v>54</v>
      </c>
      <c r="C37" s="3" t="s">
        <v>9</v>
      </c>
      <c r="D37" s="3" t="s">
        <v>37</v>
      </c>
      <c r="E37" s="4" t="s">
        <v>38</v>
      </c>
      <c r="F37" s="46">
        <v>100</v>
      </c>
      <c r="G37" s="46">
        <v>100</v>
      </c>
      <c r="H37" s="46">
        <v>0</v>
      </c>
      <c r="I37" s="46">
        <v>0</v>
      </c>
      <c r="J37" s="46">
        <f>SUM(G37+I37)</f>
        <v>100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</row>
    <row r="38" spans="1:15" ht="12" customHeight="1" x14ac:dyDescent="0.25">
      <c r="A38" s="75" t="s">
        <v>55</v>
      </c>
      <c r="B38" s="76"/>
      <c r="C38" s="76"/>
      <c r="D38" s="76"/>
      <c r="E38" s="76"/>
      <c r="F38" s="49">
        <f t="shared" ref="F38" si="17">SUM(F37)</f>
        <v>100</v>
      </c>
      <c r="G38" s="49">
        <f>SUM(G37)</f>
        <v>100</v>
      </c>
      <c r="H38" s="49">
        <f>SUM(H37)</f>
        <v>0</v>
      </c>
      <c r="I38" s="49">
        <f>SUM(I37)</f>
        <v>0</v>
      </c>
      <c r="J38" s="49">
        <f>SUM(J37)</f>
        <v>100</v>
      </c>
      <c r="K38" s="49">
        <f t="shared" ref="K38:O38" si="18">SUM(K37)</f>
        <v>0</v>
      </c>
      <c r="L38" s="49">
        <f>SUM(L37)</f>
        <v>0</v>
      </c>
      <c r="M38" s="49">
        <f>SUM(M37)</f>
        <v>0</v>
      </c>
      <c r="N38" s="49">
        <f>SUM(N37)</f>
        <v>0</v>
      </c>
      <c r="O38" s="49">
        <f t="shared" si="18"/>
        <v>0</v>
      </c>
    </row>
    <row r="39" spans="1:15" ht="12" customHeight="1" outlineLevel="1" x14ac:dyDescent="0.25">
      <c r="A39" s="3" t="s">
        <v>7</v>
      </c>
      <c r="B39" s="3" t="s">
        <v>56</v>
      </c>
      <c r="C39" s="3" t="s">
        <v>9</v>
      </c>
      <c r="D39" s="3" t="s">
        <v>37</v>
      </c>
      <c r="E39" s="4" t="s">
        <v>38</v>
      </c>
      <c r="F39" s="46">
        <v>100</v>
      </c>
      <c r="G39" s="46">
        <v>100</v>
      </c>
      <c r="H39" s="46">
        <v>0</v>
      </c>
      <c r="I39" s="46">
        <v>0</v>
      </c>
      <c r="J39" s="46">
        <f>SUM(G39+I39)</f>
        <v>100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</row>
    <row r="40" spans="1:15" ht="12" customHeight="1" x14ac:dyDescent="0.25">
      <c r="A40" s="75" t="s">
        <v>57</v>
      </c>
      <c r="B40" s="76"/>
      <c r="C40" s="76"/>
      <c r="D40" s="76"/>
      <c r="E40" s="76"/>
      <c r="F40" s="49">
        <f t="shared" ref="F40" si="19">SUM(F39)</f>
        <v>100</v>
      </c>
      <c r="G40" s="49">
        <f>SUM(G39)</f>
        <v>100</v>
      </c>
      <c r="H40" s="49">
        <f>SUM(H39)</f>
        <v>0</v>
      </c>
      <c r="I40" s="49">
        <f>SUM(I39)</f>
        <v>0</v>
      </c>
      <c r="J40" s="49">
        <f>SUM(J39)</f>
        <v>100</v>
      </c>
      <c r="K40" s="49">
        <f t="shared" ref="K40:O40" si="20">SUM(K39)</f>
        <v>0</v>
      </c>
      <c r="L40" s="49">
        <f>SUM(L39)</f>
        <v>0</v>
      </c>
      <c r="M40" s="49">
        <f>SUM(M39)</f>
        <v>0</v>
      </c>
      <c r="N40" s="49">
        <f>SUM(N39)</f>
        <v>0</v>
      </c>
      <c r="O40" s="49">
        <f t="shared" si="20"/>
        <v>0</v>
      </c>
    </row>
    <row r="41" spans="1:15" ht="12" customHeight="1" outlineLevel="1" x14ac:dyDescent="0.25">
      <c r="A41" s="3" t="s">
        <v>7</v>
      </c>
      <c r="B41" s="3" t="s">
        <v>58</v>
      </c>
      <c r="C41" s="3" t="s">
        <v>9</v>
      </c>
      <c r="D41" s="3" t="s">
        <v>37</v>
      </c>
      <c r="E41" s="4" t="s">
        <v>38</v>
      </c>
      <c r="F41" s="46">
        <v>100</v>
      </c>
      <c r="G41" s="46">
        <v>100</v>
      </c>
      <c r="H41" s="46">
        <v>0</v>
      </c>
      <c r="I41" s="46">
        <v>0</v>
      </c>
      <c r="J41" s="46">
        <f>SUM(G41+I41)</f>
        <v>100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</row>
    <row r="42" spans="1:15" ht="12" customHeight="1" x14ac:dyDescent="0.25">
      <c r="A42" s="75" t="s">
        <v>59</v>
      </c>
      <c r="B42" s="76"/>
      <c r="C42" s="76"/>
      <c r="D42" s="76"/>
      <c r="E42" s="76"/>
      <c r="F42" s="49">
        <f t="shared" ref="F42" si="21">SUM(F41)</f>
        <v>100</v>
      </c>
      <c r="G42" s="49">
        <f>SUM(G41)</f>
        <v>100</v>
      </c>
      <c r="H42" s="49">
        <f>SUM(H41)</f>
        <v>0</v>
      </c>
      <c r="I42" s="49">
        <f>SUM(I41)</f>
        <v>0</v>
      </c>
      <c r="J42" s="49">
        <f>SUM(J41)</f>
        <v>100</v>
      </c>
      <c r="K42" s="49">
        <f t="shared" ref="K42:O42" si="22">SUM(K41)</f>
        <v>0</v>
      </c>
      <c r="L42" s="49">
        <f>SUM(L41)</f>
        <v>0</v>
      </c>
      <c r="M42" s="49">
        <f>SUM(M41)</f>
        <v>0</v>
      </c>
      <c r="N42" s="49">
        <f>SUM(N41)</f>
        <v>0</v>
      </c>
      <c r="O42" s="49">
        <f t="shared" si="22"/>
        <v>0</v>
      </c>
    </row>
    <row r="43" spans="1:15" ht="12" customHeight="1" outlineLevel="1" x14ac:dyDescent="0.25">
      <c r="A43" s="3" t="s">
        <v>7</v>
      </c>
      <c r="B43" s="3" t="s">
        <v>60</v>
      </c>
      <c r="C43" s="3" t="s">
        <v>9</v>
      </c>
      <c r="D43" s="3" t="s">
        <v>37</v>
      </c>
      <c r="E43" s="4" t="s">
        <v>38</v>
      </c>
      <c r="F43" s="46">
        <v>1000</v>
      </c>
      <c r="G43" s="46">
        <v>1000</v>
      </c>
      <c r="H43" s="46">
        <v>200</v>
      </c>
      <c r="I43" s="46">
        <v>0</v>
      </c>
      <c r="J43" s="46">
        <f>SUM(G43+I43)</f>
        <v>1000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</row>
    <row r="44" spans="1:15" ht="12" customHeight="1" x14ac:dyDescent="0.25">
      <c r="A44" s="75" t="s">
        <v>61</v>
      </c>
      <c r="B44" s="76"/>
      <c r="C44" s="76"/>
      <c r="D44" s="76"/>
      <c r="E44" s="76"/>
      <c r="F44" s="49">
        <f t="shared" ref="F44" si="23">SUM(F43)</f>
        <v>1000</v>
      </c>
      <c r="G44" s="49">
        <f>SUM(G43)</f>
        <v>1000</v>
      </c>
      <c r="H44" s="49">
        <f>SUM(H43)</f>
        <v>200</v>
      </c>
      <c r="I44" s="49">
        <f>SUM(I43)</f>
        <v>0</v>
      </c>
      <c r="J44" s="49">
        <f>SUM(J43)</f>
        <v>1000</v>
      </c>
      <c r="K44" s="49">
        <f t="shared" ref="K44:O44" si="24">SUM(K43)</f>
        <v>0</v>
      </c>
      <c r="L44" s="49">
        <f>SUM(L43)</f>
        <v>0</v>
      </c>
      <c r="M44" s="49">
        <f>SUM(M43)</f>
        <v>0</v>
      </c>
      <c r="N44" s="49">
        <f>SUM(N43)</f>
        <v>0</v>
      </c>
      <c r="O44" s="49">
        <f t="shared" si="24"/>
        <v>0</v>
      </c>
    </row>
    <row r="45" spans="1:15" s="6" customFormat="1" ht="12" customHeight="1" x14ac:dyDescent="0.25">
      <c r="A45" s="80" t="s">
        <v>62</v>
      </c>
      <c r="B45" s="81"/>
      <c r="C45" s="81"/>
      <c r="D45" s="81"/>
      <c r="E45" s="81"/>
      <c r="F45" s="50">
        <f>SUM(F20,F22,F24,F26,F28,F30,F32,F34,F36,F38,F40,F42,F44)</f>
        <v>88167800</v>
      </c>
      <c r="G45" s="50">
        <f>SUM(G20,G22,G24,G26,G28,G30,G32,G34,G36,G38,G40,G42,G44)</f>
        <v>88167800</v>
      </c>
      <c r="H45" s="50">
        <f>SUM(H20,H22,H24,H26,H28,H30,H32,H34,H36,H38,H40,H42,H44,)</f>
        <v>5684459.5199999986</v>
      </c>
      <c r="I45" s="50">
        <f t="shared" ref="I45:O45" si="25">SUM(I20,I22,I24,I26,I28,I30,I32,I34,I36,I38,I40,I42,I44)</f>
        <v>-48360</v>
      </c>
      <c r="J45" s="50">
        <f t="shared" si="25"/>
        <v>88119440</v>
      </c>
      <c r="K45" s="50">
        <f t="shared" si="25"/>
        <v>0</v>
      </c>
      <c r="L45" s="50">
        <f t="shared" si="25"/>
        <v>0</v>
      </c>
      <c r="M45" s="50">
        <f t="shared" si="25"/>
        <v>0</v>
      </c>
      <c r="N45" s="50">
        <f t="shared" si="25"/>
        <v>0</v>
      </c>
      <c r="O45" s="50">
        <f t="shared" si="25"/>
        <v>0</v>
      </c>
    </row>
    <row r="46" spans="1:15" ht="12" customHeight="1" outlineLevel="1" x14ac:dyDescent="0.25">
      <c r="A46" s="3" t="s">
        <v>63</v>
      </c>
      <c r="B46" s="3" t="s">
        <v>8</v>
      </c>
      <c r="C46" s="3" t="s">
        <v>9</v>
      </c>
      <c r="D46" s="3" t="s">
        <v>64</v>
      </c>
      <c r="E46" s="4" t="s">
        <v>65</v>
      </c>
      <c r="F46" s="46">
        <v>0</v>
      </c>
      <c r="G46" s="46">
        <v>0</v>
      </c>
      <c r="H46" s="46">
        <v>0</v>
      </c>
      <c r="I46" s="46">
        <v>0</v>
      </c>
      <c r="J46" s="46">
        <f>SUM(G46+I46)</f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</row>
    <row r="47" spans="1:15" ht="12" customHeight="1" outlineLevel="1" x14ac:dyDescent="0.25">
      <c r="A47" s="3" t="s">
        <v>63</v>
      </c>
      <c r="B47" s="3" t="s">
        <v>8</v>
      </c>
      <c r="C47" s="3" t="s">
        <v>9</v>
      </c>
      <c r="D47" s="3" t="s">
        <v>66</v>
      </c>
      <c r="E47" s="4" t="s">
        <v>67</v>
      </c>
      <c r="F47" s="46">
        <v>1836006</v>
      </c>
      <c r="G47" s="46">
        <v>1836006</v>
      </c>
      <c r="H47" s="46">
        <v>153000</v>
      </c>
      <c r="I47" s="46">
        <v>0</v>
      </c>
      <c r="J47" s="46">
        <f>SUM(G47+I47)</f>
        <v>1836006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</row>
    <row r="48" spans="1:15" ht="12" customHeight="1" x14ac:dyDescent="0.25">
      <c r="A48" s="75" t="s">
        <v>3</v>
      </c>
      <c r="B48" s="76"/>
      <c r="C48" s="76"/>
      <c r="D48" s="76"/>
      <c r="E48" s="76"/>
      <c r="F48" s="49">
        <f t="shared" ref="F48" si="26">SUM(F46:F47)</f>
        <v>1836006</v>
      </c>
      <c r="G48" s="49">
        <f>SUM(G46:G47)</f>
        <v>1836006</v>
      </c>
      <c r="H48" s="49">
        <f>SUM(H46:H47)</f>
        <v>153000</v>
      </c>
      <c r="I48" s="49">
        <f>SUM(I46:I47)</f>
        <v>0</v>
      </c>
      <c r="J48" s="49">
        <f>SUM(J46:J47)</f>
        <v>1836006</v>
      </c>
      <c r="K48" s="49">
        <f t="shared" ref="K48:O48" si="27">SUM(K46:K47)</f>
        <v>0</v>
      </c>
      <c r="L48" s="49">
        <f>SUM(L46:L47)</f>
        <v>0</v>
      </c>
      <c r="M48" s="49">
        <f>SUM(M46:M47)</f>
        <v>0</v>
      </c>
      <c r="N48" s="49">
        <f>SUM(N46:N47)</f>
        <v>0</v>
      </c>
      <c r="O48" s="49">
        <f t="shared" si="27"/>
        <v>0</v>
      </c>
    </row>
    <row r="49" spans="1:15" s="6" customFormat="1" ht="12" customHeight="1" x14ac:dyDescent="0.25">
      <c r="A49" s="80" t="s">
        <v>68</v>
      </c>
      <c r="B49" s="81"/>
      <c r="C49" s="81"/>
      <c r="D49" s="81"/>
      <c r="E49" s="81"/>
      <c r="F49" s="50">
        <f t="shared" ref="F49" si="28">SUM(F48)</f>
        <v>1836006</v>
      </c>
      <c r="G49" s="50">
        <f>SUM(G48)</f>
        <v>1836006</v>
      </c>
      <c r="H49" s="50">
        <f>SUM(H48)</f>
        <v>153000</v>
      </c>
      <c r="I49" s="50">
        <f>SUM(I48)</f>
        <v>0</v>
      </c>
      <c r="J49" s="50">
        <f>SUM(J48)</f>
        <v>1836006</v>
      </c>
      <c r="K49" s="50">
        <f t="shared" ref="K49:O49" si="29">SUM(K48)</f>
        <v>0</v>
      </c>
      <c r="L49" s="50">
        <f>SUM(L48)</f>
        <v>0</v>
      </c>
      <c r="M49" s="50">
        <f>SUM(M48)</f>
        <v>0</v>
      </c>
      <c r="N49" s="50">
        <f>SUM(N48)</f>
        <v>0</v>
      </c>
      <c r="O49" s="50">
        <f t="shared" si="29"/>
        <v>0</v>
      </c>
    </row>
    <row r="50" spans="1:15" ht="12" customHeight="1" outlineLevel="1" x14ac:dyDescent="0.25">
      <c r="A50" s="3" t="s">
        <v>69</v>
      </c>
      <c r="B50" s="3" t="s">
        <v>70</v>
      </c>
      <c r="C50" s="3" t="s">
        <v>71</v>
      </c>
      <c r="D50" s="3" t="s">
        <v>72</v>
      </c>
      <c r="E50" s="4" t="s">
        <v>73</v>
      </c>
      <c r="F50" s="46">
        <v>100000</v>
      </c>
      <c r="G50" s="46">
        <v>100000</v>
      </c>
      <c r="H50" s="46">
        <v>60000</v>
      </c>
      <c r="I50" s="46">
        <v>0</v>
      </c>
      <c r="J50" s="46">
        <f>SUM(G50+I50)</f>
        <v>100000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</row>
    <row r="51" spans="1:15" ht="12" customHeight="1" outlineLevel="1" x14ac:dyDescent="0.25">
      <c r="A51" s="3" t="s">
        <v>69</v>
      </c>
      <c r="B51" s="3" t="s">
        <v>70</v>
      </c>
      <c r="C51" s="3" t="s">
        <v>71</v>
      </c>
      <c r="D51" s="3" t="s">
        <v>74</v>
      </c>
      <c r="E51" s="4" t="s">
        <v>75</v>
      </c>
      <c r="F51" s="46">
        <v>3000000</v>
      </c>
      <c r="G51" s="46">
        <v>3000000</v>
      </c>
      <c r="H51" s="46">
        <v>0</v>
      </c>
      <c r="I51" s="46">
        <v>0</v>
      </c>
      <c r="J51" s="46">
        <f>SUM(G51+I51)</f>
        <v>3000000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</row>
    <row r="52" spans="1:15" ht="12" customHeight="1" x14ac:dyDescent="0.25">
      <c r="A52" s="75" t="s">
        <v>80</v>
      </c>
      <c r="B52" s="76"/>
      <c r="C52" s="76"/>
      <c r="D52" s="76"/>
      <c r="E52" s="76"/>
      <c r="F52" s="49">
        <f t="shared" ref="F52:K52" si="30">SUM(F50:F51)</f>
        <v>3100000</v>
      </c>
      <c r="G52" s="49">
        <f t="shared" si="30"/>
        <v>3100000</v>
      </c>
      <c r="H52" s="49">
        <f t="shared" si="30"/>
        <v>60000</v>
      </c>
      <c r="I52" s="49">
        <f t="shared" si="30"/>
        <v>0</v>
      </c>
      <c r="J52" s="49">
        <f t="shared" si="30"/>
        <v>3100000</v>
      </c>
      <c r="K52" s="49">
        <f t="shared" si="30"/>
        <v>0</v>
      </c>
      <c r="L52" s="49">
        <f>SUM(L51)</f>
        <v>0</v>
      </c>
      <c r="M52" s="49">
        <f>SUM(M50:M51)</f>
        <v>0</v>
      </c>
      <c r="N52" s="49">
        <f>SUM(N50:N51)</f>
        <v>0</v>
      </c>
      <c r="O52" s="49">
        <f>SUM(O50:O51)</f>
        <v>0</v>
      </c>
    </row>
    <row r="53" spans="1:15" ht="12" customHeight="1" outlineLevel="1" x14ac:dyDescent="0.25">
      <c r="A53" s="3" t="s">
        <v>69</v>
      </c>
      <c r="B53" s="3" t="s">
        <v>81</v>
      </c>
      <c r="C53" s="3" t="s">
        <v>82</v>
      </c>
      <c r="D53" s="3" t="s">
        <v>83</v>
      </c>
      <c r="E53" s="4" t="s">
        <v>84</v>
      </c>
      <c r="F53" s="51">
        <v>0</v>
      </c>
      <c r="G53" s="51">
        <v>0</v>
      </c>
      <c r="H53" s="51">
        <v>0</v>
      </c>
      <c r="I53" s="51">
        <v>0</v>
      </c>
      <c r="J53" s="51">
        <f>SUM(G53+I53)</f>
        <v>0</v>
      </c>
      <c r="K53" s="24">
        <v>235000</v>
      </c>
      <c r="L53" s="24">
        <v>235000</v>
      </c>
      <c r="M53" s="24">
        <v>0</v>
      </c>
      <c r="N53" s="66">
        <v>0</v>
      </c>
      <c r="O53" s="24">
        <f>SUM(L53+N53)</f>
        <v>235000</v>
      </c>
    </row>
    <row r="54" spans="1:15" ht="12" customHeight="1" x14ac:dyDescent="0.25">
      <c r="A54" s="75" t="s">
        <v>85</v>
      </c>
      <c r="B54" s="76"/>
      <c r="C54" s="76"/>
      <c r="D54" s="76"/>
      <c r="E54" s="76"/>
      <c r="F54" s="49">
        <f t="shared" ref="F54" si="31">SUM(F53)</f>
        <v>0</v>
      </c>
      <c r="G54" s="49">
        <f>SUM(G53)</f>
        <v>0</v>
      </c>
      <c r="H54" s="49">
        <f>SUM(H53)</f>
        <v>0</v>
      </c>
      <c r="I54" s="49">
        <f>SUM(I53)</f>
        <v>0</v>
      </c>
      <c r="J54" s="49">
        <f>SUM(J53)</f>
        <v>0</v>
      </c>
      <c r="K54" s="49">
        <f t="shared" ref="K54:O54" si="32">SUM(K53)</f>
        <v>235000</v>
      </c>
      <c r="L54" s="49">
        <f>SUM(L53)</f>
        <v>235000</v>
      </c>
      <c r="M54" s="49">
        <f>SUM(M53)</f>
        <v>0</v>
      </c>
      <c r="N54" s="49">
        <f>SUM(N53)</f>
        <v>0</v>
      </c>
      <c r="O54" s="49">
        <f t="shared" si="32"/>
        <v>235000</v>
      </c>
    </row>
    <row r="55" spans="1:15" ht="12" customHeight="1" outlineLevel="1" x14ac:dyDescent="0.25">
      <c r="A55" s="3" t="s">
        <v>69</v>
      </c>
      <c r="B55" s="3" t="s">
        <v>86</v>
      </c>
      <c r="C55" s="3" t="s">
        <v>87</v>
      </c>
      <c r="D55" s="3" t="s">
        <v>83</v>
      </c>
      <c r="E55" s="4" t="s">
        <v>84</v>
      </c>
      <c r="F55" s="51">
        <v>0</v>
      </c>
      <c r="G55" s="51">
        <v>0</v>
      </c>
      <c r="H55" s="51">
        <v>0</v>
      </c>
      <c r="I55" s="51">
        <v>0</v>
      </c>
      <c r="J55" s="51">
        <f>SUM(G55+I55)</f>
        <v>0</v>
      </c>
      <c r="K55" s="24">
        <v>235000</v>
      </c>
      <c r="L55" s="24">
        <v>235000</v>
      </c>
      <c r="M55" s="24">
        <v>0</v>
      </c>
      <c r="N55" s="66">
        <v>0</v>
      </c>
      <c r="O55" s="24">
        <f>SUM(L55+N55)</f>
        <v>235000</v>
      </c>
    </row>
    <row r="56" spans="1:15" ht="12" customHeight="1" x14ac:dyDescent="0.25">
      <c r="A56" s="75" t="s">
        <v>88</v>
      </c>
      <c r="B56" s="76"/>
      <c r="C56" s="76"/>
      <c r="D56" s="76"/>
      <c r="E56" s="76"/>
      <c r="F56" s="49">
        <f t="shared" ref="F56" si="33">SUM(F55)</f>
        <v>0</v>
      </c>
      <c r="G56" s="49">
        <f>SUM(G55)</f>
        <v>0</v>
      </c>
      <c r="H56" s="49">
        <f>SUM(H55)</f>
        <v>0</v>
      </c>
      <c r="I56" s="49">
        <f>SUM(I55)</f>
        <v>0</v>
      </c>
      <c r="J56" s="49">
        <f>SUM(J55)</f>
        <v>0</v>
      </c>
      <c r="K56" s="49">
        <f t="shared" ref="K56:O56" si="34">SUM(K55)</f>
        <v>235000</v>
      </c>
      <c r="L56" s="49">
        <f>SUM(L55)</f>
        <v>235000</v>
      </c>
      <c r="M56" s="49">
        <f>SUM(M55)</f>
        <v>0</v>
      </c>
      <c r="N56" s="49">
        <f>SUM(N55)</f>
        <v>0</v>
      </c>
      <c r="O56" s="49">
        <f t="shared" si="34"/>
        <v>235000</v>
      </c>
    </row>
    <row r="57" spans="1:15" ht="12" customHeight="1" outlineLevel="1" x14ac:dyDescent="0.25">
      <c r="A57" s="3" t="s">
        <v>69</v>
      </c>
      <c r="B57" s="3" t="s">
        <v>89</v>
      </c>
      <c r="C57" s="3" t="s">
        <v>90</v>
      </c>
      <c r="D57" s="3" t="s">
        <v>91</v>
      </c>
      <c r="E57" s="4" t="s">
        <v>92</v>
      </c>
      <c r="F57" s="46">
        <v>5000</v>
      </c>
      <c r="G57" s="46">
        <v>5000</v>
      </c>
      <c r="H57" s="46">
        <v>0</v>
      </c>
      <c r="I57" s="46">
        <v>0</v>
      </c>
      <c r="J57" s="46">
        <f>SUM(G57+I57)</f>
        <v>5000</v>
      </c>
      <c r="K57" s="51">
        <v>0</v>
      </c>
      <c r="L57" s="51">
        <v>0</v>
      </c>
      <c r="M57" s="51">
        <v>0</v>
      </c>
      <c r="N57" s="51">
        <v>0</v>
      </c>
      <c r="O57" s="51">
        <f>SUM(L57+N57)</f>
        <v>0</v>
      </c>
    </row>
    <row r="58" spans="1:15" ht="12" customHeight="1" outlineLevel="1" x14ac:dyDescent="0.25">
      <c r="A58" s="3" t="s">
        <v>69</v>
      </c>
      <c r="B58" s="3" t="s">
        <v>89</v>
      </c>
      <c r="C58" s="3" t="s">
        <v>90</v>
      </c>
      <c r="D58" s="3" t="s">
        <v>93</v>
      </c>
      <c r="E58" s="4" t="s">
        <v>94</v>
      </c>
      <c r="F58" s="51">
        <v>0</v>
      </c>
      <c r="G58" s="51">
        <v>0</v>
      </c>
      <c r="H58" s="51">
        <v>0</v>
      </c>
      <c r="I58" s="51">
        <v>0</v>
      </c>
      <c r="J58" s="51">
        <f>SUM(G58+I58)</f>
        <v>0</v>
      </c>
      <c r="K58" s="24">
        <v>95000</v>
      </c>
      <c r="L58" s="24">
        <v>95000</v>
      </c>
      <c r="M58" s="24">
        <v>250</v>
      </c>
      <c r="N58" s="66">
        <v>0</v>
      </c>
      <c r="O58" s="24">
        <f>SUM(L58+N58)</f>
        <v>95000</v>
      </c>
    </row>
    <row r="59" spans="1:15" ht="12" customHeight="1" outlineLevel="1" x14ac:dyDescent="0.25">
      <c r="A59" s="3" t="s">
        <v>69</v>
      </c>
      <c r="B59" s="3" t="s">
        <v>89</v>
      </c>
      <c r="C59" s="3" t="s">
        <v>90</v>
      </c>
      <c r="D59" s="3" t="s">
        <v>83</v>
      </c>
      <c r="E59" s="4" t="s">
        <v>84</v>
      </c>
      <c r="F59" s="51">
        <v>0</v>
      </c>
      <c r="G59" s="51">
        <v>0</v>
      </c>
      <c r="H59" s="51">
        <v>0</v>
      </c>
      <c r="I59" s="51">
        <v>0</v>
      </c>
      <c r="J59" s="51">
        <f>SUM(G59+I59)</f>
        <v>0</v>
      </c>
      <c r="K59" s="24">
        <v>65000</v>
      </c>
      <c r="L59" s="24">
        <v>65000</v>
      </c>
      <c r="M59" s="24">
        <v>0</v>
      </c>
      <c r="N59" s="66">
        <v>0</v>
      </c>
      <c r="O59" s="24">
        <f>SUM(L59+N59)</f>
        <v>65000</v>
      </c>
    </row>
    <row r="60" spans="1:15" ht="12" customHeight="1" x14ac:dyDescent="0.25">
      <c r="A60" s="75" t="s">
        <v>95</v>
      </c>
      <c r="B60" s="76"/>
      <c r="C60" s="76"/>
      <c r="D60" s="76"/>
      <c r="E60" s="76"/>
      <c r="F60" s="49">
        <f t="shared" ref="F60:O60" si="35">SUM(F57:F59)</f>
        <v>5000</v>
      </c>
      <c r="G60" s="49">
        <f t="shared" si="35"/>
        <v>5000</v>
      </c>
      <c r="H60" s="49">
        <f t="shared" si="35"/>
        <v>0</v>
      </c>
      <c r="I60" s="49">
        <f t="shared" si="35"/>
        <v>0</v>
      </c>
      <c r="J60" s="49">
        <f t="shared" si="35"/>
        <v>5000</v>
      </c>
      <c r="K60" s="49">
        <f t="shared" si="35"/>
        <v>160000</v>
      </c>
      <c r="L60" s="49">
        <f t="shared" si="35"/>
        <v>160000</v>
      </c>
      <c r="M60" s="49">
        <f t="shared" si="35"/>
        <v>250</v>
      </c>
      <c r="N60" s="49">
        <f t="shared" si="35"/>
        <v>0</v>
      </c>
      <c r="O60" s="49">
        <f t="shared" si="35"/>
        <v>160000</v>
      </c>
    </row>
    <row r="61" spans="1:15" ht="12" customHeight="1" outlineLevel="1" x14ac:dyDescent="0.25">
      <c r="A61" s="3" t="s">
        <v>69</v>
      </c>
      <c r="B61" s="3" t="s">
        <v>96</v>
      </c>
      <c r="C61" s="3" t="s">
        <v>97</v>
      </c>
      <c r="D61" s="3" t="s">
        <v>83</v>
      </c>
      <c r="E61" s="4" t="s">
        <v>84</v>
      </c>
      <c r="F61" s="51">
        <v>0</v>
      </c>
      <c r="G61" s="51">
        <v>0</v>
      </c>
      <c r="H61" s="51">
        <v>0</v>
      </c>
      <c r="I61" s="51">
        <v>0</v>
      </c>
      <c r="J61" s="51">
        <f>SUM(G61+I61)</f>
        <v>0</v>
      </c>
      <c r="K61" s="24">
        <v>275000</v>
      </c>
      <c r="L61" s="24">
        <v>275000</v>
      </c>
      <c r="M61" s="24">
        <v>68750</v>
      </c>
      <c r="N61" s="66">
        <v>0</v>
      </c>
      <c r="O61" s="24">
        <f>SUM(L61+N61)</f>
        <v>275000</v>
      </c>
    </row>
    <row r="62" spans="1:15" ht="12" customHeight="1" x14ac:dyDescent="0.25">
      <c r="A62" s="75" t="s">
        <v>98</v>
      </c>
      <c r="B62" s="76"/>
      <c r="C62" s="76"/>
      <c r="D62" s="76"/>
      <c r="E62" s="76"/>
      <c r="F62" s="49">
        <f t="shared" ref="F62" si="36">SUM(F61)</f>
        <v>0</v>
      </c>
      <c r="G62" s="49">
        <f>SUM(G61)</f>
        <v>0</v>
      </c>
      <c r="H62" s="49">
        <f>SUM(H61)</f>
        <v>0</v>
      </c>
      <c r="I62" s="49">
        <f>SUM(I61)</f>
        <v>0</v>
      </c>
      <c r="J62" s="49">
        <f>SUM(J61)</f>
        <v>0</v>
      </c>
      <c r="K62" s="49">
        <f t="shared" ref="K62:O62" si="37">SUM(K61)</f>
        <v>275000</v>
      </c>
      <c r="L62" s="49">
        <f>SUM(L61)</f>
        <v>275000</v>
      </c>
      <c r="M62" s="49">
        <f>SUM(M61)</f>
        <v>68750</v>
      </c>
      <c r="N62" s="49">
        <f>SUM(N61)</f>
        <v>0</v>
      </c>
      <c r="O62" s="49">
        <f t="shared" si="37"/>
        <v>275000</v>
      </c>
    </row>
    <row r="63" spans="1:15" ht="12" customHeight="1" outlineLevel="1" x14ac:dyDescent="0.25">
      <c r="A63" s="3" t="s">
        <v>69</v>
      </c>
      <c r="B63" s="3" t="s">
        <v>99</v>
      </c>
      <c r="C63" s="3" t="s">
        <v>100</v>
      </c>
      <c r="D63" s="3" t="s">
        <v>101</v>
      </c>
      <c r="E63" s="4" t="s">
        <v>102</v>
      </c>
      <c r="F63" s="61">
        <v>0</v>
      </c>
      <c r="G63" s="61">
        <v>0</v>
      </c>
      <c r="H63" s="61">
        <v>0</v>
      </c>
      <c r="I63" s="61">
        <v>0</v>
      </c>
      <c r="J63" s="61">
        <f>SUM(G63+I63)</f>
        <v>0</v>
      </c>
      <c r="K63" s="45">
        <v>1960000</v>
      </c>
      <c r="L63" s="45">
        <v>1960000</v>
      </c>
      <c r="M63" s="45">
        <v>980000</v>
      </c>
      <c r="N63" s="68">
        <v>0</v>
      </c>
      <c r="O63" s="45">
        <f>SUM(L63+N63)</f>
        <v>1960000</v>
      </c>
    </row>
    <row r="64" spans="1:15" ht="12" customHeight="1" x14ac:dyDescent="0.25">
      <c r="A64" s="75" t="s">
        <v>103</v>
      </c>
      <c r="B64" s="76"/>
      <c r="C64" s="76"/>
      <c r="D64" s="76"/>
      <c r="E64" s="76"/>
      <c r="F64" s="49">
        <f>SUM(F63:F63)</f>
        <v>0</v>
      </c>
      <c r="G64" s="49">
        <f>SUM(G63)</f>
        <v>0</v>
      </c>
      <c r="H64" s="49">
        <f>SUM(H63)</f>
        <v>0</v>
      </c>
      <c r="I64" s="49">
        <f>SUM(I63)</f>
        <v>0</v>
      </c>
      <c r="J64" s="49">
        <f>SUM(J63)</f>
        <v>0</v>
      </c>
      <c r="K64" s="49">
        <f>SUM(K63:K63)</f>
        <v>1960000</v>
      </c>
      <c r="L64" s="49">
        <f>SUM(L63)</f>
        <v>1960000</v>
      </c>
      <c r="M64" s="49">
        <f>SUM(M63)</f>
        <v>980000</v>
      </c>
      <c r="N64" s="49">
        <f>SUM(N63)</f>
        <v>0</v>
      </c>
      <c r="O64" s="49">
        <f>SUM(O63:O63)</f>
        <v>1960000</v>
      </c>
    </row>
    <row r="65" spans="1:15" ht="12" customHeight="1" outlineLevel="1" x14ac:dyDescent="0.25">
      <c r="A65" s="3" t="s">
        <v>69</v>
      </c>
      <c r="B65" s="3" t="s">
        <v>104</v>
      </c>
      <c r="C65" s="3" t="s">
        <v>9</v>
      </c>
      <c r="D65" s="3" t="s">
        <v>105</v>
      </c>
      <c r="E65" s="4" t="s">
        <v>106</v>
      </c>
      <c r="F65" s="46">
        <v>0</v>
      </c>
      <c r="G65" s="46">
        <v>0</v>
      </c>
      <c r="H65" s="46">
        <v>0</v>
      </c>
      <c r="I65" s="46">
        <v>198000</v>
      </c>
      <c r="J65" s="46">
        <f t="shared" ref="J65:J80" si="38">SUM(G65+I65)</f>
        <v>198000</v>
      </c>
      <c r="K65" s="51">
        <v>0</v>
      </c>
      <c r="L65" s="51">
        <v>0</v>
      </c>
      <c r="M65" s="51">
        <v>0</v>
      </c>
      <c r="N65" s="51">
        <v>0</v>
      </c>
      <c r="O65" s="51">
        <f t="shared" ref="O65:O80" si="39">SUM(L65+N65)</f>
        <v>0</v>
      </c>
    </row>
    <row r="66" spans="1:15" ht="12" customHeight="1" outlineLevel="1" x14ac:dyDescent="0.25">
      <c r="A66" s="3" t="s">
        <v>69</v>
      </c>
      <c r="B66" s="3" t="s">
        <v>104</v>
      </c>
      <c r="C66" s="3" t="s">
        <v>9</v>
      </c>
      <c r="D66" s="3" t="s">
        <v>107</v>
      </c>
      <c r="E66" s="4" t="s">
        <v>108</v>
      </c>
      <c r="F66" s="46">
        <v>0</v>
      </c>
      <c r="G66" s="46">
        <v>0</v>
      </c>
      <c r="H66" s="46">
        <v>0</v>
      </c>
      <c r="I66" s="46">
        <v>0</v>
      </c>
      <c r="J66" s="46">
        <f t="shared" si="38"/>
        <v>0</v>
      </c>
      <c r="K66" s="51">
        <v>0</v>
      </c>
      <c r="L66" s="51">
        <v>0</v>
      </c>
      <c r="M66" s="51">
        <v>0</v>
      </c>
      <c r="N66" s="51">
        <v>0</v>
      </c>
      <c r="O66" s="51">
        <f t="shared" si="39"/>
        <v>0</v>
      </c>
    </row>
    <row r="67" spans="1:15" ht="12" customHeight="1" outlineLevel="1" x14ac:dyDescent="0.25">
      <c r="A67" s="3" t="s">
        <v>69</v>
      </c>
      <c r="B67" s="3" t="s">
        <v>490</v>
      </c>
      <c r="C67" s="3" t="s">
        <v>109</v>
      </c>
      <c r="D67" s="3" t="s">
        <v>485</v>
      </c>
      <c r="E67" s="4" t="s">
        <v>486</v>
      </c>
      <c r="F67" s="51">
        <v>0</v>
      </c>
      <c r="G67" s="51">
        <v>0</v>
      </c>
      <c r="H67" s="51">
        <v>0</v>
      </c>
      <c r="I67" s="51">
        <v>0</v>
      </c>
      <c r="J67" s="51">
        <f t="shared" si="38"/>
        <v>0</v>
      </c>
      <c r="K67" s="24">
        <v>5000</v>
      </c>
      <c r="L67" s="24">
        <v>5000</v>
      </c>
      <c r="M67" s="24">
        <v>0</v>
      </c>
      <c r="N67" s="66">
        <v>0</v>
      </c>
      <c r="O67" s="24">
        <f t="shared" si="39"/>
        <v>5000</v>
      </c>
    </row>
    <row r="68" spans="1:15" ht="12" customHeight="1" outlineLevel="1" x14ac:dyDescent="0.25">
      <c r="A68" s="3" t="s">
        <v>69</v>
      </c>
      <c r="B68" s="3" t="s">
        <v>104</v>
      </c>
      <c r="C68" s="3" t="s">
        <v>109</v>
      </c>
      <c r="D68" s="3" t="s">
        <v>110</v>
      </c>
      <c r="E68" s="4" t="s">
        <v>111</v>
      </c>
      <c r="F68" s="51">
        <v>0</v>
      </c>
      <c r="G68" s="51">
        <v>0</v>
      </c>
      <c r="H68" s="51">
        <v>0</v>
      </c>
      <c r="I68" s="51">
        <v>0</v>
      </c>
      <c r="J68" s="51">
        <f t="shared" si="38"/>
        <v>0</v>
      </c>
      <c r="K68" s="24">
        <v>1000000</v>
      </c>
      <c r="L68" s="24">
        <v>1000000</v>
      </c>
      <c r="M68" s="24">
        <v>79544</v>
      </c>
      <c r="N68" s="66">
        <v>0</v>
      </c>
      <c r="O68" s="24">
        <f t="shared" si="39"/>
        <v>1000000</v>
      </c>
    </row>
    <row r="69" spans="1:15" ht="12" customHeight="1" outlineLevel="1" x14ac:dyDescent="0.25">
      <c r="A69" s="3" t="s">
        <v>69</v>
      </c>
      <c r="B69" s="3" t="s">
        <v>104</v>
      </c>
      <c r="C69" s="3" t="s">
        <v>109</v>
      </c>
      <c r="D69" s="3" t="s">
        <v>112</v>
      </c>
      <c r="E69" s="4" t="s">
        <v>113</v>
      </c>
      <c r="F69" s="51">
        <v>0</v>
      </c>
      <c r="G69" s="51">
        <v>0</v>
      </c>
      <c r="H69" s="51">
        <v>0</v>
      </c>
      <c r="I69" s="51">
        <v>0</v>
      </c>
      <c r="J69" s="51">
        <f t="shared" si="38"/>
        <v>0</v>
      </c>
      <c r="K69" s="24">
        <v>30000</v>
      </c>
      <c r="L69" s="24">
        <v>30000</v>
      </c>
      <c r="M69" s="24">
        <v>0</v>
      </c>
      <c r="N69" s="66">
        <v>0</v>
      </c>
      <c r="O69" s="24">
        <f t="shared" si="39"/>
        <v>30000</v>
      </c>
    </row>
    <row r="70" spans="1:15" ht="12" customHeight="1" outlineLevel="1" x14ac:dyDescent="0.25">
      <c r="A70" s="3" t="s">
        <v>69</v>
      </c>
      <c r="B70" s="3" t="s">
        <v>490</v>
      </c>
      <c r="C70" s="3" t="s">
        <v>109</v>
      </c>
      <c r="D70" s="3" t="s">
        <v>297</v>
      </c>
      <c r="E70" s="4" t="s">
        <v>491</v>
      </c>
      <c r="F70" s="51">
        <v>0</v>
      </c>
      <c r="G70" s="51">
        <v>0</v>
      </c>
      <c r="H70" s="51">
        <v>0</v>
      </c>
      <c r="I70" s="51">
        <v>0</v>
      </c>
      <c r="J70" s="51">
        <f t="shared" si="38"/>
        <v>0</v>
      </c>
      <c r="K70" s="24">
        <v>2000</v>
      </c>
      <c r="L70" s="24">
        <v>2000</v>
      </c>
      <c r="M70" s="24">
        <v>0</v>
      </c>
      <c r="N70" s="66">
        <v>0</v>
      </c>
      <c r="O70" s="24">
        <f t="shared" si="39"/>
        <v>2000</v>
      </c>
    </row>
    <row r="71" spans="1:15" ht="12" customHeight="1" outlineLevel="1" x14ac:dyDescent="0.25">
      <c r="A71" s="3" t="s">
        <v>69</v>
      </c>
      <c r="B71" s="3" t="s">
        <v>104</v>
      </c>
      <c r="C71" s="3" t="s">
        <v>109</v>
      </c>
      <c r="D71" s="3" t="s">
        <v>114</v>
      </c>
      <c r="E71" s="4" t="s">
        <v>115</v>
      </c>
      <c r="F71" s="51">
        <v>0</v>
      </c>
      <c r="G71" s="51">
        <v>0</v>
      </c>
      <c r="H71" s="51">
        <v>0</v>
      </c>
      <c r="I71" s="51">
        <v>0</v>
      </c>
      <c r="J71" s="51">
        <f t="shared" si="38"/>
        <v>0</v>
      </c>
      <c r="K71" s="24">
        <v>140000</v>
      </c>
      <c r="L71" s="24">
        <v>140000</v>
      </c>
      <c r="M71" s="24">
        <v>0</v>
      </c>
      <c r="N71" s="66">
        <v>0</v>
      </c>
      <c r="O71" s="24">
        <f t="shared" si="39"/>
        <v>140000</v>
      </c>
    </row>
    <row r="72" spans="1:15" ht="12" customHeight="1" outlineLevel="1" x14ac:dyDescent="0.25">
      <c r="A72" s="3" t="s">
        <v>69</v>
      </c>
      <c r="B72" s="3" t="s">
        <v>104</v>
      </c>
      <c r="C72" s="3" t="s">
        <v>109</v>
      </c>
      <c r="D72" s="3" t="s">
        <v>116</v>
      </c>
      <c r="E72" s="4" t="s">
        <v>117</v>
      </c>
      <c r="F72" s="51">
        <v>0</v>
      </c>
      <c r="G72" s="51">
        <v>0</v>
      </c>
      <c r="H72" s="51">
        <v>0</v>
      </c>
      <c r="I72" s="51">
        <v>0</v>
      </c>
      <c r="J72" s="51">
        <f t="shared" si="38"/>
        <v>0</v>
      </c>
      <c r="K72" s="24">
        <v>1000</v>
      </c>
      <c r="L72" s="24">
        <v>1000</v>
      </c>
      <c r="M72" s="24">
        <v>0</v>
      </c>
      <c r="N72" s="66">
        <v>0</v>
      </c>
      <c r="O72" s="24">
        <f t="shared" si="39"/>
        <v>1000</v>
      </c>
    </row>
    <row r="73" spans="1:15" ht="12" customHeight="1" outlineLevel="1" x14ac:dyDescent="0.25">
      <c r="A73" s="3" t="s">
        <v>69</v>
      </c>
      <c r="B73" s="3" t="s">
        <v>104</v>
      </c>
      <c r="C73" s="3" t="s">
        <v>109</v>
      </c>
      <c r="D73" s="3" t="s">
        <v>118</v>
      </c>
      <c r="E73" s="4" t="s">
        <v>119</v>
      </c>
      <c r="F73" s="51">
        <v>0</v>
      </c>
      <c r="G73" s="51">
        <v>0</v>
      </c>
      <c r="H73" s="51">
        <v>0</v>
      </c>
      <c r="I73" s="51">
        <v>0</v>
      </c>
      <c r="J73" s="51">
        <f t="shared" si="38"/>
        <v>0</v>
      </c>
      <c r="K73" s="24">
        <v>10000</v>
      </c>
      <c r="L73" s="24">
        <v>10000</v>
      </c>
      <c r="M73" s="24">
        <v>0</v>
      </c>
      <c r="N73" s="66">
        <v>0</v>
      </c>
      <c r="O73" s="24">
        <f t="shared" si="39"/>
        <v>10000</v>
      </c>
    </row>
    <row r="74" spans="1:15" ht="12" customHeight="1" outlineLevel="1" x14ac:dyDescent="0.25">
      <c r="A74" s="3" t="s">
        <v>69</v>
      </c>
      <c r="B74" s="3" t="s">
        <v>104</v>
      </c>
      <c r="C74" s="3" t="s">
        <v>109</v>
      </c>
      <c r="D74" s="3" t="s">
        <v>120</v>
      </c>
      <c r="E74" s="4" t="s">
        <v>121</v>
      </c>
      <c r="F74" s="51">
        <v>0</v>
      </c>
      <c r="G74" s="51">
        <v>0</v>
      </c>
      <c r="H74" s="51">
        <v>0</v>
      </c>
      <c r="I74" s="51">
        <v>0</v>
      </c>
      <c r="J74" s="51">
        <f t="shared" si="38"/>
        <v>0</v>
      </c>
      <c r="K74" s="24">
        <v>35000</v>
      </c>
      <c r="L74" s="24">
        <v>35000</v>
      </c>
      <c r="M74" s="24">
        <v>0</v>
      </c>
      <c r="N74" s="66">
        <v>0</v>
      </c>
      <c r="O74" s="24">
        <f t="shared" si="39"/>
        <v>35000</v>
      </c>
    </row>
    <row r="75" spans="1:15" ht="12" customHeight="1" outlineLevel="1" x14ac:dyDescent="0.25">
      <c r="A75" s="3" t="s">
        <v>69</v>
      </c>
      <c r="B75" s="3" t="s">
        <v>104</v>
      </c>
      <c r="C75" s="3" t="s">
        <v>109</v>
      </c>
      <c r="D75" s="3" t="s">
        <v>125</v>
      </c>
      <c r="E75" s="4" t="s">
        <v>126</v>
      </c>
      <c r="F75" s="51">
        <v>0</v>
      </c>
      <c r="G75" s="51">
        <v>0</v>
      </c>
      <c r="H75" s="51">
        <v>0</v>
      </c>
      <c r="I75" s="51">
        <v>0</v>
      </c>
      <c r="J75" s="51">
        <f t="shared" si="38"/>
        <v>0</v>
      </c>
      <c r="K75" s="24">
        <v>30000</v>
      </c>
      <c r="L75" s="24">
        <v>30000</v>
      </c>
      <c r="M75" s="24">
        <v>0</v>
      </c>
      <c r="N75" s="66">
        <v>0</v>
      </c>
      <c r="O75" s="24">
        <f t="shared" si="39"/>
        <v>30000</v>
      </c>
    </row>
    <row r="76" spans="1:15" ht="12" customHeight="1" outlineLevel="1" x14ac:dyDescent="0.25">
      <c r="A76" s="3" t="s">
        <v>69</v>
      </c>
      <c r="B76" s="3" t="s">
        <v>104</v>
      </c>
      <c r="C76" s="3" t="s">
        <v>109</v>
      </c>
      <c r="D76" s="3" t="s">
        <v>131</v>
      </c>
      <c r="E76" s="4" t="s">
        <v>132</v>
      </c>
      <c r="F76" s="51">
        <v>0</v>
      </c>
      <c r="G76" s="51">
        <v>0</v>
      </c>
      <c r="H76" s="51">
        <v>0</v>
      </c>
      <c r="I76" s="51">
        <v>0</v>
      </c>
      <c r="J76" s="51">
        <f t="shared" si="38"/>
        <v>0</v>
      </c>
      <c r="K76" s="24">
        <v>85000</v>
      </c>
      <c r="L76" s="24">
        <v>85000</v>
      </c>
      <c r="M76" s="24">
        <v>24565</v>
      </c>
      <c r="N76" s="66">
        <v>0</v>
      </c>
      <c r="O76" s="24">
        <f t="shared" si="39"/>
        <v>85000</v>
      </c>
    </row>
    <row r="77" spans="1:15" ht="12" customHeight="1" outlineLevel="1" x14ac:dyDescent="0.25">
      <c r="A77" s="3" t="s">
        <v>69</v>
      </c>
      <c r="B77" s="3" t="s">
        <v>104</v>
      </c>
      <c r="C77" s="3" t="s">
        <v>109</v>
      </c>
      <c r="D77" s="3" t="s">
        <v>133</v>
      </c>
      <c r="E77" s="4" t="s">
        <v>134</v>
      </c>
      <c r="F77" s="51">
        <v>0</v>
      </c>
      <c r="G77" s="51">
        <v>0</v>
      </c>
      <c r="H77" s="51">
        <v>0</v>
      </c>
      <c r="I77" s="51">
        <v>0</v>
      </c>
      <c r="J77" s="51">
        <f t="shared" si="38"/>
        <v>0</v>
      </c>
      <c r="K77" s="24">
        <v>1000</v>
      </c>
      <c r="L77" s="24">
        <v>1000</v>
      </c>
      <c r="M77" s="24">
        <v>484</v>
      </c>
      <c r="N77" s="66">
        <v>0</v>
      </c>
      <c r="O77" s="24">
        <f t="shared" si="39"/>
        <v>1000</v>
      </c>
    </row>
    <row r="78" spans="1:15" ht="12" customHeight="1" outlineLevel="1" x14ac:dyDescent="0.25">
      <c r="A78" s="3" t="s">
        <v>69</v>
      </c>
      <c r="B78" s="3" t="s">
        <v>104</v>
      </c>
      <c r="C78" s="3" t="s">
        <v>109</v>
      </c>
      <c r="D78" s="3" t="s">
        <v>135</v>
      </c>
      <c r="E78" s="4" t="s">
        <v>136</v>
      </c>
      <c r="F78" s="51">
        <v>0</v>
      </c>
      <c r="G78" s="51">
        <v>0</v>
      </c>
      <c r="H78" s="51">
        <v>0</v>
      </c>
      <c r="I78" s="51">
        <v>0</v>
      </c>
      <c r="J78" s="51">
        <f t="shared" si="38"/>
        <v>0</v>
      </c>
      <c r="K78" s="24">
        <v>3000</v>
      </c>
      <c r="L78" s="24">
        <v>3000</v>
      </c>
      <c r="M78" s="24">
        <v>0</v>
      </c>
      <c r="N78" s="66">
        <v>0</v>
      </c>
      <c r="O78" s="24">
        <f t="shared" si="39"/>
        <v>3000</v>
      </c>
    </row>
    <row r="79" spans="1:15" ht="12" customHeight="1" outlineLevel="1" x14ac:dyDescent="0.25">
      <c r="A79" s="3" t="s">
        <v>69</v>
      </c>
      <c r="B79" s="3" t="s">
        <v>104</v>
      </c>
      <c r="C79" s="3" t="s">
        <v>109</v>
      </c>
      <c r="D79" s="3" t="s">
        <v>93</v>
      </c>
      <c r="E79" s="4" t="s">
        <v>94</v>
      </c>
      <c r="F79" s="51">
        <v>0</v>
      </c>
      <c r="G79" s="51">
        <v>0</v>
      </c>
      <c r="H79" s="51">
        <v>0</v>
      </c>
      <c r="I79" s="51">
        <v>0</v>
      </c>
      <c r="J79" s="51">
        <f t="shared" si="38"/>
        <v>0</v>
      </c>
      <c r="K79" s="24">
        <v>27000</v>
      </c>
      <c r="L79" s="24">
        <v>27000</v>
      </c>
      <c r="M79" s="24">
        <v>0</v>
      </c>
      <c r="N79" s="66">
        <v>0</v>
      </c>
      <c r="O79" s="24">
        <f t="shared" si="39"/>
        <v>27000</v>
      </c>
    </row>
    <row r="80" spans="1:15" ht="12" customHeight="1" outlineLevel="1" x14ac:dyDescent="0.25">
      <c r="A80" s="3" t="s">
        <v>69</v>
      </c>
      <c r="B80" s="3" t="s">
        <v>104</v>
      </c>
      <c r="C80" s="3" t="s">
        <v>109</v>
      </c>
      <c r="D80" s="3" t="s">
        <v>76</v>
      </c>
      <c r="E80" s="4" t="s">
        <v>77</v>
      </c>
      <c r="F80" s="51">
        <v>0</v>
      </c>
      <c r="G80" s="51">
        <v>0</v>
      </c>
      <c r="H80" s="51">
        <v>0</v>
      </c>
      <c r="I80" s="51">
        <v>0</v>
      </c>
      <c r="J80" s="51">
        <f t="shared" si="38"/>
        <v>0</v>
      </c>
      <c r="K80" s="24">
        <v>70000</v>
      </c>
      <c r="L80" s="24">
        <v>70000</v>
      </c>
      <c r="M80" s="24">
        <v>4200</v>
      </c>
      <c r="N80" s="66">
        <v>0</v>
      </c>
      <c r="O80" s="24">
        <f t="shared" si="39"/>
        <v>70000</v>
      </c>
    </row>
    <row r="81" spans="1:15" ht="12" customHeight="1" x14ac:dyDescent="0.25">
      <c r="A81" s="75" t="s">
        <v>137</v>
      </c>
      <c r="B81" s="76"/>
      <c r="C81" s="76"/>
      <c r="D81" s="76"/>
      <c r="E81" s="76"/>
      <c r="F81" s="49">
        <f t="shared" ref="F81:L81" si="40">SUM(F65:F80)</f>
        <v>0</v>
      </c>
      <c r="G81" s="49">
        <f t="shared" si="40"/>
        <v>0</v>
      </c>
      <c r="H81" s="49">
        <f t="shared" si="40"/>
        <v>0</v>
      </c>
      <c r="I81" s="49">
        <f t="shared" si="40"/>
        <v>198000</v>
      </c>
      <c r="J81" s="49">
        <f t="shared" si="40"/>
        <v>198000</v>
      </c>
      <c r="K81" s="49">
        <f t="shared" si="40"/>
        <v>1439000</v>
      </c>
      <c r="L81" s="49">
        <f t="shared" si="40"/>
        <v>1439000</v>
      </c>
      <c r="M81" s="49">
        <f>SUM(M65:M80)</f>
        <v>108793</v>
      </c>
      <c r="N81" s="49">
        <f>SUM(N65:N80)</f>
        <v>0</v>
      </c>
      <c r="O81" s="49">
        <f>SUM(O65:O80)</f>
        <v>1439000</v>
      </c>
    </row>
    <row r="82" spans="1:15" s="6" customFormat="1" ht="12" customHeight="1" x14ac:dyDescent="0.25">
      <c r="A82" s="80" t="s">
        <v>138</v>
      </c>
      <c r="B82" s="81"/>
      <c r="C82" s="81"/>
      <c r="D82" s="81"/>
      <c r="E82" s="81"/>
      <c r="F82" s="50">
        <f>SUM(F52,F54,F56,F60,F62,F64,F81)</f>
        <v>3105000</v>
      </c>
      <c r="G82" s="50">
        <f>SUM(G52,G54,G56,G60,G62,G64,G81)</f>
        <v>3105000</v>
      </c>
      <c r="H82" s="50">
        <f>SUM(H52,H54,H56,H60,H62,H64,H81)</f>
        <v>60000</v>
      </c>
      <c r="I82" s="50">
        <f>SUM(I52,I54,I60,I62,I64,I81)</f>
        <v>198000</v>
      </c>
      <c r="J82" s="50">
        <f t="shared" ref="J82:O82" si="41">SUM(J52,J54,J56,J60,J62,J64,J81)</f>
        <v>3303000</v>
      </c>
      <c r="K82" s="50">
        <f t="shared" si="41"/>
        <v>4304000</v>
      </c>
      <c r="L82" s="50">
        <f t="shared" si="41"/>
        <v>4304000</v>
      </c>
      <c r="M82" s="50">
        <f t="shared" si="41"/>
        <v>1157793</v>
      </c>
      <c r="N82" s="50">
        <f t="shared" si="41"/>
        <v>0</v>
      </c>
      <c r="O82" s="50">
        <f t="shared" si="41"/>
        <v>4304000</v>
      </c>
    </row>
    <row r="83" spans="1:15" ht="12" customHeight="1" outlineLevel="1" x14ac:dyDescent="0.25">
      <c r="A83" s="3" t="s">
        <v>139</v>
      </c>
      <c r="B83" s="3" t="s">
        <v>140</v>
      </c>
      <c r="C83" s="3" t="s">
        <v>141</v>
      </c>
      <c r="D83" s="3" t="s">
        <v>76</v>
      </c>
      <c r="E83" s="4" t="s">
        <v>77</v>
      </c>
      <c r="F83" s="51">
        <v>0</v>
      </c>
      <c r="G83" s="51">
        <v>0</v>
      </c>
      <c r="H83" s="51">
        <v>0</v>
      </c>
      <c r="I83" s="51">
        <v>0</v>
      </c>
      <c r="J83" s="51">
        <f>SUM(G83+I83)</f>
        <v>0</v>
      </c>
      <c r="K83" s="24">
        <v>40000</v>
      </c>
      <c r="L83" s="24">
        <v>40000</v>
      </c>
      <c r="M83" s="24">
        <v>0</v>
      </c>
      <c r="N83" s="66">
        <v>0</v>
      </c>
      <c r="O83" s="24">
        <f>SUM(L83+N83)</f>
        <v>40000</v>
      </c>
    </row>
    <row r="84" spans="1:15" ht="12" customHeight="1" x14ac:dyDescent="0.25">
      <c r="A84" s="75" t="s">
        <v>142</v>
      </c>
      <c r="B84" s="76"/>
      <c r="C84" s="76"/>
      <c r="D84" s="76"/>
      <c r="E84" s="76"/>
      <c r="F84" s="49">
        <f>SUM(F83:F83)</f>
        <v>0</v>
      </c>
      <c r="G84" s="49">
        <f>SUM(G83)</f>
        <v>0</v>
      </c>
      <c r="H84" s="49">
        <f>SUM(H83)</f>
        <v>0</v>
      </c>
      <c r="I84" s="49">
        <f>SUM(I83)</f>
        <v>0</v>
      </c>
      <c r="J84" s="49">
        <f>SUM(J83)</f>
        <v>0</v>
      </c>
      <c r="K84" s="49">
        <f>SUM(K83:K83)</f>
        <v>40000</v>
      </c>
      <c r="L84" s="49">
        <f>SUM(L83)</f>
        <v>40000</v>
      </c>
      <c r="M84" s="49">
        <f>SUM(M83)</f>
        <v>0</v>
      </c>
      <c r="N84" s="49">
        <f>SUM(N83)</f>
        <v>0</v>
      </c>
      <c r="O84" s="49">
        <f>SUM(O83:O83)</f>
        <v>40000</v>
      </c>
    </row>
    <row r="85" spans="1:15" ht="12" customHeight="1" outlineLevel="1" x14ac:dyDescent="0.25">
      <c r="A85" s="3" t="s">
        <v>139</v>
      </c>
      <c r="B85" s="3" t="s">
        <v>143</v>
      </c>
      <c r="C85" s="3" t="s">
        <v>144</v>
      </c>
      <c r="D85" s="3" t="s">
        <v>120</v>
      </c>
      <c r="E85" s="4" t="s">
        <v>121</v>
      </c>
      <c r="F85" s="51">
        <v>0</v>
      </c>
      <c r="G85" s="51">
        <v>0</v>
      </c>
      <c r="H85" s="51">
        <v>0</v>
      </c>
      <c r="I85" s="51">
        <v>0</v>
      </c>
      <c r="J85" s="51">
        <f>SUM(G85+I85)</f>
        <v>0</v>
      </c>
      <c r="K85" s="24">
        <v>12000</v>
      </c>
      <c r="L85" s="24">
        <v>12000</v>
      </c>
      <c r="M85" s="24">
        <v>379</v>
      </c>
      <c r="N85" s="66">
        <v>0</v>
      </c>
      <c r="O85" s="24">
        <v>12000</v>
      </c>
    </row>
    <row r="86" spans="1:15" ht="12" customHeight="1" outlineLevel="1" x14ac:dyDescent="0.25">
      <c r="A86" s="3" t="s">
        <v>139</v>
      </c>
      <c r="B86" s="3" t="s">
        <v>143</v>
      </c>
      <c r="C86" s="3" t="s">
        <v>144</v>
      </c>
      <c r="D86" s="3" t="s">
        <v>93</v>
      </c>
      <c r="E86" s="4" t="s">
        <v>94</v>
      </c>
      <c r="F86" s="51">
        <v>0</v>
      </c>
      <c r="G86" s="51">
        <v>0</v>
      </c>
      <c r="H86" s="51">
        <v>0</v>
      </c>
      <c r="I86" s="51">
        <v>0</v>
      </c>
      <c r="J86" s="51">
        <f>SUM(G86+I86)</f>
        <v>0</v>
      </c>
      <c r="K86" s="24">
        <v>1000</v>
      </c>
      <c r="L86" s="24">
        <v>1000</v>
      </c>
      <c r="M86" s="24">
        <v>0</v>
      </c>
      <c r="N86" s="66">
        <v>0</v>
      </c>
      <c r="O86" s="24">
        <v>1000</v>
      </c>
    </row>
    <row r="87" spans="1:15" ht="12" customHeight="1" outlineLevel="1" x14ac:dyDescent="0.25">
      <c r="A87" s="3" t="s">
        <v>139</v>
      </c>
      <c r="B87" s="3" t="s">
        <v>143</v>
      </c>
      <c r="C87" s="3" t="s">
        <v>144</v>
      </c>
      <c r="D87" s="3" t="s">
        <v>145</v>
      </c>
      <c r="E87" s="4" t="s">
        <v>146</v>
      </c>
      <c r="F87" s="51">
        <v>0</v>
      </c>
      <c r="G87" s="51">
        <v>0</v>
      </c>
      <c r="H87" s="51">
        <v>0</v>
      </c>
      <c r="I87" s="51">
        <v>0</v>
      </c>
      <c r="J87" s="51">
        <f>SUM(G87+I87)</f>
        <v>0</v>
      </c>
      <c r="K87" s="24">
        <v>20000</v>
      </c>
      <c r="L87" s="24">
        <v>20000</v>
      </c>
      <c r="M87" s="24">
        <v>1800</v>
      </c>
      <c r="N87" s="66">
        <v>0</v>
      </c>
      <c r="O87" s="24">
        <v>20000</v>
      </c>
    </row>
    <row r="88" spans="1:15" ht="12" customHeight="1" outlineLevel="1" x14ac:dyDescent="0.25">
      <c r="A88" s="3" t="s">
        <v>139</v>
      </c>
      <c r="B88" s="3" t="s">
        <v>143</v>
      </c>
      <c r="C88" s="3" t="s">
        <v>144</v>
      </c>
      <c r="D88" s="3" t="s">
        <v>147</v>
      </c>
      <c r="E88" s="4" t="s">
        <v>148</v>
      </c>
      <c r="F88" s="51">
        <v>0</v>
      </c>
      <c r="G88" s="51">
        <v>0</v>
      </c>
      <c r="H88" s="51">
        <v>0</v>
      </c>
      <c r="I88" s="51">
        <v>0</v>
      </c>
      <c r="J88" s="51">
        <f>SUM(G88+I88)</f>
        <v>0</v>
      </c>
      <c r="K88" s="24">
        <v>35000</v>
      </c>
      <c r="L88" s="24">
        <v>35000</v>
      </c>
      <c r="M88" s="24">
        <v>701</v>
      </c>
      <c r="N88" s="66">
        <v>0</v>
      </c>
      <c r="O88" s="24">
        <v>35000</v>
      </c>
    </row>
    <row r="89" spans="1:15" ht="12" customHeight="1" x14ac:dyDescent="0.25">
      <c r="A89" s="75" t="s">
        <v>149</v>
      </c>
      <c r="B89" s="76"/>
      <c r="C89" s="76"/>
      <c r="D89" s="76"/>
      <c r="E89" s="76"/>
      <c r="F89" s="49">
        <f t="shared" ref="F89" si="42">SUM(F85:F88)</f>
        <v>0</v>
      </c>
      <c r="G89" s="49">
        <f>SUM(G85:G88)</f>
        <v>0</v>
      </c>
      <c r="H89" s="49">
        <f>SUM(H85:H88)</f>
        <v>0</v>
      </c>
      <c r="I89" s="49">
        <f>SUM(I85:I88)</f>
        <v>0</v>
      </c>
      <c r="J89" s="49">
        <f>SUM(J85:J88)</f>
        <v>0</v>
      </c>
      <c r="K89" s="49">
        <f t="shared" ref="K89:O89" si="43">SUM(K85:K88)</f>
        <v>68000</v>
      </c>
      <c r="L89" s="49">
        <f>SUM(L85:L88)</f>
        <v>68000</v>
      </c>
      <c r="M89" s="49">
        <f>SUM(M85:M88)</f>
        <v>2880</v>
      </c>
      <c r="N89" s="49">
        <f>SUM(N85:N88)</f>
        <v>0</v>
      </c>
      <c r="O89" s="49">
        <f t="shared" si="43"/>
        <v>68000</v>
      </c>
    </row>
    <row r="90" spans="1:15" s="6" customFormat="1" ht="12" customHeight="1" x14ac:dyDescent="0.25">
      <c r="A90" s="80" t="s">
        <v>150</v>
      </c>
      <c r="B90" s="81"/>
      <c r="C90" s="81"/>
      <c r="D90" s="81"/>
      <c r="E90" s="81"/>
      <c r="F90" s="50">
        <f t="shared" ref="F90" si="44">SUM(F84,F89)</f>
        <v>0</v>
      </c>
      <c r="G90" s="50">
        <f>SUM(G84,G89)</f>
        <v>0</v>
      </c>
      <c r="H90" s="50">
        <f>SUM(H84,H89)</f>
        <v>0</v>
      </c>
      <c r="I90" s="50">
        <f>SUM(I84,I89)</f>
        <v>0</v>
      </c>
      <c r="J90" s="50">
        <f>SUM(J84,J89)</f>
        <v>0</v>
      </c>
      <c r="K90" s="50">
        <f t="shared" ref="K90:O90" si="45">SUM(K84,K89)</f>
        <v>108000</v>
      </c>
      <c r="L90" s="50">
        <f>SUM(L84,L89)</f>
        <v>108000</v>
      </c>
      <c r="M90" s="50">
        <f>SUM(M84,M89)</f>
        <v>2880</v>
      </c>
      <c r="N90" s="50">
        <f>SUM(N84,N89)</f>
        <v>0</v>
      </c>
      <c r="O90" s="50">
        <f t="shared" si="45"/>
        <v>108000</v>
      </c>
    </row>
    <row r="91" spans="1:15" ht="12" customHeight="1" outlineLevel="1" x14ac:dyDescent="0.25">
      <c r="A91" s="3" t="s">
        <v>151</v>
      </c>
      <c r="B91" s="3" t="s">
        <v>152</v>
      </c>
      <c r="C91" s="3" t="s">
        <v>153</v>
      </c>
      <c r="D91" s="3" t="s">
        <v>154</v>
      </c>
      <c r="E91" s="4" t="s">
        <v>155</v>
      </c>
      <c r="F91" s="46">
        <v>500</v>
      </c>
      <c r="G91" s="46">
        <v>500</v>
      </c>
      <c r="H91" s="46">
        <v>98</v>
      </c>
      <c r="I91" s="46">
        <v>0</v>
      </c>
      <c r="J91" s="46">
        <f t="shared" ref="J91:J98" si="46">SUM(G91+I91)</f>
        <v>500</v>
      </c>
      <c r="K91" s="51">
        <v>0</v>
      </c>
      <c r="L91" s="51">
        <v>0</v>
      </c>
      <c r="M91" s="51">
        <v>0</v>
      </c>
      <c r="N91" s="51">
        <v>0</v>
      </c>
      <c r="O91" s="51">
        <f t="shared" ref="O91:O98" si="47">SUM(L91+N91)</f>
        <v>0</v>
      </c>
    </row>
    <row r="92" spans="1:15" ht="12" customHeight="1" outlineLevel="1" x14ac:dyDescent="0.25">
      <c r="A92" s="3" t="s">
        <v>151</v>
      </c>
      <c r="B92" s="3" t="s">
        <v>152</v>
      </c>
      <c r="C92" s="3" t="s">
        <v>153</v>
      </c>
      <c r="D92" s="3" t="s">
        <v>156</v>
      </c>
      <c r="E92" s="4" t="s">
        <v>157</v>
      </c>
      <c r="F92" s="46">
        <v>110000</v>
      </c>
      <c r="G92" s="46">
        <v>110000</v>
      </c>
      <c r="H92" s="46">
        <v>1738</v>
      </c>
      <c r="I92" s="46">
        <v>0</v>
      </c>
      <c r="J92" s="46">
        <f t="shared" si="46"/>
        <v>110000</v>
      </c>
      <c r="K92" s="51">
        <v>0</v>
      </c>
      <c r="L92" s="51">
        <v>0</v>
      </c>
      <c r="M92" s="51">
        <v>0</v>
      </c>
      <c r="N92" s="51">
        <v>0</v>
      </c>
      <c r="O92" s="51">
        <f t="shared" si="47"/>
        <v>0</v>
      </c>
    </row>
    <row r="93" spans="1:15" ht="12" customHeight="1" outlineLevel="1" x14ac:dyDescent="0.25">
      <c r="A93" s="3" t="s">
        <v>151</v>
      </c>
      <c r="B93" s="3" t="s">
        <v>152</v>
      </c>
      <c r="C93" s="3" t="s">
        <v>153</v>
      </c>
      <c r="D93" s="3" t="s">
        <v>118</v>
      </c>
      <c r="E93" s="4" t="s">
        <v>119</v>
      </c>
      <c r="F93" s="51">
        <v>0</v>
      </c>
      <c r="G93" s="51">
        <v>0</v>
      </c>
      <c r="H93" s="51">
        <v>0</v>
      </c>
      <c r="I93" s="51">
        <v>0</v>
      </c>
      <c r="J93" s="51">
        <f t="shared" si="46"/>
        <v>0</v>
      </c>
      <c r="K93" s="24">
        <v>5000</v>
      </c>
      <c r="L93" s="24">
        <v>5000</v>
      </c>
      <c r="M93" s="24">
        <v>0</v>
      </c>
      <c r="N93" s="66">
        <v>0</v>
      </c>
      <c r="O93" s="24">
        <f t="shared" si="47"/>
        <v>5000</v>
      </c>
    </row>
    <row r="94" spans="1:15" ht="12" customHeight="1" outlineLevel="1" x14ac:dyDescent="0.25">
      <c r="A94" s="3" t="s">
        <v>151</v>
      </c>
      <c r="B94" s="3" t="s">
        <v>152</v>
      </c>
      <c r="C94" s="3" t="s">
        <v>153</v>
      </c>
      <c r="D94" s="3" t="s">
        <v>164</v>
      </c>
      <c r="E94" s="4" t="s">
        <v>165</v>
      </c>
      <c r="F94" s="51">
        <v>0</v>
      </c>
      <c r="G94" s="51">
        <v>0</v>
      </c>
      <c r="H94" s="51">
        <v>0</v>
      </c>
      <c r="I94" s="51">
        <v>0</v>
      </c>
      <c r="J94" s="51">
        <f t="shared" si="46"/>
        <v>0</v>
      </c>
      <c r="K94" s="24">
        <v>100000</v>
      </c>
      <c r="L94" s="24">
        <v>100000</v>
      </c>
      <c r="M94" s="24">
        <v>0</v>
      </c>
      <c r="N94" s="66">
        <v>0</v>
      </c>
      <c r="O94" s="24">
        <f t="shared" si="47"/>
        <v>100000</v>
      </c>
    </row>
    <row r="95" spans="1:15" ht="12" customHeight="1" outlineLevel="1" x14ac:dyDescent="0.25">
      <c r="A95" s="3" t="s">
        <v>151</v>
      </c>
      <c r="B95" s="3" t="s">
        <v>152</v>
      </c>
      <c r="C95" s="3" t="s">
        <v>153</v>
      </c>
      <c r="D95" s="3" t="s">
        <v>120</v>
      </c>
      <c r="E95" s="4" t="s">
        <v>121</v>
      </c>
      <c r="F95" s="51">
        <v>0</v>
      </c>
      <c r="G95" s="51">
        <v>0</v>
      </c>
      <c r="H95" s="51">
        <v>0</v>
      </c>
      <c r="I95" s="51">
        <v>0</v>
      </c>
      <c r="J95" s="51">
        <f t="shared" si="46"/>
        <v>0</v>
      </c>
      <c r="K95" s="24">
        <v>15000</v>
      </c>
      <c r="L95" s="24">
        <v>15000</v>
      </c>
      <c r="M95" s="24">
        <v>205</v>
      </c>
      <c r="N95" s="66">
        <v>0</v>
      </c>
      <c r="O95" s="24">
        <f t="shared" si="47"/>
        <v>15000</v>
      </c>
    </row>
    <row r="96" spans="1:15" ht="12" customHeight="1" outlineLevel="1" x14ac:dyDescent="0.25">
      <c r="A96" s="3" t="s">
        <v>151</v>
      </c>
      <c r="B96" s="3" t="s">
        <v>152</v>
      </c>
      <c r="C96" s="3" t="s">
        <v>153</v>
      </c>
      <c r="D96" s="3" t="s">
        <v>93</v>
      </c>
      <c r="E96" s="4" t="s">
        <v>94</v>
      </c>
      <c r="F96" s="51">
        <v>0</v>
      </c>
      <c r="G96" s="51">
        <v>0</v>
      </c>
      <c r="H96" s="51">
        <v>0</v>
      </c>
      <c r="I96" s="51">
        <v>0</v>
      </c>
      <c r="J96" s="51">
        <f t="shared" si="46"/>
        <v>0</v>
      </c>
      <c r="K96" s="24">
        <v>15000</v>
      </c>
      <c r="L96" s="24">
        <v>15000</v>
      </c>
      <c r="M96" s="24">
        <v>0</v>
      </c>
      <c r="N96" s="66">
        <v>0</v>
      </c>
      <c r="O96" s="24">
        <f t="shared" si="47"/>
        <v>15000</v>
      </c>
    </row>
    <row r="97" spans="1:15" ht="12" customHeight="1" outlineLevel="1" x14ac:dyDescent="0.25">
      <c r="A97" s="3" t="s">
        <v>151</v>
      </c>
      <c r="B97" s="3" t="s">
        <v>152</v>
      </c>
      <c r="C97" s="3" t="s">
        <v>153</v>
      </c>
      <c r="D97" s="3" t="s">
        <v>76</v>
      </c>
      <c r="E97" s="4" t="s">
        <v>77</v>
      </c>
      <c r="F97" s="51">
        <v>0</v>
      </c>
      <c r="G97" s="51">
        <v>0</v>
      </c>
      <c r="H97" s="51">
        <v>0</v>
      </c>
      <c r="I97" s="51">
        <v>0</v>
      </c>
      <c r="J97" s="51">
        <f t="shared" si="46"/>
        <v>0</v>
      </c>
      <c r="K97" s="24">
        <v>5000</v>
      </c>
      <c r="L97" s="24">
        <v>5000</v>
      </c>
      <c r="M97" s="24">
        <v>0</v>
      </c>
      <c r="N97" s="66">
        <v>0</v>
      </c>
      <c r="O97" s="24">
        <f t="shared" si="47"/>
        <v>5000</v>
      </c>
    </row>
    <row r="98" spans="1:15" ht="12" customHeight="1" outlineLevel="1" x14ac:dyDescent="0.25">
      <c r="A98" s="3" t="s">
        <v>151</v>
      </c>
      <c r="B98" s="3" t="s">
        <v>152</v>
      </c>
      <c r="C98" s="3" t="s">
        <v>153</v>
      </c>
      <c r="D98" s="3" t="s">
        <v>170</v>
      </c>
      <c r="E98" s="4" t="s">
        <v>171</v>
      </c>
      <c r="F98" s="51">
        <v>0</v>
      </c>
      <c r="G98" s="51">
        <v>0</v>
      </c>
      <c r="H98" s="51">
        <v>0</v>
      </c>
      <c r="I98" s="51">
        <v>0</v>
      </c>
      <c r="J98" s="51">
        <f t="shared" si="46"/>
        <v>0</v>
      </c>
      <c r="K98" s="24">
        <v>3000</v>
      </c>
      <c r="L98" s="24">
        <v>3000</v>
      </c>
      <c r="M98" s="24">
        <v>0</v>
      </c>
      <c r="N98" s="66">
        <v>0</v>
      </c>
      <c r="O98" s="24">
        <f t="shared" si="47"/>
        <v>3000</v>
      </c>
    </row>
    <row r="99" spans="1:15" ht="12" customHeight="1" x14ac:dyDescent="0.25">
      <c r="A99" s="75" t="s">
        <v>172</v>
      </c>
      <c r="B99" s="76"/>
      <c r="C99" s="76"/>
      <c r="D99" s="76"/>
      <c r="E99" s="76"/>
      <c r="F99" s="49">
        <f t="shared" ref="F99:K99" si="48">SUM(F91:F98)</f>
        <v>110500</v>
      </c>
      <c r="G99" s="49">
        <f t="shared" si="48"/>
        <v>110500</v>
      </c>
      <c r="H99" s="49">
        <f t="shared" si="48"/>
        <v>1836</v>
      </c>
      <c r="I99" s="49">
        <f t="shared" si="48"/>
        <v>0</v>
      </c>
      <c r="J99" s="49">
        <f t="shared" si="48"/>
        <v>110500</v>
      </c>
      <c r="K99" s="49">
        <f t="shared" si="48"/>
        <v>143000</v>
      </c>
      <c r="L99" s="49">
        <f>SUM(L91:L98)</f>
        <v>143000</v>
      </c>
      <c r="M99" s="49">
        <f>SUM(M91:M98)</f>
        <v>205</v>
      </c>
      <c r="N99" s="49">
        <f>SUM(N91:N98)</f>
        <v>0</v>
      </c>
      <c r="O99" s="49">
        <f>SUM(O91:O98)</f>
        <v>143000</v>
      </c>
    </row>
    <row r="100" spans="1:15" ht="12" customHeight="1" outlineLevel="1" x14ac:dyDescent="0.25">
      <c r="A100" s="3" t="s">
        <v>151</v>
      </c>
      <c r="B100" s="3" t="s">
        <v>173</v>
      </c>
      <c r="C100" s="3" t="s">
        <v>9</v>
      </c>
      <c r="D100" s="3" t="s">
        <v>107</v>
      </c>
      <c r="E100" s="4" t="s">
        <v>108</v>
      </c>
      <c r="F100" s="46">
        <v>80000</v>
      </c>
      <c r="G100" s="46">
        <v>80000</v>
      </c>
      <c r="H100" s="46">
        <v>0</v>
      </c>
      <c r="I100" s="46">
        <v>20000</v>
      </c>
      <c r="J100" s="46">
        <f>SUM(G100+I100)</f>
        <v>100000</v>
      </c>
      <c r="K100" s="51">
        <v>0</v>
      </c>
      <c r="L100" s="51">
        <v>0</v>
      </c>
      <c r="M100" s="51">
        <v>0</v>
      </c>
      <c r="N100" s="51">
        <v>0</v>
      </c>
      <c r="O100" s="51">
        <f>SUM(L100+N100)</f>
        <v>0</v>
      </c>
    </row>
    <row r="101" spans="1:15" ht="12" customHeight="1" outlineLevel="1" x14ac:dyDescent="0.25">
      <c r="A101" s="3" t="s">
        <v>151</v>
      </c>
      <c r="B101" s="3" t="s">
        <v>173</v>
      </c>
      <c r="C101" s="3" t="s">
        <v>153</v>
      </c>
      <c r="D101" s="3" t="s">
        <v>93</v>
      </c>
      <c r="E101" s="4" t="s">
        <v>94</v>
      </c>
      <c r="F101" s="51">
        <v>0</v>
      </c>
      <c r="G101" s="51">
        <v>0</v>
      </c>
      <c r="H101" s="51">
        <v>0</v>
      </c>
      <c r="I101" s="51">
        <v>0</v>
      </c>
      <c r="J101" s="51">
        <f>SUM(G101+I101)</f>
        <v>0</v>
      </c>
      <c r="K101" s="24">
        <v>110000</v>
      </c>
      <c r="L101" s="24">
        <v>110000</v>
      </c>
      <c r="M101" s="24">
        <v>0</v>
      </c>
      <c r="N101" s="66">
        <v>20000</v>
      </c>
      <c r="O101" s="24">
        <f>SUM(L101+N101)</f>
        <v>130000</v>
      </c>
    </row>
    <row r="102" spans="1:15" ht="12" customHeight="1" x14ac:dyDescent="0.25">
      <c r="A102" s="75" t="s">
        <v>174</v>
      </c>
      <c r="B102" s="76"/>
      <c r="C102" s="76"/>
      <c r="D102" s="76"/>
      <c r="E102" s="76"/>
      <c r="F102" s="49">
        <f t="shared" ref="F102:K102" si="49">SUM(F100:F101)</f>
        <v>80000</v>
      </c>
      <c r="G102" s="49">
        <f t="shared" si="49"/>
        <v>80000</v>
      </c>
      <c r="H102" s="49">
        <f t="shared" si="49"/>
        <v>0</v>
      </c>
      <c r="I102" s="49">
        <f t="shared" si="49"/>
        <v>20000</v>
      </c>
      <c r="J102" s="49">
        <f t="shared" si="49"/>
        <v>100000</v>
      </c>
      <c r="K102" s="49">
        <f t="shared" si="49"/>
        <v>110000</v>
      </c>
      <c r="L102" s="49">
        <f>SUM(L100:L101)</f>
        <v>110000</v>
      </c>
      <c r="M102" s="49">
        <f>SUM(M100:M101)</f>
        <v>0</v>
      </c>
      <c r="N102" s="49">
        <f>SUM(N100:N101)</f>
        <v>20000</v>
      </c>
      <c r="O102" s="49">
        <f>SUM(O100:O101)</f>
        <v>130000</v>
      </c>
    </row>
    <row r="103" spans="1:15" ht="12" customHeight="1" outlineLevel="1" x14ac:dyDescent="0.25">
      <c r="A103" s="3" t="s">
        <v>151</v>
      </c>
      <c r="B103" s="3" t="s">
        <v>175</v>
      </c>
      <c r="C103" s="3" t="s">
        <v>90</v>
      </c>
      <c r="D103" s="3" t="s">
        <v>118</v>
      </c>
      <c r="E103" s="4" t="s">
        <v>119</v>
      </c>
      <c r="F103" s="51">
        <v>0</v>
      </c>
      <c r="G103" s="51">
        <v>0</v>
      </c>
      <c r="H103" s="51">
        <v>0</v>
      </c>
      <c r="I103" s="51">
        <v>0</v>
      </c>
      <c r="J103" s="51">
        <f>SUM(G103+I103)</f>
        <v>0</v>
      </c>
      <c r="K103" s="24">
        <v>10000</v>
      </c>
      <c r="L103" s="24">
        <v>10000</v>
      </c>
      <c r="M103" s="24">
        <v>0</v>
      </c>
      <c r="N103" s="66">
        <v>0</v>
      </c>
      <c r="O103" s="24">
        <f>SUM(L103+N103)</f>
        <v>10000</v>
      </c>
    </row>
    <row r="104" spans="1:15" ht="12" customHeight="1" outlineLevel="1" x14ac:dyDescent="0.25">
      <c r="A104" s="3" t="s">
        <v>151</v>
      </c>
      <c r="B104" s="3" t="s">
        <v>175</v>
      </c>
      <c r="C104" s="3" t="s">
        <v>90</v>
      </c>
      <c r="D104" s="3" t="s">
        <v>120</v>
      </c>
      <c r="E104" s="4" t="s">
        <v>121</v>
      </c>
      <c r="F104" s="51">
        <v>0</v>
      </c>
      <c r="G104" s="51">
        <v>0</v>
      </c>
      <c r="H104" s="51">
        <v>0</v>
      </c>
      <c r="I104" s="51">
        <v>0</v>
      </c>
      <c r="J104" s="51">
        <f>SUM(G104+I104)</f>
        <v>0</v>
      </c>
      <c r="K104" s="24">
        <v>170000</v>
      </c>
      <c r="L104" s="24">
        <v>170000</v>
      </c>
      <c r="M104" s="24">
        <v>0</v>
      </c>
      <c r="N104" s="66">
        <v>0</v>
      </c>
      <c r="O104" s="24">
        <f>SUM(L104+N104)</f>
        <v>170000</v>
      </c>
    </row>
    <row r="105" spans="1:15" ht="12" customHeight="1" outlineLevel="1" x14ac:dyDescent="0.25">
      <c r="A105" s="3" t="s">
        <v>151</v>
      </c>
      <c r="B105" s="3" t="s">
        <v>175</v>
      </c>
      <c r="C105" s="3" t="s">
        <v>90</v>
      </c>
      <c r="D105" s="3" t="s">
        <v>93</v>
      </c>
      <c r="E105" s="4" t="s">
        <v>94</v>
      </c>
      <c r="F105" s="51">
        <v>0</v>
      </c>
      <c r="G105" s="51">
        <v>0</v>
      </c>
      <c r="H105" s="51">
        <v>0</v>
      </c>
      <c r="I105" s="51">
        <v>0</v>
      </c>
      <c r="J105" s="51">
        <f>SUM(G105+I105)</f>
        <v>0</v>
      </c>
      <c r="K105" s="24">
        <v>270000</v>
      </c>
      <c r="L105" s="24">
        <v>270000</v>
      </c>
      <c r="M105" s="24">
        <v>2852</v>
      </c>
      <c r="N105" s="66">
        <v>0</v>
      </c>
      <c r="O105" s="24">
        <f>SUM(L105+N105)</f>
        <v>270000</v>
      </c>
    </row>
    <row r="106" spans="1:15" ht="12" customHeight="1" outlineLevel="1" x14ac:dyDescent="0.25">
      <c r="A106" s="3" t="s">
        <v>151</v>
      </c>
      <c r="B106" s="3" t="s">
        <v>175</v>
      </c>
      <c r="C106" s="3" t="s">
        <v>90</v>
      </c>
      <c r="D106" s="3" t="s">
        <v>76</v>
      </c>
      <c r="E106" s="4" t="s">
        <v>77</v>
      </c>
      <c r="F106" s="51">
        <v>0</v>
      </c>
      <c r="G106" s="51">
        <v>0</v>
      </c>
      <c r="H106" s="51">
        <v>0</v>
      </c>
      <c r="I106" s="51">
        <v>0</v>
      </c>
      <c r="J106" s="51">
        <f>SUM(G106+I106)</f>
        <v>0</v>
      </c>
      <c r="K106" s="24">
        <v>4000</v>
      </c>
      <c r="L106" s="24">
        <v>4000</v>
      </c>
      <c r="M106" s="24">
        <v>0</v>
      </c>
      <c r="N106" s="66">
        <v>0</v>
      </c>
      <c r="O106" s="24">
        <f>SUM(L106+N106)</f>
        <v>4000</v>
      </c>
    </row>
    <row r="107" spans="1:15" ht="12" customHeight="1" x14ac:dyDescent="0.25">
      <c r="A107" s="75" t="s">
        <v>176</v>
      </c>
      <c r="B107" s="76"/>
      <c r="C107" s="76"/>
      <c r="D107" s="76"/>
      <c r="E107" s="76"/>
      <c r="F107" s="49">
        <f t="shared" ref="F107:K107" si="50">SUM(F103:F106)</f>
        <v>0</v>
      </c>
      <c r="G107" s="49">
        <f t="shared" si="50"/>
        <v>0</v>
      </c>
      <c r="H107" s="49">
        <f t="shared" si="50"/>
        <v>0</v>
      </c>
      <c r="I107" s="49">
        <f t="shared" si="50"/>
        <v>0</v>
      </c>
      <c r="J107" s="49">
        <f t="shared" si="50"/>
        <v>0</v>
      </c>
      <c r="K107" s="49">
        <f t="shared" si="50"/>
        <v>454000</v>
      </c>
      <c r="L107" s="49">
        <f>SUM(L103:L106)</f>
        <v>454000</v>
      </c>
      <c r="M107" s="49">
        <f>SUM(M103:M106)</f>
        <v>2852</v>
      </c>
      <c r="N107" s="49">
        <f>SUM(N103:N106)</f>
        <v>0</v>
      </c>
      <c r="O107" s="49">
        <f>SUM(O103:O106)</f>
        <v>454000</v>
      </c>
    </row>
    <row r="108" spans="1:15" ht="12" customHeight="1" outlineLevel="1" x14ac:dyDescent="0.25">
      <c r="A108" s="3" t="s">
        <v>151</v>
      </c>
      <c r="B108" s="3" t="s">
        <v>177</v>
      </c>
      <c r="C108" s="3" t="s">
        <v>178</v>
      </c>
      <c r="D108" s="3" t="s">
        <v>154</v>
      </c>
      <c r="E108" s="4" t="s">
        <v>155</v>
      </c>
      <c r="F108" s="46">
        <v>35000</v>
      </c>
      <c r="G108" s="46">
        <v>35000</v>
      </c>
      <c r="H108" s="46">
        <v>2754</v>
      </c>
      <c r="I108" s="46">
        <v>0</v>
      </c>
      <c r="J108" s="46">
        <f>SUM(G108+I108)</f>
        <v>35000</v>
      </c>
      <c r="K108" s="51">
        <v>0</v>
      </c>
      <c r="L108" s="51">
        <v>0</v>
      </c>
      <c r="M108" s="51">
        <v>0</v>
      </c>
      <c r="N108" s="51">
        <v>0</v>
      </c>
      <c r="O108" s="51">
        <f>SUM(L108+N108)</f>
        <v>0</v>
      </c>
    </row>
    <row r="109" spans="1:15" ht="12" customHeight="1" outlineLevel="1" x14ac:dyDescent="0.25">
      <c r="A109" s="3" t="s">
        <v>151</v>
      </c>
      <c r="B109" s="3" t="s">
        <v>177</v>
      </c>
      <c r="C109" s="3" t="s">
        <v>178</v>
      </c>
      <c r="D109" s="3" t="s">
        <v>93</v>
      </c>
      <c r="E109" s="4" t="s">
        <v>94</v>
      </c>
      <c r="F109" s="51">
        <v>0</v>
      </c>
      <c r="G109" s="51">
        <v>0</v>
      </c>
      <c r="H109" s="51">
        <v>0</v>
      </c>
      <c r="I109" s="51">
        <v>0</v>
      </c>
      <c r="J109" s="51">
        <f>SUM(G109+I109)</f>
        <v>0</v>
      </c>
      <c r="K109" s="24">
        <v>350000</v>
      </c>
      <c r="L109" s="24">
        <v>350000</v>
      </c>
      <c r="M109" s="24">
        <v>0</v>
      </c>
      <c r="N109" s="66">
        <v>0</v>
      </c>
      <c r="O109" s="24">
        <f>SUM(L109+N109)</f>
        <v>350000</v>
      </c>
    </row>
    <row r="110" spans="1:15" ht="12" customHeight="1" x14ac:dyDescent="0.25">
      <c r="A110" s="75" t="s">
        <v>180</v>
      </c>
      <c r="B110" s="76"/>
      <c r="C110" s="76"/>
      <c r="D110" s="76"/>
      <c r="E110" s="76"/>
      <c r="F110" s="49">
        <f t="shared" ref="F110:K110" si="51">SUM(F108:F109)</f>
        <v>35000</v>
      </c>
      <c r="G110" s="49">
        <f t="shared" si="51"/>
        <v>35000</v>
      </c>
      <c r="H110" s="49">
        <f t="shared" si="51"/>
        <v>2754</v>
      </c>
      <c r="I110" s="49">
        <f t="shared" si="51"/>
        <v>0</v>
      </c>
      <c r="J110" s="49">
        <f t="shared" si="51"/>
        <v>35000</v>
      </c>
      <c r="K110" s="49">
        <f t="shared" si="51"/>
        <v>350000</v>
      </c>
      <c r="L110" s="49">
        <f>SUM(L108:L109)</f>
        <v>350000</v>
      </c>
      <c r="M110" s="49">
        <f>SUM(M108:M109)</f>
        <v>0</v>
      </c>
      <c r="N110" s="49">
        <f>SUM(N108:N109)</f>
        <v>0</v>
      </c>
      <c r="O110" s="49">
        <f>SUM(O108:O109)</f>
        <v>350000</v>
      </c>
    </row>
    <row r="111" spans="1:15" ht="12" customHeight="1" outlineLevel="1" x14ac:dyDescent="0.25">
      <c r="A111" s="3" t="s">
        <v>151</v>
      </c>
      <c r="B111" s="3" t="s">
        <v>181</v>
      </c>
      <c r="C111" s="3" t="s">
        <v>182</v>
      </c>
      <c r="D111" s="3" t="s">
        <v>154</v>
      </c>
      <c r="E111" s="4" t="s">
        <v>155</v>
      </c>
      <c r="F111" s="46">
        <v>120000</v>
      </c>
      <c r="G111" s="46">
        <v>120000</v>
      </c>
      <c r="H111" s="46">
        <v>5070</v>
      </c>
      <c r="I111" s="46">
        <v>0</v>
      </c>
      <c r="J111" s="46">
        <f t="shared" ref="J111:J116" si="52">SUM(G111+I111)</f>
        <v>120000</v>
      </c>
      <c r="K111" s="51">
        <v>0</v>
      </c>
      <c r="L111" s="51">
        <v>0</v>
      </c>
      <c r="M111" s="51">
        <v>0</v>
      </c>
      <c r="N111" s="51">
        <v>0</v>
      </c>
      <c r="O111" s="51">
        <f t="shared" ref="O111:O116" si="53">SUM(L111+N111)</f>
        <v>0</v>
      </c>
    </row>
    <row r="112" spans="1:15" ht="12" customHeight="1" outlineLevel="1" x14ac:dyDescent="0.25">
      <c r="A112" s="3" t="s">
        <v>151</v>
      </c>
      <c r="B112" s="3" t="s">
        <v>181</v>
      </c>
      <c r="C112" s="3" t="s">
        <v>182</v>
      </c>
      <c r="D112" s="3" t="s">
        <v>183</v>
      </c>
      <c r="E112" s="4" t="s">
        <v>184</v>
      </c>
      <c r="F112" s="51">
        <v>0</v>
      </c>
      <c r="G112" s="51">
        <v>0</v>
      </c>
      <c r="H112" s="51">
        <v>0</v>
      </c>
      <c r="I112" s="51">
        <v>0</v>
      </c>
      <c r="J112" s="51">
        <f t="shared" si="52"/>
        <v>0</v>
      </c>
      <c r="K112" s="24">
        <v>4000</v>
      </c>
      <c r="L112" s="24">
        <v>4000</v>
      </c>
      <c r="M112" s="24">
        <v>0</v>
      </c>
      <c r="N112" s="66">
        <v>0</v>
      </c>
      <c r="O112" s="24">
        <f t="shared" si="53"/>
        <v>4000</v>
      </c>
    </row>
    <row r="113" spans="1:15" ht="12" customHeight="1" outlineLevel="1" x14ac:dyDescent="0.25">
      <c r="A113" s="3" t="s">
        <v>151</v>
      </c>
      <c r="B113" s="3" t="s">
        <v>181</v>
      </c>
      <c r="C113" s="3" t="s">
        <v>182</v>
      </c>
      <c r="D113" s="3" t="s">
        <v>118</v>
      </c>
      <c r="E113" s="4" t="s">
        <v>119</v>
      </c>
      <c r="F113" s="51">
        <v>0</v>
      </c>
      <c r="G113" s="51">
        <v>0</v>
      </c>
      <c r="H113" s="51">
        <v>0</v>
      </c>
      <c r="I113" s="51">
        <v>0</v>
      </c>
      <c r="J113" s="51">
        <f t="shared" si="52"/>
        <v>0</v>
      </c>
      <c r="K113" s="24">
        <v>30000</v>
      </c>
      <c r="L113" s="24">
        <v>30000</v>
      </c>
      <c r="M113" s="24">
        <v>0</v>
      </c>
      <c r="N113" s="66">
        <v>0</v>
      </c>
      <c r="O113" s="24">
        <f t="shared" si="53"/>
        <v>30000</v>
      </c>
    </row>
    <row r="114" spans="1:15" ht="12" customHeight="1" outlineLevel="1" x14ac:dyDescent="0.25">
      <c r="A114" s="3" t="s">
        <v>151</v>
      </c>
      <c r="B114" s="3" t="s">
        <v>181</v>
      </c>
      <c r="C114" s="3" t="s">
        <v>182</v>
      </c>
      <c r="D114" s="3" t="s">
        <v>120</v>
      </c>
      <c r="E114" s="4" t="s">
        <v>121</v>
      </c>
      <c r="F114" s="51">
        <v>0</v>
      </c>
      <c r="G114" s="51">
        <v>0</v>
      </c>
      <c r="H114" s="51">
        <v>0</v>
      </c>
      <c r="I114" s="51">
        <v>0</v>
      </c>
      <c r="J114" s="51">
        <f t="shared" si="52"/>
        <v>0</v>
      </c>
      <c r="K114" s="24">
        <v>5000</v>
      </c>
      <c r="L114" s="24">
        <v>5000</v>
      </c>
      <c r="M114" s="24">
        <v>0</v>
      </c>
      <c r="N114" s="66">
        <v>0</v>
      </c>
      <c r="O114" s="24">
        <f t="shared" si="53"/>
        <v>5000</v>
      </c>
    </row>
    <row r="115" spans="1:15" ht="12" customHeight="1" outlineLevel="1" x14ac:dyDescent="0.25">
      <c r="A115" s="3" t="s">
        <v>151</v>
      </c>
      <c r="B115" s="3" t="s">
        <v>181</v>
      </c>
      <c r="C115" s="3" t="s">
        <v>182</v>
      </c>
      <c r="D115" s="3" t="s">
        <v>93</v>
      </c>
      <c r="E115" s="4" t="s">
        <v>94</v>
      </c>
      <c r="F115" s="51">
        <v>0</v>
      </c>
      <c r="G115" s="51">
        <v>0</v>
      </c>
      <c r="H115" s="51">
        <v>0</v>
      </c>
      <c r="I115" s="51">
        <v>0</v>
      </c>
      <c r="J115" s="51">
        <f t="shared" si="52"/>
        <v>0</v>
      </c>
      <c r="K115" s="24">
        <v>190000</v>
      </c>
      <c r="L115" s="24">
        <v>190000</v>
      </c>
      <c r="M115" s="24">
        <v>7260</v>
      </c>
      <c r="N115" s="66">
        <v>0</v>
      </c>
      <c r="O115" s="24">
        <f t="shared" si="53"/>
        <v>190000</v>
      </c>
    </row>
    <row r="116" spans="1:15" ht="12" customHeight="1" outlineLevel="1" x14ac:dyDescent="0.25">
      <c r="A116" s="3" t="s">
        <v>151</v>
      </c>
      <c r="B116" s="3" t="s">
        <v>181</v>
      </c>
      <c r="C116" s="3" t="s">
        <v>182</v>
      </c>
      <c r="D116" s="3" t="s">
        <v>76</v>
      </c>
      <c r="E116" s="4" t="s">
        <v>77</v>
      </c>
      <c r="F116" s="51">
        <v>0</v>
      </c>
      <c r="G116" s="51">
        <v>0</v>
      </c>
      <c r="H116" s="51">
        <v>0</v>
      </c>
      <c r="I116" s="51">
        <v>0</v>
      </c>
      <c r="J116" s="51">
        <f t="shared" si="52"/>
        <v>0</v>
      </c>
      <c r="K116" s="24">
        <v>15000</v>
      </c>
      <c r="L116" s="24">
        <v>15000</v>
      </c>
      <c r="M116" s="24">
        <v>0</v>
      </c>
      <c r="N116" s="66">
        <v>0</v>
      </c>
      <c r="O116" s="24">
        <f t="shared" si="53"/>
        <v>15000</v>
      </c>
    </row>
    <row r="117" spans="1:15" ht="12" customHeight="1" x14ac:dyDescent="0.25">
      <c r="A117" s="75" t="s">
        <v>185</v>
      </c>
      <c r="B117" s="76"/>
      <c r="C117" s="76"/>
      <c r="D117" s="76"/>
      <c r="E117" s="76"/>
      <c r="F117" s="49">
        <f t="shared" ref="F117:K117" si="54">SUM(F111:F116)</f>
        <v>120000</v>
      </c>
      <c r="G117" s="49">
        <f t="shared" si="54"/>
        <v>120000</v>
      </c>
      <c r="H117" s="49">
        <f t="shared" si="54"/>
        <v>5070</v>
      </c>
      <c r="I117" s="49">
        <f t="shared" si="54"/>
        <v>0</v>
      </c>
      <c r="J117" s="49">
        <f t="shared" si="54"/>
        <v>120000</v>
      </c>
      <c r="K117" s="49">
        <f t="shared" si="54"/>
        <v>244000</v>
      </c>
      <c r="L117" s="49">
        <f>SUM(L111:L116)</f>
        <v>244000</v>
      </c>
      <c r="M117" s="49">
        <f>SUM(M111:M116)</f>
        <v>7260</v>
      </c>
      <c r="N117" s="49">
        <f>SUM(N111:N116)</f>
        <v>0</v>
      </c>
      <c r="O117" s="49">
        <f>SUM(O111:O116)</f>
        <v>244000</v>
      </c>
    </row>
    <row r="118" spans="1:15" ht="12" customHeight="1" outlineLevel="1" x14ac:dyDescent="0.25">
      <c r="A118" s="3" t="s">
        <v>151</v>
      </c>
      <c r="B118" s="3" t="s">
        <v>186</v>
      </c>
      <c r="C118" s="3" t="s">
        <v>187</v>
      </c>
      <c r="D118" s="3" t="s">
        <v>154</v>
      </c>
      <c r="E118" s="4" t="s">
        <v>155</v>
      </c>
      <c r="F118" s="46">
        <v>23000</v>
      </c>
      <c r="G118" s="46">
        <v>23000</v>
      </c>
      <c r="H118" s="46">
        <v>1335</v>
      </c>
      <c r="I118" s="46">
        <v>0</v>
      </c>
      <c r="J118" s="46">
        <f t="shared" ref="J118:J127" si="55">SUM(G118+I118)</f>
        <v>23000</v>
      </c>
      <c r="K118" s="51">
        <v>0</v>
      </c>
      <c r="L118" s="51">
        <v>0</v>
      </c>
      <c r="M118" s="51">
        <v>0</v>
      </c>
      <c r="N118" s="51">
        <v>0</v>
      </c>
      <c r="O118" s="51">
        <f t="shared" ref="O118:O127" si="56">SUM(L118+N118)</f>
        <v>0</v>
      </c>
    </row>
    <row r="119" spans="1:15" ht="12" customHeight="1" outlineLevel="1" x14ac:dyDescent="0.25">
      <c r="A119" s="3" t="s">
        <v>151</v>
      </c>
      <c r="B119" s="3" t="s">
        <v>186</v>
      </c>
      <c r="C119" s="3" t="s">
        <v>187</v>
      </c>
      <c r="D119" s="3" t="s">
        <v>116</v>
      </c>
      <c r="E119" s="4" t="s">
        <v>117</v>
      </c>
      <c r="F119" s="51">
        <v>0</v>
      </c>
      <c r="G119" s="51">
        <v>0</v>
      </c>
      <c r="H119" s="51">
        <v>0</v>
      </c>
      <c r="I119" s="51">
        <v>0</v>
      </c>
      <c r="J119" s="51">
        <f t="shared" si="55"/>
        <v>0</v>
      </c>
      <c r="K119" s="24">
        <v>110000</v>
      </c>
      <c r="L119" s="24">
        <v>110000</v>
      </c>
      <c r="M119" s="24">
        <v>511</v>
      </c>
      <c r="N119" s="66">
        <v>0</v>
      </c>
      <c r="O119" s="24">
        <f t="shared" si="56"/>
        <v>110000</v>
      </c>
    </row>
    <row r="120" spans="1:15" ht="12" customHeight="1" outlineLevel="1" x14ac:dyDescent="0.25">
      <c r="A120" s="3" t="s">
        <v>151</v>
      </c>
      <c r="B120" s="3" t="s">
        <v>186</v>
      </c>
      <c r="C120" s="3" t="s">
        <v>187</v>
      </c>
      <c r="D120" s="3" t="s">
        <v>118</v>
      </c>
      <c r="E120" s="4" t="s">
        <v>119</v>
      </c>
      <c r="F120" s="51">
        <v>0</v>
      </c>
      <c r="G120" s="51">
        <v>0</v>
      </c>
      <c r="H120" s="51">
        <v>0</v>
      </c>
      <c r="I120" s="51">
        <v>0</v>
      </c>
      <c r="J120" s="51">
        <f t="shared" si="55"/>
        <v>0</v>
      </c>
      <c r="K120" s="24">
        <v>20000</v>
      </c>
      <c r="L120" s="24">
        <v>20000</v>
      </c>
      <c r="M120" s="24">
        <v>0</v>
      </c>
      <c r="N120" s="66">
        <v>0</v>
      </c>
      <c r="O120" s="24">
        <f t="shared" si="56"/>
        <v>20000</v>
      </c>
    </row>
    <row r="121" spans="1:15" ht="12" customHeight="1" outlineLevel="1" x14ac:dyDescent="0.25">
      <c r="A121" s="3" t="s">
        <v>151</v>
      </c>
      <c r="B121" s="3" t="s">
        <v>186</v>
      </c>
      <c r="C121" s="3" t="s">
        <v>187</v>
      </c>
      <c r="D121" s="3" t="s">
        <v>120</v>
      </c>
      <c r="E121" s="4" t="s">
        <v>121</v>
      </c>
      <c r="F121" s="51">
        <v>0</v>
      </c>
      <c r="G121" s="51">
        <v>0</v>
      </c>
      <c r="H121" s="51">
        <v>0</v>
      </c>
      <c r="I121" s="51">
        <v>0</v>
      </c>
      <c r="J121" s="51">
        <f t="shared" si="55"/>
        <v>0</v>
      </c>
      <c r="K121" s="24">
        <v>20000</v>
      </c>
      <c r="L121" s="24">
        <v>20000</v>
      </c>
      <c r="M121" s="24">
        <v>2198</v>
      </c>
      <c r="N121" s="66">
        <v>0</v>
      </c>
      <c r="O121" s="24">
        <f t="shared" si="56"/>
        <v>20000</v>
      </c>
    </row>
    <row r="122" spans="1:15" ht="12" customHeight="1" outlineLevel="1" x14ac:dyDescent="0.25">
      <c r="A122" s="3" t="s">
        <v>151</v>
      </c>
      <c r="B122" s="3" t="s">
        <v>186</v>
      </c>
      <c r="C122" s="3" t="s">
        <v>187</v>
      </c>
      <c r="D122" s="3" t="s">
        <v>166</v>
      </c>
      <c r="E122" s="4" t="s">
        <v>167</v>
      </c>
      <c r="F122" s="51">
        <v>0</v>
      </c>
      <c r="G122" s="51">
        <v>0</v>
      </c>
      <c r="H122" s="51">
        <v>0</v>
      </c>
      <c r="I122" s="51">
        <v>0</v>
      </c>
      <c r="J122" s="51">
        <f t="shared" si="55"/>
        <v>0</v>
      </c>
      <c r="K122" s="24">
        <v>25000</v>
      </c>
      <c r="L122" s="24">
        <v>25000</v>
      </c>
      <c r="M122" s="24">
        <v>0</v>
      </c>
      <c r="N122" s="66">
        <v>0</v>
      </c>
      <c r="O122" s="24">
        <f t="shared" si="56"/>
        <v>25000</v>
      </c>
    </row>
    <row r="123" spans="1:15" ht="12" customHeight="1" outlineLevel="1" x14ac:dyDescent="0.25">
      <c r="A123" s="3" t="s">
        <v>151</v>
      </c>
      <c r="B123" s="3" t="s">
        <v>186</v>
      </c>
      <c r="C123" s="3" t="s">
        <v>187</v>
      </c>
      <c r="D123" s="3" t="s">
        <v>93</v>
      </c>
      <c r="E123" s="4" t="s">
        <v>94</v>
      </c>
      <c r="F123" s="51">
        <v>0</v>
      </c>
      <c r="G123" s="51">
        <v>0</v>
      </c>
      <c r="H123" s="51">
        <v>0</v>
      </c>
      <c r="I123" s="51">
        <v>0</v>
      </c>
      <c r="J123" s="51">
        <f t="shared" si="55"/>
        <v>0</v>
      </c>
      <c r="K123" s="24">
        <v>30000</v>
      </c>
      <c r="L123" s="24">
        <v>30000</v>
      </c>
      <c r="M123" s="24">
        <v>0</v>
      </c>
      <c r="N123" s="66">
        <v>0</v>
      </c>
      <c r="O123" s="24">
        <f t="shared" si="56"/>
        <v>30000</v>
      </c>
    </row>
    <row r="124" spans="1:15" ht="12" customHeight="1" outlineLevel="1" x14ac:dyDescent="0.25">
      <c r="A124" s="3" t="s">
        <v>151</v>
      </c>
      <c r="B124" s="3" t="s">
        <v>186</v>
      </c>
      <c r="C124" s="3" t="s">
        <v>187</v>
      </c>
      <c r="D124" s="3" t="s">
        <v>76</v>
      </c>
      <c r="E124" s="4" t="s">
        <v>77</v>
      </c>
      <c r="F124" s="51">
        <v>0</v>
      </c>
      <c r="G124" s="51">
        <v>0</v>
      </c>
      <c r="H124" s="51">
        <v>0</v>
      </c>
      <c r="I124" s="51">
        <v>0</v>
      </c>
      <c r="J124" s="51">
        <f t="shared" si="55"/>
        <v>0</v>
      </c>
      <c r="K124" s="24">
        <v>5000</v>
      </c>
      <c r="L124" s="24">
        <v>5000</v>
      </c>
      <c r="M124" s="24">
        <v>0</v>
      </c>
      <c r="N124" s="66">
        <v>0</v>
      </c>
      <c r="O124" s="24">
        <f t="shared" si="56"/>
        <v>5000</v>
      </c>
    </row>
    <row r="125" spans="1:15" ht="12" customHeight="1" outlineLevel="1" x14ac:dyDescent="0.25">
      <c r="A125" s="3" t="s">
        <v>151</v>
      </c>
      <c r="B125" s="3" t="s">
        <v>186</v>
      </c>
      <c r="C125" s="3" t="s">
        <v>187</v>
      </c>
      <c r="D125" s="3" t="s">
        <v>188</v>
      </c>
      <c r="E125" s="4" t="s">
        <v>189</v>
      </c>
      <c r="F125" s="51">
        <v>0</v>
      </c>
      <c r="G125" s="51">
        <v>0</v>
      </c>
      <c r="H125" s="51">
        <v>0</v>
      </c>
      <c r="I125" s="51">
        <v>0</v>
      </c>
      <c r="J125" s="51">
        <f t="shared" si="55"/>
        <v>0</v>
      </c>
      <c r="K125" s="24">
        <v>3000</v>
      </c>
      <c r="L125" s="24">
        <v>3000</v>
      </c>
      <c r="M125" s="24">
        <v>0</v>
      </c>
      <c r="N125" s="66">
        <v>0</v>
      </c>
      <c r="O125" s="24">
        <f t="shared" si="56"/>
        <v>3000</v>
      </c>
    </row>
    <row r="126" spans="1:15" ht="12" customHeight="1" outlineLevel="1" x14ac:dyDescent="0.25">
      <c r="A126" s="3" t="s">
        <v>151</v>
      </c>
      <c r="B126" s="3" t="s">
        <v>186</v>
      </c>
      <c r="C126" s="3" t="s">
        <v>187</v>
      </c>
      <c r="D126" s="3" t="s">
        <v>145</v>
      </c>
      <c r="E126" s="4" t="s">
        <v>146</v>
      </c>
      <c r="F126" s="51">
        <v>0</v>
      </c>
      <c r="G126" s="51">
        <v>0</v>
      </c>
      <c r="H126" s="51">
        <v>0</v>
      </c>
      <c r="I126" s="51">
        <v>0</v>
      </c>
      <c r="J126" s="51">
        <f t="shared" si="55"/>
        <v>0</v>
      </c>
      <c r="K126" s="24">
        <v>2500</v>
      </c>
      <c r="L126" s="24">
        <v>2500</v>
      </c>
      <c r="M126" s="24">
        <v>0</v>
      </c>
      <c r="N126" s="66">
        <v>0</v>
      </c>
      <c r="O126" s="24">
        <f t="shared" si="56"/>
        <v>2500</v>
      </c>
    </row>
    <row r="127" spans="1:15" ht="12" customHeight="1" outlineLevel="1" x14ac:dyDescent="0.25">
      <c r="A127" s="3" t="s">
        <v>151</v>
      </c>
      <c r="B127" s="3" t="s">
        <v>186</v>
      </c>
      <c r="C127" s="3" t="s">
        <v>187</v>
      </c>
      <c r="D127" s="3" t="s">
        <v>147</v>
      </c>
      <c r="E127" s="4" t="s">
        <v>148</v>
      </c>
      <c r="F127" s="51">
        <v>0</v>
      </c>
      <c r="G127" s="51">
        <v>0</v>
      </c>
      <c r="H127" s="51">
        <v>0</v>
      </c>
      <c r="I127" s="51">
        <v>0</v>
      </c>
      <c r="J127" s="51">
        <f t="shared" si="55"/>
        <v>0</v>
      </c>
      <c r="K127" s="24">
        <v>3500</v>
      </c>
      <c r="L127" s="24">
        <v>3500</v>
      </c>
      <c r="M127" s="24">
        <v>0</v>
      </c>
      <c r="N127" s="66">
        <v>0</v>
      </c>
      <c r="O127" s="24">
        <f t="shared" si="56"/>
        <v>3500</v>
      </c>
    </row>
    <row r="128" spans="1:15" ht="12" customHeight="1" x14ac:dyDescent="0.25">
      <c r="A128" s="75" t="s">
        <v>190</v>
      </c>
      <c r="B128" s="76"/>
      <c r="C128" s="76"/>
      <c r="D128" s="76"/>
      <c r="E128" s="76"/>
      <c r="F128" s="49">
        <f t="shared" ref="F128:K128" si="57">SUM(F118:F127)</f>
        <v>23000</v>
      </c>
      <c r="G128" s="49">
        <f t="shared" si="57"/>
        <v>23000</v>
      </c>
      <c r="H128" s="49">
        <f t="shared" si="57"/>
        <v>1335</v>
      </c>
      <c r="I128" s="49">
        <f t="shared" si="57"/>
        <v>0</v>
      </c>
      <c r="J128" s="49">
        <f t="shared" si="57"/>
        <v>23000</v>
      </c>
      <c r="K128" s="49">
        <f t="shared" si="57"/>
        <v>219000</v>
      </c>
      <c r="L128" s="49">
        <f>SUM(L118:L127)</f>
        <v>219000</v>
      </c>
      <c r="M128" s="49">
        <f>SUM(M118:M127)</f>
        <v>2709</v>
      </c>
      <c r="N128" s="49">
        <f>SUM(N118:N127)</f>
        <v>0</v>
      </c>
      <c r="O128" s="49">
        <f>SUM(O118:O127)</f>
        <v>219000</v>
      </c>
    </row>
    <row r="129" spans="1:15" ht="12" customHeight="1" outlineLevel="1" x14ac:dyDescent="0.25">
      <c r="A129" s="3" t="s">
        <v>151</v>
      </c>
      <c r="B129" s="3" t="s">
        <v>191</v>
      </c>
      <c r="C129" s="3" t="s">
        <v>192</v>
      </c>
      <c r="D129" s="3" t="s">
        <v>154</v>
      </c>
      <c r="E129" s="4" t="s">
        <v>155</v>
      </c>
      <c r="F129" s="46">
        <v>0</v>
      </c>
      <c r="G129" s="46">
        <v>0</v>
      </c>
      <c r="H129" s="46">
        <v>0</v>
      </c>
      <c r="I129" s="46">
        <v>0</v>
      </c>
      <c r="J129" s="46">
        <f t="shared" ref="J129:J139" si="58">SUM(G129+I129)</f>
        <v>0</v>
      </c>
      <c r="K129" s="51">
        <v>0</v>
      </c>
      <c r="L129" s="51">
        <v>0</v>
      </c>
      <c r="M129" s="51">
        <v>0</v>
      </c>
      <c r="N129" s="51">
        <v>0</v>
      </c>
      <c r="O129" s="51">
        <f t="shared" ref="O129:O139" si="59">SUM(L129+N129)</f>
        <v>0</v>
      </c>
    </row>
    <row r="130" spans="1:15" ht="12" customHeight="1" outlineLevel="1" x14ac:dyDescent="0.25">
      <c r="A130" s="3" t="s">
        <v>151</v>
      </c>
      <c r="B130" s="3" t="s">
        <v>191</v>
      </c>
      <c r="C130" s="3" t="s">
        <v>192</v>
      </c>
      <c r="D130" s="3" t="s">
        <v>156</v>
      </c>
      <c r="E130" s="4" t="s">
        <v>157</v>
      </c>
      <c r="F130" s="46">
        <v>0</v>
      </c>
      <c r="G130" s="46">
        <v>0</v>
      </c>
      <c r="H130" s="46">
        <v>0</v>
      </c>
      <c r="I130" s="46">
        <v>0</v>
      </c>
      <c r="J130" s="46">
        <f t="shared" si="58"/>
        <v>0</v>
      </c>
      <c r="K130" s="51">
        <v>0</v>
      </c>
      <c r="L130" s="51">
        <v>0</v>
      </c>
      <c r="M130" s="51">
        <v>0</v>
      </c>
      <c r="N130" s="51">
        <v>0</v>
      </c>
      <c r="O130" s="51">
        <f t="shared" si="59"/>
        <v>0</v>
      </c>
    </row>
    <row r="131" spans="1:15" ht="12" customHeight="1" outlineLevel="1" x14ac:dyDescent="0.25">
      <c r="A131" s="3" t="s">
        <v>151</v>
      </c>
      <c r="B131" s="3" t="s">
        <v>191</v>
      </c>
      <c r="C131" s="3" t="s">
        <v>192</v>
      </c>
      <c r="D131" s="3" t="s">
        <v>118</v>
      </c>
      <c r="E131" s="4" t="s">
        <v>119</v>
      </c>
      <c r="F131" s="51">
        <v>0</v>
      </c>
      <c r="G131" s="51">
        <v>0</v>
      </c>
      <c r="H131" s="51">
        <v>0</v>
      </c>
      <c r="I131" s="51">
        <v>0</v>
      </c>
      <c r="J131" s="51">
        <f t="shared" si="58"/>
        <v>0</v>
      </c>
      <c r="K131" s="24">
        <v>0</v>
      </c>
      <c r="L131" s="24">
        <v>0</v>
      </c>
      <c r="M131" s="24">
        <v>0</v>
      </c>
      <c r="N131" s="66">
        <v>0</v>
      </c>
      <c r="O131" s="24">
        <f t="shared" si="59"/>
        <v>0</v>
      </c>
    </row>
    <row r="132" spans="1:15" ht="12" customHeight="1" outlineLevel="1" x14ac:dyDescent="0.25">
      <c r="A132" s="3" t="s">
        <v>151</v>
      </c>
      <c r="B132" s="3" t="s">
        <v>191</v>
      </c>
      <c r="C132" s="3" t="s">
        <v>192</v>
      </c>
      <c r="D132" s="3" t="s">
        <v>164</v>
      </c>
      <c r="E132" s="4" t="s">
        <v>165</v>
      </c>
      <c r="F132" s="51">
        <v>0</v>
      </c>
      <c r="G132" s="51">
        <v>0</v>
      </c>
      <c r="H132" s="51">
        <v>0</v>
      </c>
      <c r="I132" s="51">
        <v>0</v>
      </c>
      <c r="J132" s="51">
        <f t="shared" si="58"/>
        <v>0</v>
      </c>
      <c r="K132" s="24">
        <v>0</v>
      </c>
      <c r="L132" s="24">
        <v>0</v>
      </c>
      <c r="M132" s="24">
        <v>0</v>
      </c>
      <c r="N132" s="66">
        <v>0</v>
      </c>
      <c r="O132" s="24">
        <f t="shared" si="59"/>
        <v>0</v>
      </c>
    </row>
    <row r="133" spans="1:15" ht="12" customHeight="1" outlineLevel="1" x14ac:dyDescent="0.25">
      <c r="A133" s="3" t="s">
        <v>151</v>
      </c>
      <c r="B133" s="3" t="s">
        <v>191</v>
      </c>
      <c r="C133" s="3" t="s">
        <v>192</v>
      </c>
      <c r="D133" s="3" t="s">
        <v>120</v>
      </c>
      <c r="E133" s="4" t="s">
        <v>121</v>
      </c>
      <c r="F133" s="51">
        <v>0</v>
      </c>
      <c r="G133" s="51">
        <v>0</v>
      </c>
      <c r="H133" s="51">
        <v>0</v>
      </c>
      <c r="I133" s="51">
        <v>0</v>
      </c>
      <c r="J133" s="51">
        <f t="shared" si="58"/>
        <v>0</v>
      </c>
      <c r="K133" s="24">
        <v>0</v>
      </c>
      <c r="L133" s="24">
        <v>0</v>
      </c>
      <c r="M133" s="24">
        <v>0</v>
      </c>
      <c r="N133" s="66">
        <v>0</v>
      </c>
      <c r="O133" s="24">
        <f t="shared" si="59"/>
        <v>0</v>
      </c>
    </row>
    <row r="134" spans="1:15" ht="12" customHeight="1" outlineLevel="1" x14ac:dyDescent="0.25">
      <c r="A134" s="3" t="s">
        <v>151</v>
      </c>
      <c r="B134" s="3" t="s">
        <v>191</v>
      </c>
      <c r="C134" s="3" t="s">
        <v>192</v>
      </c>
      <c r="D134" s="3" t="s">
        <v>131</v>
      </c>
      <c r="E134" s="4" t="s">
        <v>132</v>
      </c>
      <c r="F134" s="51">
        <v>0</v>
      </c>
      <c r="G134" s="51">
        <v>0</v>
      </c>
      <c r="H134" s="51">
        <v>0</v>
      </c>
      <c r="I134" s="51">
        <v>0</v>
      </c>
      <c r="J134" s="51">
        <f t="shared" si="58"/>
        <v>0</v>
      </c>
      <c r="K134" s="24">
        <v>0</v>
      </c>
      <c r="L134" s="24">
        <v>0</v>
      </c>
      <c r="M134" s="24">
        <v>0</v>
      </c>
      <c r="N134" s="66">
        <v>0</v>
      </c>
      <c r="O134" s="24">
        <f t="shared" si="59"/>
        <v>0</v>
      </c>
    </row>
    <row r="135" spans="1:15" ht="12" customHeight="1" outlineLevel="1" x14ac:dyDescent="0.25">
      <c r="A135" s="3" t="s">
        <v>151</v>
      </c>
      <c r="B135" s="3" t="s">
        <v>509</v>
      </c>
      <c r="C135" s="3" t="s">
        <v>192</v>
      </c>
      <c r="D135" s="3" t="s">
        <v>361</v>
      </c>
      <c r="E135" s="4" t="s">
        <v>362</v>
      </c>
      <c r="F135" s="51">
        <v>0</v>
      </c>
      <c r="G135" s="51">
        <v>0</v>
      </c>
      <c r="H135" s="51">
        <v>0</v>
      </c>
      <c r="I135" s="51">
        <v>0</v>
      </c>
      <c r="J135" s="51">
        <f t="shared" si="58"/>
        <v>0</v>
      </c>
      <c r="K135" s="24">
        <v>0</v>
      </c>
      <c r="L135" s="24">
        <v>0</v>
      </c>
      <c r="M135" s="24">
        <v>0</v>
      </c>
      <c r="N135" s="66">
        <v>0</v>
      </c>
      <c r="O135" s="24">
        <f t="shared" si="59"/>
        <v>0</v>
      </c>
    </row>
    <row r="136" spans="1:15" ht="12" customHeight="1" outlineLevel="1" x14ac:dyDescent="0.25">
      <c r="A136" s="3" t="s">
        <v>151</v>
      </c>
      <c r="B136" s="3" t="s">
        <v>191</v>
      </c>
      <c r="C136" s="3" t="s">
        <v>192</v>
      </c>
      <c r="D136" s="3" t="s">
        <v>166</v>
      </c>
      <c r="E136" s="4" t="s">
        <v>167</v>
      </c>
      <c r="F136" s="51">
        <v>0</v>
      </c>
      <c r="G136" s="51">
        <v>0</v>
      </c>
      <c r="H136" s="51">
        <v>0</v>
      </c>
      <c r="I136" s="51">
        <v>0</v>
      </c>
      <c r="J136" s="51">
        <f t="shared" si="58"/>
        <v>0</v>
      </c>
      <c r="K136" s="24">
        <v>0</v>
      </c>
      <c r="L136" s="24">
        <v>0</v>
      </c>
      <c r="M136" s="24">
        <v>0</v>
      </c>
      <c r="N136" s="66">
        <v>0</v>
      </c>
      <c r="O136" s="24">
        <f t="shared" si="59"/>
        <v>0</v>
      </c>
    </row>
    <row r="137" spans="1:15" ht="12" customHeight="1" outlineLevel="1" x14ac:dyDescent="0.25">
      <c r="A137" s="3" t="s">
        <v>151</v>
      </c>
      <c r="B137" s="3" t="s">
        <v>191</v>
      </c>
      <c r="C137" s="3" t="s">
        <v>192</v>
      </c>
      <c r="D137" s="3" t="s">
        <v>93</v>
      </c>
      <c r="E137" s="4" t="s">
        <v>94</v>
      </c>
      <c r="F137" s="51">
        <v>0</v>
      </c>
      <c r="G137" s="51">
        <v>0</v>
      </c>
      <c r="H137" s="51">
        <v>0</v>
      </c>
      <c r="I137" s="51">
        <v>0</v>
      </c>
      <c r="J137" s="51">
        <f t="shared" si="58"/>
        <v>0</v>
      </c>
      <c r="K137" s="24">
        <v>0</v>
      </c>
      <c r="L137" s="24">
        <v>0</v>
      </c>
      <c r="M137" s="24">
        <v>0</v>
      </c>
      <c r="N137" s="66">
        <v>0</v>
      </c>
      <c r="O137" s="24">
        <f t="shared" si="59"/>
        <v>0</v>
      </c>
    </row>
    <row r="138" spans="1:15" ht="12" customHeight="1" outlineLevel="1" x14ac:dyDescent="0.25">
      <c r="A138" s="3" t="s">
        <v>151</v>
      </c>
      <c r="B138" s="3" t="s">
        <v>191</v>
      </c>
      <c r="C138" s="3" t="s">
        <v>192</v>
      </c>
      <c r="D138" s="3" t="s">
        <v>76</v>
      </c>
      <c r="E138" s="4" t="s">
        <v>77</v>
      </c>
      <c r="F138" s="51">
        <v>0</v>
      </c>
      <c r="G138" s="51">
        <v>0</v>
      </c>
      <c r="H138" s="51">
        <v>0</v>
      </c>
      <c r="I138" s="51">
        <v>0</v>
      </c>
      <c r="J138" s="51">
        <f t="shared" si="58"/>
        <v>0</v>
      </c>
      <c r="K138" s="24">
        <v>0</v>
      </c>
      <c r="L138" s="24">
        <v>0</v>
      </c>
      <c r="M138" s="24">
        <v>0</v>
      </c>
      <c r="N138" s="66">
        <v>0</v>
      </c>
      <c r="O138" s="24">
        <f t="shared" si="59"/>
        <v>0</v>
      </c>
    </row>
    <row r="139" spans="1:15" s="8" customFormat="1" ht="12" customHeight="1" outlineLevel="1" x14ac:dyDescent="0.2">
      <c r="A139" s="3" t="s">
        <v>151</v>
      </c>
      <c r="B139" s="3" t="s">
        <v>509</v>
      </c>
      <c r="C139" s="3" t="s">
        <v>192</v>
      </c>
      <c r="D139" s="3" t="s">
        <v>211</v>
      </c>
      <c r="E139" s="4" t="s">
        <v>212</v>
      </c>
      <c r="F139" s="51">
        <v>0</v>
      </c>
      <c r="G139" s="51">
        <v>0</v>
      </c>
      <c r="H139" s="51">
        <v>0</v>
      </c>
      <c r="I139" s="51">
        <v>0</v>
      </c>
      <c r="J139" s="51">
        <f t="shared" si="58"/>
        <v>0</v>
      </c>
      <c r="K139" s="24">
        <v>2000000</v>
      </c>
      <c r="L139" s="24">
        <v>2000000</v>
      </c>
      <c r="M139" s="24">
        <v>0</v>
      </c>
      <c r="N139" s="66">
        <v>0</v>
      </c>
      <c r="O139" s="24">
        <f t="shared" si="59"/>
        <v>2000000</v>
      </c>
    </row>
    <row r="140" spans="1:15" ht="12" customHeight="1" x14ac:dyDescent="0.25">
      <c r="A140" s="75" t="s">
        <v>193</v>
      </c>
      <c r="B140" s="76"/>
      <c r="C140" s="76"/>
      <c r="D140" s="76"/>
      <c r="E140" s="76"/>
      <c r="F140" s="49">
        <f t="shared" ref="F140:O140" si="60">SUM(F129:F139)</f>
        <v>0</v>
      </c>
      <c r="G140" s="49">
        <f t="shared" si="60"/>
        <v>0</v>
      </c>
      <c r="H140" s="49">
        <f t="shared" si="60"/>
        <v>0</v>
      </c>
      <c r="I140" s="49">
        <f t="shared" si="60"/>
        <v>0</v>
      </c>
      <c r="J140" s="49">
        <f t="shared" si="60"/>
        <v>0</v>
      </c>
      <c r="K140" s="49">
        <f t="shared" si="60"/>
        <v>2000000</v>
      </c>
      <c r="L140" s="49">
        <f t="shared" si="60"/>
        <v>2000000</v>
      </c>
      <c r="M140" s="49">
        <f t="shared" si="60"/>
        <v>0</v>
      </c>
      <c r="N140" s="49">
        <f t="shared" si="60"/>
        <v>0</v>
      </c>
      <c r="O140" s="49">
        <f t="shared" si="60"/>
        <v>2000000</v>
      </c>
    </row>
    <row r="141" spans="1:15" ht="12" customHeight="1" outlineLevel="1" x14ac:dyDescent="0.25">
      <c r="A141" s="3" t="s">
        <v>151</v>
      </c>
      <c r="B141" s="3" t="s">
        <v>194</v>
      </c>
      <c r="C141" s="3" t="s">
        <v>195</v>
      </c>
      <c r="D141" s="3" t="s">
        <v>154</v>
      </c>
      <c r="E141" s="4" t="s">
        <v>155</v>
      </c>
      <c r="F141" s="46">
        <v>270000</v>
      </c>
      <c r="G141" s="46">
        <v>270000</v>
      </c>
      <c r="H141" s="46">
        <v>55549</v>
      </c>
      <c r="I141" s="46">
        <v>0</v>
      </c>
      <c r="J141" s="46">
        <f t="shared" ref="J141:J151" si="61">SUM(G141+I141)</f>
        <v>270000</v>
      </c>
      <c r="K141" s="51">
        <v>0</v>
      </c>
      <c r="L141" s="51">
        <v>0</v>
      </c>
      <c r="M141" s="51">
        <v>0</v>
      </c>
      <c r="N141" s="51">
        <v>0</v>
      </c>
      <c r="O141" s="51">
        <f>SUM(L141+N141)</f>
        <v>0</v>
      </c>
    </row>
    <row r="142" spans="1:15" ht="12" customHeight="1" outlineLevel="1" x14ac:dyDescent="0.25">
      <c r="A142" s="3" t="s">
        <v>151</v>
      </c>
      <c r="B142" s="3" t="s">
        <v>194</v>
      </c>
      <c r="C142" s="3" t="s">
        <v>195</v>
      </c>
      <c r="D142" s="3" t="s">
        <v>156</v>
      </c>
      <c r="E142" s="4" t="s">
        <v>157</v>
      </c>
      <c r="F142" s="46">
        <v>30000</v>
      </c>
      <c r="G142" s="46">
        <v>30000</v>
      </c>
      <c r="H142" s="46">
        <v>3462</v>
      </c>
      <c r="I142" s="46">
        <v>0</v>
      </c>
      <c r="J142" s="46">
        <f t="shared" si="61"/>
        <v>30000</v>
      </c>
      <c r="K142" s="51">
        <v>0</v>
      </c>
      <c r="L142" s="51">
        <v>0</v>
      </c>
      <c r="M142" s="51">
        <v>0</v>
      </c>
      <c r="N142" s="51">
        <v>0</v>
      </c>
      <c r="O142" s="51">
        <f>SUM(L142+N142)</f>
        <v>0</v>
      </c>
    </row>
    <row r="143" spans="1:15" ht="12" customHeight="1" outlineLevel="1" x14ac:dyDescent="0.25">
      <c r="A143" s="3" t="s">
        <v>151</v>
      </c>
      <c r="B143" s="3" t="s">
        <v>621</v>
      </c>
      <c r="C143" s="3" t="s">
        <v>195</v>
      </c>
      <c r="D143" s="3" t="s">
        <v>91</v>
      </c>
      <c r="E143" s="4" t="s">
        <v>92</v>
      </c>
      <c r="F143" s="46">
        <v>0</v>
      </c>
      <c r="G143" s="46">
        <v>0</v>
      </c>
      <c r="H143" s="46">
        <v>0</v>
      </c>
      <c r="I143" s="46">
        <v>20000</v>
      </c>
      <c r="J143" s="46">
        <f>SUM(G143+I143)</f>
        <v>20000</v>
      </c>
      <c r="K143" s="51"/>
      <c r="L143" s="51"/>
      <c r="M143" s="51"/>
      <c r="N143" s="51"/>
      <c r="O143" s="51"/>
    </row>
    <row r="144" spans="1:15" ht="12" customHeight="1" outlineLevel="1" x14ac:dyDescent="0.25">
      <c r="A144" s="3" t="s">
        <v>151</v>
      </c>
      <c r="B144" s="3" t="s">
        <v>194</v>
      </c>
      <c r="C144" s="3" t="s">
        <v>195</v>
      </c>
      <c r="D144" s="3" t="s">
        <v>183</v>
      </c>
      <c r="E144" s="4" t="s">
        <v>184</v>
      </c>
      <c r="F144" s="51">
        <v>0</v>
      </c>
      <c r="G144" s="51">
        <v>0</v>
      </c>
      <c r="H144" s="51">
        <v>0</v>
      </c>
      <c r="I144" s="51">
        <v>0</v>
      </c>
      <c r="J144" s="51">
        <f t="shared" si="61"/>
        <v>0</v>
      </c>
      <c r="K144" s="24">
        <v>35000</v>
      </c>
      <c r="L144" s="24">
        <v>35000</v>
      </c>
      <c r="M144" s="24">
        <v>0</v>
      </c>
      <c r="N144" s="66">
        <v>0</v>
      </c>
      <c r="O144" s="24">
        <f>SUM(L144+N144)</f>
        <v>35000</v>
      </c>
    </row>
    <row r="145" spans="1:15" ht="12" customHeight="1" outlineLevel="1" x14ac:dyDescent="0.25">
      <c r="A145" s="3" t="s">
        <v>151</v>
      </c>
      <c r="B145" s="3" t="s">
        <v>194</v>
      </c>
      <c r="C145" s="3" t="s">
        <v>195</v>
      </c>
      <c r="D145" s="3" t="s">
        <v>118</v>
      </c>
      <c r="E145" s="4" t="s">
        <v>119</v>
      </c>
      <c r="F145" s="51">
        <v>0</v>
      </c>
      <c r="G145" s="51">
        <v>0</v>
      </c>
      <c r="H145" s="51">
        <v>0</v>
      </c>
      <c r="I145" s="51">
        <v>0</v>
      </c>
      <c r="J145" s="51">
        <f t="shared" si="61"/>
        <v>0</v>
      </c>
      <c r="K145" s="24">
        <v>25000</v>
      </c>
      <c r="L145" s="24">
        <v>25000</v>
      </c>
      <c r="M145" s="24">
        <v>0</v>
      </c>
      <c r="N145" s="66">
        <v>0</v>
      </c>
      <c r="O145" s="24">
        <f>SUM(L145+N145)</f>
        <v>25000</v>
      </c>
    </row>
    <row r="146" spans="1:15" ht="12" customHeight="1" outlineLevel="1" x14ac:dyDescent="0.25">
      <c r="A146" s="3" t="s">
        <v>151</v>
      </c>
      <c r="B146" s="3" t="s">
        <v>194</v>
      </c>
      <c r="C146" s="3" t="s">
        <v>195</v>
      </c>
      <c r="D146" s="3" t="s">
        <v>164</v>
      </c>
      <c r="E146" s="4" t="s">
        <v>165</v>
      </c>
      <c r="F146" s="51">
        <v>0</v>
      </c>
      <c r="G146" s="51">
        <v>0</v>
      </c>
      <c r="H146" s="51">
        <v>0</v>
      </c>
      <c r="I146" s="51">
        <v>0</v>
      </c>
      <c r="J146" s="51">
        <f t="shared" si="61"/>
        <v>0</v>
      </c>
      <c r="K146" s="24">
        <v>60000</v>
      </c>
      <c r="L146" s="24">
        <v>60000</v>
      </c>
      <c r="M146" s="24">
        <v>500</v>
      </c>
      <c r="N146" s="66">
        <v>0</v>
      </c>
      <c r="O146" s="24">
        <f>SUM(L146+N146)</f>
        <v>60000</v>
      </c>
    </row>
    <row r="147" spans="1:15" ht="12" customHeight="1" outlineLevel="1" x14ac:dyDescent="0.25">
      <c r="A147" s="3" t="s">
        <v>151</v>
      </c>
      <c r="B147" s="3" t="s">
        <v>194</v>
      </c>
      <c r="C147" s="3" t="s">
        <v>195</v>
      </c>
      <c r="D147" s="3" t="s">
        <v>120</v>
      </c>
      <c r="E147" s="4" t="s">
        <v>121</v>
      </c>
      <c r="F147" s="51">
        <v>0</v>
      </c>
      <c r="G147" s="51">
        <v>0</v>
      </c>
      <c r="H147" s="51">
        <v>0</v>
      </c>
      <c r="I147" s="51">
        <v>0</v>
      </c>
      <c r="J147" s="51">
        <f t="shared" si="61"/>
        <v>0</v>
      </c>
      <c r="K147" s="24">
        <v>35000</v>
      </c>
      <c r="L147" s="24">
        <v>35000</v>
      </c>
      <c r="M147" s="24">
        <v>215</v>
      </c>
      <c r="N147" s="66">
        <v>0</v>
      </c>
      <c r="O147" s="24">
        <v>35000</v>
      </c>
    </row>
    <row r="148" spans="1:15" ht="12" customHeight="1" outlineLevel="1" x14ac:dyDescent="0.25">
      <c r="A148" s="3" t="s">
        <v>151</v>
      </c>
      <c r="B148" s="3" t="s">
        <v>194</v>
      </c>
      <c r="C148" s="3" t="s">
        <v>195</v>
      </c>
      <c r="D148" s="3" t="s">
        <v>93</v>
      </c>
      <c r="E148" s="4" t="s">
        <v>94</v>
      </c>
      <c r="F148" s="51">
        <v>0</v>
      </c>
      <c r="G148" s="51">
        <v>0</v>
      </c>
      <c r="H148" s="51">
        <v>0</v>
      </c>
      <c r="I148" s="51">
        <v>0</v>
      </c>
      <c r="J148" s="51">
        <f t="shared" si="61"/>
        <v>0</v>
      </c>
      <c r="K148" s="24">
        <v>930000</v>
      </c>
      <c r="L148" s="24">
        <v>930000</v>
      </c>
      <c r="M148" s="24">
        <v>34300</v>
      </c>
      <c r="N148" s="66">
        <v>0</v>
      </c>
      <c r="O148" s="24">
        <f>SUM(L148+N148)</f>
        <v>930000</v>
      </c>
    </row>
    <row r="149" spans="1:15" ht="12" customHeight="1" outlineLevel="1" x14ac:dyDescent="0.25">
      <c r="A149" s="3" t="s">
        <v>151</v>
      </c>
      <c r="B149" s="3" t="s">
        <v>194</v>
      </c>
      <c r="C149" s="3" t="s">
        <v>195</v>
      </c>
      <c r="D149" s="3" t="s">
        <v>145</v>
      </c>
      <c r="E149" s="4" t="s">
        <v>146</v>
      </c>
      <c r="F149" s="51">
        <v>0</v>
      </c>
      <c r="G149" s="51">
        <v>0</v>
      </c>
      <c r="H149" s="51">
        <v>0</v>
      </c>
      <c r="I149" s="51">
        <v>0</v>
      </c>
      <c r="J149" s="51">
        <f t="shared" si="61"/>
        <v>0</v>
      </c>
      <c r="K149" s="24">
        <v>115000</v>
      </c>
      <c r="L149" s="24">
        <v>115000</v>
      </c>
      <c r="M149" s="24">
        <v>954</v>
      </c>
      <c r="N149" s="66">
        <v>0</v>
      </c>
      <c r="O149" s="24">
        <f>SUM(L149+N149)</f>
        <v>115000</v>
      </c>
    </row>
    <row r="150" spans="1:15" ht="12" customHeight="1" outlineLevel="1" x14ac:dyDescent="0.25">
      <c r="A150" s="3" t="s">
        <v>151</v>
      </c>
      <c r="B150" s="3" t="s">
        <v>194</v>
      </c>
      <c r="C150" s="3" t="s">
        <v>195</v>
      </c>
      <c r="D150" s="3" t="s">
        <v>147</v>
      </c>
      <c r="E150" s="4" t="s">
        <v>148</v>
      </c>
      <c r="F150" s="51">
        <v>0</v>
      </c>
      <c r="G150" s="51">
        <v>0</v>
      </c>
      <c r="H150" s="51">
        <v>0</v>
      </c>
      <c r="I150" s="51">
        <v>0</v>
      </c>
      <c r="J150" s="51">
        <f t="shared" si="61"/>
        <v>0</v>
      </c>
      <c r="K150" s="24">
        <v>25000</v>
      </c>
      <c r="L150" s="24">
        <v>25000</v>
      </c>
      <c r="M150" s="24">
        <v>0</v>
      </c>
      <c r="N150" s="66">
        <v>0</v>
      </c>
      <c r="O150" s="24">
        <f>SUM(L150+N150)</f>
        <v>25000</v>
      </c>
    </row>
    <row r="151" spans="1:15" ht="12" customHeight="1" outlineLevel="1" x14ac:dyDescent="0.25">
      <c r="A151" s="3" t="s">
        <v>151</v>
      </c>
      <c r="B151" s="3" t="s">
        <v>194</v>
      </c>
      <c r="C151" s="3" t="s">
        <v>195</v>
      </c>
      <c r="D151" s="3" t="s">
        <v>78</v>
      </c>
      <c r="E151" s="4" t="s">
        <v>79</v>
      </c>
      <c r="F151" s="51">
        <v>0</v>
      </c>
      <c r="G151" s="51">
        <v>0</v>
      </c>
      <c r="H151" s="51">
        <v>0</v>
      </c>
      <c r="I151" s="51">
        <v>0</v>
      </c>
      <c r="J151" s="51">
        <f t="shared" si="61"/>
        <v>0</v>
      </c>
      <c r="K151" s="24">
        <v>8000</v>
      </c>
      <c r="L151" s="24">
        <v>8000</v>
      </c>
      <c r="M151" s="24">
        <v>2106</v>
      </c>
      <c r="N151" s="66">
        <v>0</v>
      </c>
      <c r="O151" s="24">
        <f>SUM(L151+N151)</f>
        <v>8000</v>
      </c>
    </row>
    <row r="152" spans="1:15" ht="12" customHeight="1" x14ac:dyDescent="0.25">
      <c r="A152" s="75" t="s">
        <v>196</v>
      </c>
      <c r="B152" s="76"/>
      <c r="C152" s="76"/>
      <c r="D152" s="76"/>
      <c r="E152" s="76"/>
      <c r="F152" s="49">
        <f t="shared" ref="F152:O152" si="62">SUM(F141:F151)</f>
        <v>300000</v>
      </c>
      <c r="G152" s="49">
        <f t="shared" si="62"/>
        <v>300000</v>
      </c>
      <c r="H152" s="49">
        <f t="shared" si="62"/>
        <v>59011</v>
      </c>
      <c r="I152" s="49">
        <f t="shared" si="62"/>
        <v>20000</v>
      </c>
      <c r="J152" s="49">
        <f t="shared" si="62"/>
        <v>320000</v>
      </c>
      <c r="K152" s="49">
        <f t="shared" si="62"/>
        <v>1233000</v>
      </c>
      <c r="L152" s="49">
        <f t="shared" si="62"/>
        <v>1233000</v>
      </c>
      <c r="M152" s="49">
        <f t="shared" si="62"/>
        <v>38075</v>
      </c>
      <c r="N152" s="49">
        <f t="shared" si="62"/>
        <v>0</v>
      </c>
      <c r="O152" s="49">
        <f t="shared" si="62"/>
        <v>1233000</v>
      </c>
    </row>
    <row r="153" spans="1:15" ht="12" customHeight="1" outlineLevel="1" x14ac:dyDescent="0.25">
      <c r="A153" s="3" t="s">
        <v>151</v>
      </c>
      <c r="B153" s="3" t="s">
        <v>480</v>
      </c>
      <c r="C153" s="3" t="s">
        <v>90</v>
      </c>
      <c r="D153" s="3" t="s">
        <v>154</v>
      </c>
      <c r="E153" s="4" t="s">
        <v>155</v>
      </c>
      <c r="F153" s="46">
        <v>0</v>
      </c>
      <c r="G153" s="46">
        <v>0</v>
      </c>
      <c r="H153" s="46">
        <v>0</v>
      </c>
      <c r="I153" s="46">
        <v>0</v>
      </c>
      <c r="J153" s="46">
        <f>SUM(G153+I153)</f>
        <v>0</v>
      </c>
      <c r="K153" s="51">
        <v>0</v>
      </c>
      <c r="L153" s="51">
        <v>0</v>
      </c>
      <c r="M153" s="51">
        <v>0</v>
      </c>
      <c r="N153" s="51">
        <v>0</v>
      </c>
      <c r="O153" s="51">
        <f>SUM(L153+N153)</f>
        <v>0</v>
      </c>
    </row>
    <row r="154" spans="1:15" ht="12" customHeight="1" x14ac:dyDescent="0.25">
      <c r="A154" s="75" t="s">
        <v>481</v>
      </c>
      <c r="B154" s="76"/>
      <c r="C154" s="76"/>
      <c r="D154" s="76"/>
      <c r="E154" s="76"/>
      <c r="F154" s="49">
        <f t="shared" ref="F154" si="63">SUM(F153)</f>
        <v>0</v>
      </c>
      <c r="G154" s="49">
        <f>SUM(G153)</f>
        <v>0</v>
      </c>
      <c r="H154" s="49">
        <f>SUM(H153)</f>
        <v>0</v>
      </c>
      <c r="I154" s="49">
        <f>SUM(I153)</f>
        <v>0</v>
      </c>
      <c r="J154" s="49">
        <f>SUM(J153)</f>
        <v>0</v>
      </c>
      <c r="K154" s="49">
        <f t="shared" ref="K154:O154" si="64">SUM(K153)</f>
        <v>0</v>
      </c>
      <c r="L154" s="49">
        <f>SUM(L153)</f>
        <v>0</v>
      </c>
      <c r="M154" s="49">
        <f>SUM(M153)</f>
        <v>0</v>
      </c>
      <c r="N154" s="49">
        <f>SUM(N153)</f>
        <v>0</v>
      </c>
      <c r="O154" s="49">
        <f t="shared" si="64"/>
        <v>0</v>
      </c>
    </row>
    <row r="155" spans="1:15" ht="12" customHeight="1" outlineLevel="1" x14ac:dyDescent="0.25">
      <c r="A155" s="13" t="s">
        <v>151</v>
      </c>
      <c r="B155" s="26" t="s">
        <v>492</v>
      </c>
      <c r="C155" s="26" t="s">
        <v>195</v>
      </c>
      <c r="D155" s="26" t="s">
        <v>154</v>
      </c>
      <c r="E155" s="4" t="s">
        <v>155</v>
      </c>
      <c r="F155" s="46">
        <v>15000</v>
      </c>
      <c r="G155" s="46">
        <v>15000</v>
      </c>
      <c r="H155" s="46">
        <v>1540</v>
      </c>
      <c r="I155" s="46">
        <v>0</v>
      </c>
      <c r="J155" s="46">
        <f>SUM(G155+I155)</f>
        <v>15000</v>
      </c>
      <c r="K155" s="62">
        <v>0</v>
      </c>
      <c r="L155" s="62">
        <v>0</v>
      </c>
      <c r="M155" s="62">
        <v>0</v>
      </c>
      <c r="N155" s="62">
        <v>0</v>
      </c>
      <c r="O155" s="62">
        <f t="shared" ref="O155:O160" si="65">SUM(L155+N155)</f>
        <v>0</v>
      </c>
    </row>
    <row r="156" spans="1:15" ht="12" customHeight="1" outlineLevel="1" x14ac:dyDescent="0.25">
      <c r="A156" s="13" t="s">
        <v>151</v>
      </c>
      <c r="B156" s="26" t="s">
        <v>492</v>
      </c>
      <c r="C156" s="26" t="s">
        <v>195</v>
      </c>
      <c r="D156" s="26" t="s">
        <v>118</v>
      </c>
      <c r="E156" s="4" t="s">
        <v>119</v>
      </c>
      <c r="F156" s="62">
        <v>0</v>
      </c>
      <c r="G156" s="62">
        <v>0</v>
      </c>
      <c r="H156" s="62">
        <v>0</v>
      </c>
      <c r="I156" s="62">
        <v>0</v>
      </c>
      <c r="J156" s="62">
        <v>0</v>
      </c>
      <c r="K156" s="24">
        <v>40000</v>
      </c>
      <c r="L156" s="24">
        <v>40000</v>
      </c>
      <c r="M156" s="24">
        <v>0</v>
      </c>
      <c r="N156" s="66">
        <v>0</v>
      </c>
      <c r="O156" s="24">
        <f t="shared" si="65"/>
        <v>40000</v>
      </c>
    </row>
    <row r="157" spans="1:15" ht="12" customHeight="1" outlineLevel="1" x14ac:dyDescent="0.25">
      <c r="A157" s="13" t="s">
        <v>151</v>
      </c>
      <c r="B157" s="26" t="s">
        <v>492</v>
      </c>
      <c r="C157" s="26" t="s">
        <v>195</v>
      </c>
      <c r="D157" s="26" t="s">
        <v>120</v>
      </c>
      <c r="E157" s="4" t="s">
        <v>121</v>
      </c>
      <c r="F157" s="62">
        <v>0</v>
      </c>
      <c r="G157" s="62">
        <v>0</v>
      </c>
      <c r="H157" s="62">
        <v>0</v>
      </c>
      <c r="I157" s="62">
        <v>0</v>
      </c>
      <c r="J157" s="62">
        <v>0</v>
      </c>
      <c r="K157" s="24">
        <v>60000</v>
      </c>
      <c r="L157" s="24">
        <v>60000</v>
      </c>
      <c r="M157" s="24">
        <v>2235</v>
      </c>
      <c r="N157" s="66">
        <v>0</v>
      </c>
      <c r="O157" s="24">
        <f t="shared" si="65"/>
        <v>60000</v>
      </c>
    </row>
    <row r="158" spans="1:15" ht="12" customHeight="1" outlineLevel="1" x14ac:dyDescent="0.25">
      <c r="A158" s="13" t="s">
        <v>151</v>
      </c>
      <c r="B158" s="26" t="s">
        <v>492</v>
      </c>
      <c r="C158" s="26" t="s">
        <v>195</v>
      </c>
      <c r="D158" s="26" t="s">
        <v>93</v>
      </c>
      <c r="E158" s="4" t="s">
        <v>94</v>
      </c>
      <c r="F158" s="62">
        <v>0</v>
      </c>
      <c r="G158" s="62">
        <v>0</v>
      </c>
      <c r="H158" s="62">
        <v>0</v>
      </c>
      <c r="I158" s="62">
        <v>0</v>
      </c>
      <c r="J158" s="62">
        <v>0</v>
      </c>
      <c r="K158" s="24">
        <v>120000</v>
      </c>
      <c r="L158" s="24">
        <v>120000</v>
      </c>
      <c r="M158" s="24">
        <v>5800</v>
      </c>
      <c r="N158" s="66">
        <v>0</v>
      </c>
      <c r="O158" s="24">
        <f t="shared" si="65"/>
        <v>120000</v>
      </c>
    </row>
    <row r="159" spans="1:15" ht="12" customHeight="1" outlineLevel="1" x14ac:dyDescent="0.25">
      <c r="A159" s="13" t="s">
        <v>151</v>
      </c>
      <c r="B159" s="26" t="s">
        <v>492</v>
      </c>
      <c r="C159" s="26" t="s">
        <v>195</v>
      </c>
      <c r="D159" s="26" t="s">
        <v>76</v>
      </c>
      <c r="E159" s="4" t="s">
        <v>77</v>
      </c>
      <c r="F159" s="62">
        <v>0</v>
      </c>
      <c r="G159" s="62">
        <v>0</v>
      </c>
      <c r="H159" s="62">
        <v>0</v>
      </c>
      <c r="I159" s="62">
        <v>0</v>
      </c>
      <c r="J159" s="62">
        <v>0</v>
      </c>
      <c r="K159" s="24">
        <v>10000</v>
      </c>
      <c r="L159" s="24">
        <v>10000</v>
      </c>
      <c r="M159" s="24">
        <v>0</v>
      </c>
      <c r="N159" s="66">
        <v>0</v>
      </c>
      <c r="O159" s="24">
        <f t="shared" si="65"/>
        <v>10000</v>
      </c>
    </row>
    <row r="160" spans="1:15" ht="12" customHeight="1" outlineLevel="1" x14ac:dyDescent="0.25">
      <c r="A160" s="13" t="s">
        <v>151</v>
      </c>
      <c r="B160" s="26" t="s">
        <v>492</v>
      </c>
      <c r="C160" s="26" t="s">
        <v>195</v>
      </c>
      <c r="D160" s="26" t="s">
        <v>145</v>
      </c>
      <c r="E160" s="4" t="s">
        <v>146</v>
      </c>
      <c r="F160" s="63">
        <v>0</v>
      </c>
      <c r="G160" s="63">
        <v>0</v>
      </c>
      <c r="H160" s="63">
        <v>0</v>
      </c>
      <c r="I160" s="63">
        <v>0</v>
      </c>
      <c r="J160" s="63">
        <v>0</v>
      </c>
      <c r="K160" s="33">
        <v>20000</v>
      </c>
      <c r="L160" s="33">
        <v>20000</v>
      </c>
      <c r="M160" s="33">
        <v>0</v>
      </c>
      <c r="N160" s="67">
        <v>0</v>
      </c>
      <c r="O160" s="33">
        <f t="shared" si="65"/>
        <v>20000</v>
      </c>
    </row>
    <row r="161" spans="1:15" s="28" customFormat="1" ht="12" customHeight="1" x14ac:dyDescent="0.25">
      <c r="A161" s="85" t="s">
        <v>493</v>
      </c>
      <c r="B161" s="86"/>
      <c r="C161" s="86"/>
      <c r="D161" s="86"/>
      <c r="E161" s="87"/>
      <c r="F161" s="52">
        <f t="shared" ref="F161:O161" si="66">SUM(F155:F160)</f>
        <v>15000</v>
      </c>
      <c r="G161" s="52">
        <f t="shared" si="66"/>
        <v>15000</v>
      </c>
      <c r="H161" s="52">
        <f t="shared" si="66"/>
        <v>1540</v>
      </c>
      <c r="I161" s="52">
        <f t="shared" si="66"/>
        <v>0</v>
      </c>
      <c r="J161" s="52">
        <f t="shared" si="66"/>
        <v>15000</v>
      </c>
      <c r="K161" s="52">
        <f t="shared" si="66"/>
        <v>250000</v>
      </c>
      <c r="L161" s="52">
        <f t="shared" si="66"/>
        <v>250000</v>
      </c>
      <c r="M161" s="52">
        <f t="shared" si="66"/>
        <v>8035</v>
      </c>
      <c r="N161" s="52">
        <f t="shared" si="66"/>
        <v>0</v>
      </c>
      <c r="O161" s="52">
        <f t="shared" si="66"/>
        <v>250000</v>
      </c>
    </row>
    <row r="162" spans="1:15" s="28" customFormat="1" ht="12" customHeight="1" outlineLevel="1" x14ac:dyDescent="0.25">
      <c r="A162" s="13" t="s">
        <v>151</v>
      </c>
      <c r="B162" s="13" t="s">
        <v>504</v>
      </c>
      <c r="C162" s="13" t="s">
        <v>198</v>
      </c>
      <c r="D162" s="13" t="s">
        <v>154</v>
      </c>
      <c r="E162" s="30" t="s">
        <v>155</v>
      </c>
      <c r="F162" s="46">
        <v>25000</v>
      </c>
      <c r="G162" s="46">
        <v>25000</v>
      </c>
      <c r="H162" s="46">
        <v>720</v>
      </c>
      <c r="I162" s="46">
        <v>0</v>
      </c>
      <c r="J162" s="46">
        <f t="shared" ref="J162:J172" si="67">SUM(G162+I162)</f>
        <v>25000</v>
      </c>
      <c r="K162" s="51">
        <v>0</v>
      </c>
      <c r="L162" s="51">
        <v>0</v>
      </c>
      <c r="M162" s="51">
        <v>0</v>
      </c>
      <c r="N162" s="51">
        <v>0</v>
      </c>
      <c r="O162" s="51">
        <f t="shared" ref="O162:O172" si="68">SUM(L162+N162)</f>
        <v>0</v>
      </c>
    </row>
    <row r="163" spans="1:15" ht="12" customHeight="1" outlineLevel="1" x14ac:dyDescent="0.25">
      <c r="A163" s="29" t="s">
        <v>151</v>
      </c>
      <c r="B163" s="29" t="s">
        <v>197</v>
      </c>
      <c r="C163" s="29" t="s">
        <v>198</v>
      </c>
      <c r="D163" s="29" t="s">
        <v>199</v>
      </c>
      <c r="E163" s="4" t="s">
        <v>200</v>
      </c>
      <c r="F163" s="47">
        <v>23000</v>
      </c>
      <c r="G163" s="47">
        <v>23000</v>
      </c>
      <c r="H163" s="47">
        <v>1900</v>
      </c>
      <c r="I163" s="47">
        <v>0</v>
      </c>
      <c r="J163" s="47">
        <f t="shared" si="67"/>
        <v>23000</v>
      </c>
      <c r="K163" s="61">
        <v>0</v>
      </c>
      <c r="L163" s="61">
        <v>0</v>
      </c>
      <c r="M163" s="61">
        <v>0</v>
      </c>
      <c r="N163" s="61">
        <v>0</v>
      </c>
      <c r="O163" s="61">
        <f t="shared" si="68"/>
        <v>0</v>
      </c>
    </row>
    <row r="164" spans="1:15" ht="12" customHeight="1" outlineLevel="1" x14ac:dyDescent="0.25">
      <c r="A164" s="3" t="s">
        <v>151</v>
      </c>
      <c r="B164" s="3" t="s">
        <v>197</v>
      </c>
      <c r="C164" s="3" t="s">
        <v>198</v>
      </c>
      <c r="D164" s="3" t="s">
        <v>201</v>
      </c>
      <c r="E164" s="4" t="s">
        <v>202</v>
      </c>
      <c r="F164" s="46">
        <v>10000</v>
      </c>
      <c r="G164" s="46">
        <v>10000</v>
      </c>
      <c r="H164" s="46">
        <v>0</v>
      </c>
      <c r="I164" s="46">
        <v>0</v>
      </c>
      <c r="J164" s="46">
        <f t="shared" si="67"/>
        <v>10000</v>
      </c>
      <c r="K164" s="51">
        <v>0</v>
      </c>
      <c r="L164" s="51">
        <v>0</v>
      </c>
      <c r="M164" s="51">
        <v>0</v>
      </c>
      <c r="N164" s="51">
        <v>0</v>
      </c>
      <c r="O164" s="51">
        <f t="shared" si="68"/>
        <v>0</v>
      </c>
    </row>
    <row r="165" spans="1:15" ht="12" customHeight="1" outlineLevel="1" x14ac:dyDescent="0.25">
      <c r="A165" s="3" t="s">
        <v>151</v>
      </c>
      <c r="B165" s="3" t="s">
        <v>197</v>
      </c>
      <c r="C165" s="3" t="s">
        <v>198</v>
      </c>
      <c r="D165" s="3" t="s">
        <v>297</v>
      </c>
      <c r="E165" s="4" t="s">
        <v>298</v>
      </c>
      <c r="F165" s="51">
        <v>0</v>
      </c>
      <c r="G165" s="51">
        <v>0</v>
      </c>
      <c r="H165" s="51">
        <v>0</v>
      </c>
      <c r="I165" s="51">
        <v>0</v>
      </c>
      <c r="J165" s="51">
        <f t="shared" si="67"/>
        <v>0</v>
      </c>
      <c r="K165" s="24">
        <v>5000</v>
      </c>
      <c r="L165" s="24">
        <v>5000</v>
      </c>
      <c r="M165" s="24">
        <v>0</v>
      </c>
      <c r="N165" s="66">
        <v>0</v>
      </c>
      <c r="O165" s="24">
        <f t="shared" si="68"/>
        <v>5000</v>
      </c>
    </row>
    <row r="166" spans="1:15" ht="12" customHeight="1" outlineLevel="1" x14ac:dyDescent="0.25">
      <c r="A166" s="3" t="s">
        <v>151</v>
      </c>
      <c r="B166" s="3" t="s">
        <v>504</v>
      </c>
      <c r="C166" s="3" t="s">
        <v>198</v>
      </c>
      <c r="D166" s="3" t="s">
        <v>299</v>
      </c>
      <c r="E166" s="4" t="s">
        <v>300</v>
      </c>
      <c r="F166" s="51">
        <v>0</v>
      </c>
      <c r="G166" s="51">
        <v>0</v>
      </c>
      <c r="H166" s="51">
        <v>0</v>
      </c>
      <c r="I166" s="51">
        <v>0</v>
      </c>
      <c r="J166" s="51">
        <f t="shared" si="67"/>
        <v>0</v>
      </c>
      <c r="K166" s="24">
        <v>1000</v>
      </c>
      <c r="L166" s="24">
        <v>1000</v>
      </c>
      <c r="M166" s="24">
        <v>0</v>
      </c>
      <c r="N166" s="66">
        <v>0</v>
      </c>
      <c r="O166" s="24">
        <f t="shared" si="68"/>
        <v>1000</v>
      </c>
    </row>
    <row r="167" spans="1:15" ht="12" customHeight="1" outlineLevel="1" x14ac:dyDescent="0.25">
      <c r="A167" s="3" t="s">
        <v>151</v>
      </c>
      <c r="B167" s="3" t="s">
        <v>504</v>
      </c>
      <c r="C167" s="3" t="s">
        <v>198</v>
      </c>
      <c r="D167" s="3" t="s">
        <v>114</v>
      </c>
      <c r="E167" s="4" t="s">
        <v>115</v>
      </c>
      <c r="F167" s="51">
        <v>0</v>
      </c>
      <c r="G167" s="51">
        <v>0</v>
      </c>
      <c r="H167" s="51">
        <v>0</v>
      </c>
      <c r="I167" s="51">
        <v>0</v>
      </c>
      <c r="J167" s="51">
        <f t="shared" si="67"/>
        <v>0</v>
      </c>
      <c r="K167" s="24">
        <v>4200</v>
      </c>
      <c r="L167" s="24">
        <v>4200</v>
      </c>
      <c r="M167" s="24">
        <v>0</v>
      </c>
      <c r="N167" s="66">
        <v>0</v>
      </c>
      <c r="O167" s="24">
        <f t="shared" si="68"/>
        <v>4200</v>
      </c>
    </row>
    <row r="168" spans="1:15" ht="12" customHeight="1" outlineLevel="1" x14ac:dyDescent="0.25">
      <c r="A168" s="3" t="s">
        <v>151</v>
      </c>
      <c r="B168" s="3" t="s">
        <v>197</v>
      </c>
      <c r="C168" s="3" t="s">
        <v>198</v>
      </c>
      <c r="D168" s="3" t="s">
        <v>118</v>
      </c>
      <c r="E168" s="4" t="s">
        <v>119</v>
      </c>
      <c r="F168" s="51">
        <v>0</v>
      </c>
      <c r="G168" s="51">
        <v>0</v>
      </c>
      <c r="H168" s="51">
        <v>0</v>
      </c>
      <c r="I168" s="51">
        <v>0</v>
      </c>
      <c r="J168" s="51">
        <f t="shared" si="67"/>
        <v>0</v>
      </c>
      <c r="K168" s="24">
        <v>70000</v>
      </c>
      <c r="L168" s="24">
        <v>70000</v>
      </c>
      <c r="M168" s="24">
        <v>6272</v>
      </c>
      <c r="N168" s="66">
        <v>0</v>
      </c>
      <c r="O168" s="24">
        <f t="shared" si="68"/>
        <v>70000</v>
      </c>
    </row>
    <row r="169" spans="1:15" ht="12" customHeight="1" outlineLevel="1" x14ac:dyDescent="0.25">
      <c r="A169" s="3" t="s">
        <v>151</v>
      </c>
      <c r="B169" s="3" t="s">
        <v>197</v>
      </c>
      <c r="C169" s="3" t="s">
        <v>198</v>
      </c>
      <c r="D169" s="3" t="s">
        <v>120</v>
      </c>
      <c r="E169" s="4" t="s">
        <v>121</v>
      </c>
      <c r="F169" s="51">
        <v>0</v>
      </c>
      <c r="G169" s="51">
        <v>0</v>
      </c>
      <c r="H169" s="51">
        <v>0</v>
      </c>
      <c r="I169" s="51">
        <v>0</v>
      </c>
      <c r="J169" s="51">
        <f t="shared" si="67"/>
        <v>0</v>
      </c>
      <c r="K169" s="24">
        <v>95000</v>
      </c>
      <c r="L169" s="24">
        <v>95000</v>
      </c>
      <c r="M169" s="24">
        <v>19590.599999999999</v>
      </c>
      <c r="N169" s="66">
        <v>20000</v>
      </c>
      <c r="O169" s="24">
        <f t="shared" si="68"/>
        <v>115000</v>
      </c>
    </row>
    <row r="170" spans="1:15" ht="12" customHeight="1" outlineLevel="1" x14ac:dyDescent="0.25">
      <c r="A170" s="3" t="s">
        <v>151</v>
      </c>
      <c r="B170" s="3" t="s">
        <v>197</v>
      </c>
      <c r="C170" s="3" t="s">
        <v>198</v>
      </c>
      <c r="D170" s="3" t="s">
        <v>93</v>
      </c>
      <c r="E170" s="4" t="s">
        <v>94</v>
      </c>
      <c r="F170" s="51">
        <v>0</v>
      </c>
      <c r="G170" s="51">
        <v>0</v>
      </c>
      <c r="H170" s="51">
        <v>0</v>
      </c>
      <c r="I170" s="51">
        <v>0</v>
      </c>
      <c r="J170" s="51">
        <f t="shared" si="67"/>
        <v>0</v>
      </c>
      <c r="K170" s="24">
        <v>65000</v>
      </c>
      <c r="L170" s="24">
        <v>65000</v>
      </c>
      <c r="M170" s="24">
        <v>3180</v>
      </c>
      <c r="N170" s="66">
        <v>0</v>
      </c>
      <c r="O170" s="24">
        <f t="shared" si="68"/>
        <v>65000</v>
      </c>
    </row>
    <row r="171" spans="1:15" ht="12" customHeight="1" outlineLevel="1" x14ac:dyDescent="0.25">
      <c r="A171" s="3" t="s">
        <v>151</v>
      </c>
      <c r="B171" s="3" t="s">
        <v>197</v>
      </c>
      <c r="C171" s="3" t="s">
        <v>198</v>
      </c>
      <c r="D171" s="3" t="s">
        <v>76</v>
      </c>
      <c r="E171" s="4" t="s">
        <v>77</v>
      </c>
      <c r="F171" s="51">
        <v>0</v>
      </c>
      <c r="G171" s="51">
        <v>0</v>
      </c>
      <c r="H171" s="51">
        <v>0</v>
      </c>
      <c r="I171" s="51">
        <v>0</v>
      </c>
      <c r="J171" s="51">
        <f t="shared" si="67"/>
        <v>0</v>
      </c>
      <c r="K171" s="24">
        <v>0</v>
      </c>
      <c r="L171" s="24">
        <v>0</v>
      </c>
      <c r="M171" s="24">
        <v>0</v>
      </c>
      <c r="N171" s="66">
        <v>0</v>
      </c>
      <c r="O171" s="24">
        <f t="shared" si="68"/>
        <v>0</v>
      </c>
    </row>
    <row r="172" spans="1:15" ht="12" customHeight="1" outlineLevel="1" x14ac:dyDescent="0.25">
      <c r="A172" s="3" t="s">
        <v>151</v>
      </c>
      <c r="B172" s="3" t="s">
        <v>504</v>
      </c>
      <c r="C172" s="3" t="s">
        <v>198</v>
      </c>
      <c r="D172" s="3" t="s">
        <v>188</v>
      </c>
      <c r="E172" s="4" t="s">
        <v>189</v>
      </c>
      <c r="F172" s="51">
        <v>0</v>
      </c>
      <c r="G172" s="51">
        <v>0</v>
      </c>
      <c r="H172" s="51">
        <v>0</v>
      </c>
      <c r="I172" s="51">
        <v>0</v>
      </c>
      <c r="J172" s="51">
        <f t="shared" si="67"/>
        <v>0</v>
      </c>
      <c r="K172" s="24">
        <v>10000</v>
      </c>
      <c r="L172" s="24">
        <v>10000</v>
      </c>
      <c r="M172" s="24">
        <v>0</v>
      </c>
      <c r="N172" s="66">
        <v>0</v>
      </c>
      <c r="O172" s="24">
        <f t="shared" si="68"/>
        <v>10000</v>
      </c>
    </row>
    <row r="173" spans="1:15" ht="12" customHeight="1" x14ac:dyDescent="0.25">
      <c r="A173" s="82" t="s">
        <v>204</v>
      </c>
      <c r="B173" s="83"/>
      <c r="C173" s="83"/>
      <c r="D173" s="83"/>
      <c r="E173" s="84"/>
      <c r="F173" s="49">
        <f t="shared" ref="F173:O173" si="69">SUM(F162:F172)</f>
        <v>58000</v>
      </c>
      <c r="G173" s="49">
        <f t="shared" si="69"/>
        <v>58000</v>
      </c>
      <c r="H173" s="49">
        <f t="shared" si="69"/>
        <v>2620</v>
      </c>
      <c r="I173" s="49">
        <f t="shared" si="69"/>
        <v>0</v>
      </c>
      <c r="J173" s="49">
        <f t="shared" si="69"/>
        <v>58000</v>
      </c>
      <c r="K173" s="49">
        <f t="shared" si="69"/>
        <v>250200</v>
      </c>
      <c r="L173" s="49">
        <f t="shared" si="69"/>
        <v>250200</v>
      </c>
      <c r="M173" s="49">
        <f t="shared" si="69"/>
        <v>29042.6</v>
      </c>
      <c r="N173" s="49">
        <f t="shared" si="69"/>
        <v>20000</v>
      </c>
      <c r="O173" s="49">
        <f t="shared" si="69"/>
        <v>270200</v>
      </c>
    </row>
    <row r="174" spans="1:15" ht="12" customHeight="1" outlineLevel="1" x14ac:dyDescent="0.25">
      <c r="A174" s="3" t="s">
        <v>151</v>
      </c>
      <c r="B174" s="3" t="s">
        <v>205</v>
      </c>
      <c r="C174" s="3" t="s">
        <v>206</v>
      </c>
      <c r="D174" s="3" t="s">
        <v>199</v>
      </c>
      <c r="E174" s="4" t="s">
        <v>200</v>
      </c>
      <c r="F174" s="46">
        <v>250000</v>
      </c>
      <c r="G174" s="46">
        <v>250000</v>
      </c>
      <c r="H174" s="46">
        <v>32075</v>
      </c>
      <c r="I174" s="46">
        <v>0</v>
      </c>
      <c r="J174" s="46">
        <f t="shared" ref="J174:J179" si="70">SUM(G174+I174)</f>
        <v>250000</v>
      </c>
      <c r="K174" s="51">
        <v>0</v>
      </c>
      <c r="L174" s="51">
        <v>0</v>
      </c>
      <c r="M174" s="51">
        <v>0</v>
      </c>
      <c r="N174" s="51">
        <v>0</v>
      </c>
      <c r="O174" s="51">
        <f t="shared" ref="O174:O179" si="71">SUM(L174+N174)</f>
        <v>0</v>
      </c>
    </row>
    <row r="175" spans="1:15" ht="12" customHeight="1" outlineLevel="1" x14ac:dyDescent="0.25">
      <c r="A175" s="3" t="s">
        <v>151</v>
      </c>
      <c r="B175" s="3" t="s">
        <v>505</v>
      </c>
      <c r="C175" s="3" t="s">
        <v>206</v>
      </c>
      <c r="D175" s="3" t="s">
        <v>299</v>
      </c>
      <c r="E175" s="23" t="s">
        <v>300</v>
      </c>
      <c r="F175" s="51">
        <v>0</v>
      </c>
      <c r="G175" s="51">
        <v>0</v>
      </c>
      <c r="H175" s="51">
        <v>0</v>
      </c>
      <c r="I175" s="51">
        <v>0</v>
      </c>
      <c r="J175" s="51">
        <f t="shared" si="70"/>
        <v>0</v>
      </c>
      <c r="K175" s="24">
        <v>1000</v>
      </c>
      <c r="L175" s="24">
        <v>1000</v>
      </c>
      <c r="M175" s="24">
        <v>0</v>
      </c>
      <c r="N175" s="66">
        <v>0</v>
      </c>
      <c r="O175" s="24">
        <f t="shared" si="71"/>
        <v>1000</v>
      </c>
    </row>
    <row r="176" spans="1:15" ht="12" customHeight="1" outlineLevel="1" x14ac:dyDescent="0.25">
      <c r="A176" s="3" t="s">
        <v>151</v>
      </c>
      <c r="B176" s="3" t="s">
        <v>205</v>
      </c>
      <c r="C176" s="3" t="s">
        <v>206</v>
      </c>
      <c r="D176" s="3" t="s">
        <v>118</v>
      </c>
      <c r="E176" s="4" t="s">
        <v>119</v>
      </c>
      <c r="F176" s="51">
        <v>0</v>
      </c>
      <c r="G176" s="51">
        <v>0</v>
      </c>
      <c r="H176" s="51">
        <v>0</v>
      </c>
      <c r="I176" s="51">
        <v>0</v>
      </c>
      <c r="J176" s="51">
        <f t="shared" si="70"/>
        <v>0</v>
      </c>
      <c r="K176" s="24">
        <v>60000</v>
      </c>
      <c r="L176" s="24">
        <v>60000</v>
      </c>
      <c r="M176" s="24">
        <v>0</v>
      </c>
      <c r="N176" s="66">
        <v>0</v>
      </c>
      <c r="O176" s="24">
        <f t="shared" si="71"/>
        <v>60000</v>
      </c>
    </row>
    <row r="177" spans="1:15" ht="12" customHeight="1" outlineLevel="1" x14ac:dyDescent="0.25">
      <c r="A177" s="3" t="s">
        <v>151</v>
      </c>
      <c r="B177" s="3" t="s">
        <v>205</v>
      </c>
      <c r="C177" s="3" t="s">
        <v>206</v>
      </c>
      <c r="D177" s="3" t="s">
        <v>120</v>
      </c>
      <c r="E177" s="4" t="s">
        <v>121</v>
      </c>
      <c r="F177" s="51">
        <v>0</v>
      </c>
      <c r="G177" s="51">
        <v>0</v>
      </c>
      <c r="H177" s="51">
        <v>0</v>
      </c>
      <c r="I177" s="51">
        <v>0</v>
      </c>
      <c r="J177" s="51">
        <f t="shared" si="70"/>
        <v>0</v>
      </c>
      <c r="K177" s="24">
        <v>40000</v>
      </c>
      <c r="L177" s="24">
        <v>40000</v>
      </c>
      <c r="M177" s="24">
        <v>0</v>
      </c>
      <c r="N177" s="66">
        <v>0</v>
      </c>
      <c r="O177" s="24">
        <f t="shared" si="71"/>
        <v>40000</v>
      </c>
    </row>
    <row r="178" spans="1:15" ht="12" customHeight="1" outlineLevel="1" x14ac:dyDescent="0.25">
      <c r="A178" s="3" t="s">
        <v>151</v>
      </c>
      <c r="B178" s="3" t="s">
        <v>205</v>
      </c>
      <c r="C178" s="3" t="s">
        <v>206</v>
      </c>
      <c r="D178" s="3" t="s">
        <v>93</v>
      </c>
      <c r="E178" s="4" t="s">
        <v>94</v>
      </c>
      <c r="F178" s="51">
        <v>0</v>
      </c>
      <c r="G178" s="51">
        <v>0</v>
      </c>
      <c r="H178" s="51">
        <v>0</v>
      </c>
      <c r="I178" s="51">
        <v>0</v>
      </c>
      <c r="J178" s="51">
        <f t="shared" si="70"/>
        <v>0</v>
      </c>
      <c r="K178" s="24">
        <v>20000</v>
      </c>
      <c r="L178" s="24">
        <v>20000</v>
      </c>
      <c r="M178" s="24">
        <v>0</v>
      </c>
      <c r="N178" s="66">
        <v>0</v>
      </c>
      <c r="O178" s="24">
        <f t="shared" si="71"/>
        <v>20000</v>
      </c>
    </row>
    <row r="179" spans="1:15" ht="12" customHeight="1" outlineLevel="1" x14ac:dyDescent="0.25">
      <c r="A179" s="3" t="s">
        <v>151</v>
      </c>
      <c r="B179" s="3" t="s">
        <v>205</v>
      </c>
      <c r="C179" s="3" t="s">
        <v>206</v>
      </c>
      <c r="D179" s="3" t="s">
        <v>76</v>
      </c>
      <c r="E179" s="4" t="s">
        <v>77</v>
      </c>
      <c r="F179" s="51">
        <v>0</v>
      </c>
      <c r="G179" s="51">
        <v>0</v>
      </c>
      <c r="H179" s="51">
        <v>0</v>
      </c>
      <c r="I179" s="51">
        <v>0</v>
      </c>
      <c r="J179" s="51">
        <f t="shared" si="70"/>
        <v>0</v>
      </c>
      <c r="K179" s="24">
        <v>25000</v>
      </c>
      <c r="L179" s="24">
        <v>25000</v>
      </c>
      <c r="M179" s="24">
        <v>0</v>
      </c>
      <c r="N179" s="66">
        <v>0</v>
      </c>
      <c r="O179" s="24">
        <f t="shared" si="71"/>
        <v>25000</v>
      </c>
    </row>
    <row r="180" spans="1:15" ht="12" customHeight="1" x14ac:dyDescent="0.25">
      <c r="A180" s="75" t="s">
        <v>207</v>
      </c>
      <c r="B180" s="76"/>
      <c r="C180" s="76"/>
      <c r="D180" s="76"/>
      <c r="E180" s="76"/>
      <c r="F180" s="49">
        <f>SUM(F174:F179)</f>
        <v>250000</v>
      </c>
      <c r="G180" s="49">
        <f>SUM(G174:G179)</f>
        <v>250000</v>
      </c>
      <c r="H180" s="49">
        <f>SUM(H174:H179)</f>
        <v>32075</v>
      </c>
      <c r="I180" s="49">
        <f>SUM(I174:I179)</f>
        <v>0</v>
      </c>
      <c r="J180" s="49">
        <f>SUM(J174)</f>
        <v>250000</v>
      </c>
      <c r="K180" s="49">
        <f>SUM(K174:K179)</f>
        <v>146000</v>
      </c>
      <c r="L180" s="49">
        <f>SUM(L174:L179)</f>
        <v>146000</v>
      </c>
      <c r="M180" s="49">
        <f>SUM(M174:M179)</f>
        <v>0</v>
      </c>
      <c r="N180" s="49">
        <f>SUM(N174:N179)</f>
        <v>0</v>
      </c>
      <c r="O180" s="49">
        <f>SUM(O174:O179)</f>
        <v>146000</v>
      </c>
    </row>
    <row r="181" spans="1:15" ht="12" customHeight="1" outlineLevel="1" x14ac:dyDescent="0.25">
      <c r="A181" s="3" t="s">
        <v>151</v>
      </c>
      <c r="B181" s="3" t="s">
        <v>208</v>
      </c>
      <c r="C181" s="3" t="s">
        <v>82</v>
      </c>
      <c r="D181" s="3" t="s">
        <v>120</v>
      </c>
      <c r="E181" s="4" t="s">
        <v>121</v>
      </c>
      <c r="F181" s="51">
        <v>0</v>
      </c>
      <c r="G181" s="51">
        <v>0</v>
      </c>
      <c r="H181" s="51">
        <v>0</v>
      </c>
      <c r="I181" s="51">
        <v>0</v>
      </c>
      <c r="J181" s="51">
        <f>SUM(G181+I181)</f>
        <v>0</v>
      </c>
      <c r="K181" s="24">
        <v>3000</v>
      </c>
      <c r="L181" s="24">
        <v>3000</v>
      </c>
      <c r="M181" s="24">
        <v>0</v>
      </c>
      <c r="N181" s="66">
        <v>0</v>
      </c>
      <c r="O181" s="24">
        <f>SUM(L181+N181)</f>
        <v>3000</v>
      </c>
    </row>
    <row r="182" spans="1:15" ht="12" customHeight="1" outlineLevel="1" x14ac:dyDescent="0.25">
      <c r="A182" s="3" t="s">
        <v>151</v>
      </c>
      <c r="B182" s="3" t="s">
        <v>208</v>
      </c>
      <c r="C182" s="3" t="s">
        <v>82</v>
      </c>
      <c r="D182" s="3" t="s">
        <v>93</v>
      </c>
      <c r="E182" s="4" t="s">
        <v>94</v>
      </c>
      <c r="F182" s="51">
        <v>0</v>
      </c>
      <c r="G182" s="51">
        <v>0</v>
      </c>
      <c r="H182" s="51">
        <v>0</v>
      </c>
      <c r="I182" s="51">
        <v>0</v>
      </c>
      <c r="J182" s="51">
        <f>SUM(G182+I182)</f>
        <v>0</v>
      </c>
      <c r="K182" s="24">
        <v>2000</v>
      </c>
      <c r="L182" s="24">
        <v>2000</v>
      </c>
      <c r="M182" s="24">
        <v>0</v>
      </c>
      <c r="N182" s="66">
        <v>0</v>
      </c>
      <c r="O182" s="24">
        <f>SUM(L182+N182)</f>
        <v>2000</v>
      </c>
    </row>
    <row r="183" spans="1:15" ht="12" customHeight="1" x14ac:dyDescent="0.25">
      <c r="A183" s="75" t="s">
        <v>209</v>
      </c>
      <c r="B183" s="76"/>
      <c r="C183" s="76"/>
      <c r="D183" s="76"/>
      <c r="E183" s="76"/>
      <c r="F183" s="49">
        <f t="shared" ref="F183:K183" si="72">SUM(F181:F182)</f>
        <v>0</v>
      </c>
      <c r="G183" s="49">
        <f t="shared" si="72"/>
        <v>0</v>
      </c>
      <c r="H183" s="49">
        <f t="shared" si="72"/>
        <v>0</v>
      </c>
      <c r="I183" s="49">
        <f t="shared" si="72"/>
        <v>0</v>
      </c>
      <c r="J183" s="49">
        <f t="shared" si="72"/>
        <v>0</v>
      </c>
      <c r="K183" s="49">
        <f t="shared" si="72"/>
        <v>5000</v>
      </c>
      <c r="L183" s="49">
        <f>SUM(L181:L182)</f>
        <v>5000</v>
      </c>
      <c r="M183" s="49">
        <f>SUM(M181:M182)</f>
        <v>0</v>
      </c>
      <c r="N183" s="49">
        <f>SUM(N181:N182)</f>
        <v>0</v>
      </c>
      <c r="O183" s="49">
        <f>SUM(O181:O182)</f>
        <v>5000</v>
      </c>
    </row>
    <row r="184" spans="1:15" ht="12" customHeight="1" outlineLevel="1" x14ac:dyDescent="0.25">
      <c r="A184" s="3" t="s">
        <v>151</v>
      </c>
      <c r="B184" s="3" t="s">
        <v>487</v>
      </c>
      <c r="C184" s="3" t="s">
        <v>9</v>
      </c>
      <c r="D184" s="3" t="s">
        <v>244</v>
      </c>
      <c r="E184" s="4" t="s">
        <v>245</v>
      </c>
      <c r="F184" s="46">
        <v>0</v>
      </c>
      <c r="G184" s="46">
        <v>0</v>
      </c>
      <c r="H184" s="46">
        <v>0</v>
      </c>
      <c r="I184" s="46">
        <v>0</v>
      </c>
      <c r="J184" s="46">
        <f t="shared" ref="J184:J189" si="73">SUM(G184+I184)</f>
        <v>0</v>
      </c>
      <c r="K184" s="51">
        <v>0</v>
      </c>
      <c r="L184" s="51">
        <v>0</v>
      </c>
      <c r="M184" s="51">
        <v>0</v>
      </c>
      <c r="N184" s="51">
        <v>0</v>
      </c>
      <c r="O184" s="51">
        <f t="shared" ref="O184:O189" si="74">SUM(L184+N184)</f>
        <v>0</v>
      </c>
    </row>
    <row r="185" spans="1:15" ht="12" customHeight="1" outlineLevel="1" x14ac:dyDescent="0.25">
      <c r="A185" s="3" t="s">
        <v>151</v>
      </c>
      <c r="B185" s="3" t="s">
        <v>210</v>
      </c>
      <c r="C185" s="3" t="s">
        <v>97</v>
      </c>
      <c r="D185" s="3" t="s">
        <v>118</v>
      </c>
      <c r="E185" s="4" t="s">
        <v>119</v>
      </c>
      <c r="F185" s="51">
        <v>0</v>
      </c>
      <c r="G185" s="51">
        <v>0</v>
      </c>
      <c r="H185" s="51">
        <v>0</v>
      </c>
      <c r="I185" s="51">
        <v>0</v>
      </c>
      <c r="J185" s="51">
        <f t="shared" si="73"/>
        <v>0</v>
      </c>
      <c r="K185" s="24">
        <v>70000</v>
      </c>
      <c r="L185" s="24">
        <v>70000</v>
      </c>
      <c r="M185" s="24">
        <v>0</v>
      </c>
      <c r="N185" s="66">
        <v>0</v>
      </c>
      <c r="O185" s="24">
        <f t="shared" si="74"/>
        <v>70000</v>
      </c>
    </row>
    <row r="186" spans="1:15" ht="12" customHeight="1" outlineLevel="1" x14ac:dyDescent="0.25">
      <c r="A186" s="3" t="s">
        <v>151</v>
      </c>
      <c r="B186" s="3" t="s">
        <v>210</v>
      </c>
      <c r="C186" s="3" t="s">
        <v>97</v>
      </c>
      <c r="D186" s="3" t="s">
        <v>120</v>
      </c>
      <c r="E186" s="4" t="s">
        <v>121</v>
      </c>
      <c r="F186" s="51">
        <v>0</v>
      </c>
      <c r="G186" s="51">
        <v>0</v>
      </c>
      <c r="H186" s="51">
        <v>0</v>
      </c>
      <c r="I186" s="51">
        <v>0</v>
      </c>
      <c r="J186" s="51">
        <f t="shared" si="73"/>
        <v>0</v>
      </c>
      <c r="K186" s="24">
        <v>15000</v>
      </c>
      <c r="L186" s="24">
        <v>15000</v>
      </c>
      <c r="M186" s="24">
        <v>0</v>
      </c>
      <c r="N186" s="66">
        <v>0</v>
      </c>
      <c r="O186" s="24">
        <f t="shared" si="74"/>
        <v>15000</v>
      </c>
    </row>
    <row r="187" spans="1:15" ht="12" customHeight="1" outlineLevel="1" x14ac:dyDescent="0.25">
      <c r="A187" s="3" t="s">
        <v>151</v>
      </c>
      <c r="B187" s="3" t="s">
        <v>210</v>
      </c>
      <c r="C187" s="3" t="s">
        <v>97</v>
      </c>
      <c r="D187" s="3" t="s">
        <v>93</v>
      </c>
      <c r="E187" s="4" t="s">
        <v>94</v>
      </c>
      <c r="F187" s="51">
        <v>0</v>
      </c>
      <c r="G187" s="51">
        <v>0</v>
      </c>
      <c r="H187" s="51">
        <v>0</v>
      </c>
      <c r="I187" s="51">
        <v>0</v>
      </c>
      <c r="J187" s="51">
        <f t="shared" si="73"/>
        <v>0</v>
      </c>
      <c r="K187" s="24">
        <v>150000</v>
      </c>
      <c r="L187" s="24">
        <v>150000</v>
      </c>
      <c r="M187" s="24">
        <v>0</v>
      </c>
      <c r="N187" s="66">
        <v>0</v>
      </c>
      <c r="O187" s="24">
        <f t="shared" si="74"/>
        <v>150000</v>
      </c>
    </row>
    <row r="188" spans="1:15" ht="12" customHeight="1" outlineLevel="1" x14ac:dyDescent="0.25">
      <c r="A188" s="3" t="s">
        <v>151</v>
      </c>
      <c r="B188" s="3" t="s">
        <v>210</v>
      </c>
      <c r="C188" s="3" t="s">
        <v>97</v>
      </c>
      <c r="D188" s="3" t="s">
        <v>76</v>
      </c>
      <c r="E188" s="4" t="s">
        <v>77</v>
      </c>
      <c r="F188" s="51">
        <v>0</v>
      </c>
      <c r="G188" s="51">
        <v>0</v>
      </c>
      <c r="H188" s="51">
        <v>0</v>
      </c>
      <c r="I188" s="51">
        <v>0</v>
      </c>
      <c r="J188" s="51">
        <f t="shared" si="73"/>
        <v>0</v>
      </c>
      <c r="K188" s="24">
        <v>100000</v>
      </c>
      <c r="L188" s="24">
        <v>100000</v>
      </c>
      <c r="M188" s="24">
        <v>0</v>
      </c>
      <c r="N188" s="66">
        <v>0</v>
      </c>
      <c r="O188" s="24">
        <f t="shared" si="74"/>
        <v>100000</v>
      </c>
    </row>
    <row r="189" spans="1:15" ht="12" customHeight="1" outlineLevel="1" x14ac:dyDescent="0.25">
      <c r="A189" s="3" t="s">
        <v>151</v>
      </c>
      <c r="B189" s="3" t="s">
        <v>210</v>
      </c>
      <c r="C189" s="3" t="s">
        <v>97</v>
      </c>
      <c r="D189" s="3" t="s">
        <v>211</v>
      </c>
      <c r="E189" s="4" t="s">
        <v>212</v>
      </c>
      <c r="F189" s="51">
        <v>0</v>
      </c>
      <c r="G189" s="51">
        <v>0</v>
      </c>
      <c r="H189" s="51">
        <v>0</v>
      </c>
      <c r="I189" s="51">
        <v>0</v>
      </c>
      <c r="J189" s="51">
        <f t="shared" si="73"/>
        <v>0</v>
      </c>
      <c r="K189" s="24">
        <v>0</v>
      </c>
      <c r="L189" s="24">
        <v>0</v>
      </c>
      <c r="M189" s="24">
        <v>0</v>
      </c>
      <c r="N189" s="66">
        <v>0</v>
      </c>
      <c r="O189" s="24">
        <f t="shared" si="74"/>
        <v>0</v>
      </c>
    </row>
    <row r="190" spans="1:15" ht="12" customHeight="1" x14ac:dyDescent="0.25">
      <c r="A190" s="75" t="s">
        <v>213</v>
      </c>
      <c r="B190" s="76"/>
      <c r="C190" s="76"/>
      <c r="D190" s="76"/>
      <c r="E190" s="76"/>
      <c r="F190" s="49">
        <f t="shared" ref="F190:O190" si="75">SUM(F184:F189)</f>
        <v>0</v>
      </c>
      <c r="G190" s="49">
        <f>SUM(G184:G189)</f>
        <v>0</v>
      </c>
      <c r="H190" s="49">
        <f>SUM(H184:H189)</f>
        <v>0</v>
      </c>
      <c r="I190" s="49">
        <f>SUM(I184:I189)</f>
        <v>0</v>
      </c>
      <c r="J190" s="49">
        <f>SUM(J184)</f>
        <v>0</v>
      </c>
      <c r="K190" s="49">
        <f t="shared" ref="K190" si="76">SUM(K184:K189)</f>
        <v>335000</v>
      </c>
      <c r="L190" s="49">
        <f>SUM(L184:L189)</f>
        <v>335000</v>
      </c>
      <c r="M190" s="49">
        <f>SUM(M184:M189)</f>
        <v>0</v>
      </c>
      <c r="N190" s="49">
        <f>SUM(N184:N189)</f>
        <v>0</v>
      </c>
      <c r="O190" s="49">
        <f t="shared" si="75"/>
        <v>335000</v>
      </c>
    </row>
    <row r="191" spans="1:15" ht="12" customHeight="1" outlineLevel="1" x14ac:dyDescent="0.25">
      <c r="A191" s="3" t="s">
        <v>151</v>
      </c>
      <c r="B191" s="3" t="s">
        <v>214</v>
      </c>
      <c r="C191" s="3" t="s">
        <v>215</v>
      </c>
      <c r="D191" s="3" t="s">
        <v>154</v>
      </c>
      <c r="E191" s="4" t="s">
        <v>155</v>
      </c>
      <c r="F191" s="46">
        <v>3900000</v>
      </c>
      <c r="G191" s="46">
        <v>3900000</v>
      </c>
      <c r="H191" s="46">
        <v>0</v>
      </c>
      <c r="I191" s="46">
        <v>0</v>
      </c>
      <c r="J191" s="46">
        <f t="shared" ref="J191:J198" si="77">SUM(G191+I191)</f>
        <v>3900000</v>
      </c>
      <c r="K191" s="51">
        <v>0</v>
      </c>
      <c r="L191" s="51">
        <v>0</v>
      </c>
      <c r="M191" s="51">
        <v>0</v>
      </c>
      <c r="N191" s="51">
        <v>0</v>
      </c>
      <c r="O191" s="51">
        <f t="shared" ref="O191:O198" si="78">SUM(L191+N191)</f>
        <v>0</v>
      </c>
    </row>
    <row r="192" spans="1:15" ht="12" customHeight="1" outlineLevel="1" x14ac:dyDescent="0.25">
      <c r="A192" s="3" t="s">
        <v>151</v>
      </c>
      <c r="B192" s="3" t="s">
        <v>214</v>
      </c>
      <c r="C192" s="3" t="s">
        <v>215</v>
      </c>
      <c r="D192" s="3" t="s">
        <v>156</v>
      </c>
      <c r="E192" s="4" t="s">
        <v>157</v>
      </c>
      <c r="F192" s="46">
        <v>250000</v>
      </c>
      <c r="G192" s="46">
        <v>250000</v>
      </c>
      <c r="H192" s="46">
        <v>0</v>
      </c>
      <c r="I192" s="46">
        <v>0</v>
      </c>
      <c r="J192" s="46">
        <f t="shared" si="77"/>
        <v>250000</v>
      </c>
      <c r="K192" s="51">
        <v>0</v>
      </c>
      <c r="L192" s="51">
        <v>0</v>
      </c>
      <c r="M192" s="51">
        <v>0</v>
      </c>
      <c r="N192" s="51">
        <v>0</v>
      </c>
      <c r="O192" s="51">
        <f t="shared" si="78"/>
        <v>0</v>
      </c>
    </row>
    <row r="193" spans="1:15" ht="12" customHeight="1" outlineLevel="1" x14ac:dyDescent="0.25">
      <c r="A193" s="3" t="s">
        <v>151</v>
      </c>
      <c r="B193" s="3" t="s">
        <v>214</v>
      </c>
      <c r="C193" s="3" t="s">
        <v>215</v>
      </c>
      <c r="D193" s="3" t="s">
        <v>299</v>
      </c>
      <c r="E193" s="4" t="s">
        <v>300</v>
      </c>
      <c r="F193" s="51">
        <v>0</v>
      </c>
      <c r="G193" s="51">
        <v>0</v>
      </c>
      <c r="H193" s="51">
        <v>0</v>
      </c>
      <c r="I193" s="51">
        <v>0</v>
      </c>
      <c r="J193" s="51">
        <f t="shared" si="77"/>
        <v>0</v>
      </c>
      <c r="K193" s="24">
        <v>1000</v>
      </c>
      <c r="L193" s="24">
        <v>1000</v>
      </c>
      <c r="M193" s="24">
        <v>0</v>
      </c>
      <c r="N193" s="66">
        <v>0</v>
      </c>
      <c r="O193" s="24">
        <f t="shared" si="78"/>
        <v>1000</v>
      </c>
    </row>
    <row r="194" spans="1:15" ht="12" customHeight="1" outlineLevel="1" x14ac:dyDescent="0.25">
      <c r="A194" s="3" t="s">
        <v>151</v>
      </c>
      <c r="B194" s="3" t="s">
        <v>214</v>
      </c>
      <c r="C194" s="3" t="s">
        <v>215</v>
      </c>
      <c r="D194" s="3" t="s">
        <v>118</v>
      </c>
      <c r="E194" s="4" t="s">
        <v>119</v>
      </c>
      <c r="F194" s="51">
        <v>0</v>
      </c>
      <c r="G194" s="51">
        <v>0</v>
      </c>
      <c r="H194" s="51">
        <v>0</v>
      </c>
      <c r="I194" s="51">
        <v>0</v>
      </c>
      <c r="J194" s="51">
        <f t="shared" si="77"/>
        <v>0</v>
      </c>
      <c r="K194" s="24">
        <v>450000</v>
      </c>
      <c r="L194" s="24">
        <v>450000</v>
      </c>
      <c r="M194" s="24">
        <v>0</v>
      </c>
      <c r="N194" s="66">
        <v>0</v>
      </c>
      <c r="O194" s="24">
        <f t="shared" si="78"/>
        <v>450000</v>
      </c>
    </row>
    <row r="195" spans="1:15" ht="12" customHeight="1" outlineLevel="1" x14ac:dyDescent="0.25">
      <c r="A195" s="3" t="s">
        <v>151</v>
      </c>
      <c r="B195" s="3" t="s">
        <v>214</v>
      </c>
      <c r="C195" s="3" t="s">
        <v>215</v>
      </c>
      <c r="D195" s="3" t="s">
        <v>164</v>
      </c>
      <c r="E195" s="4" t="s">
        <v>165</v>
      </c>
      <c r="F195" s="51">
        <v>0</v>
      </c>
      <c r="G195" s="51">
        <v>0</v>
      </c>
      <c r="H195" s="51">
        <v>0</v>
      </c>
      <c r="I195" s="51">
        <v>0</v>
      </c>
      <c r="J195" s="51">
        <f t="shared" si="77"/>
        <v>0</v>
      </c>
      <c r="K195" s="24">
        <v>220000</v>
      </c>
      <c r="L195" s="24">
        <v>220000</v>
      </c>
      <c r="M195" s="24">
        <v>0</v>
      </c>
      <c r="N195" s="66">
        <v>0</v>
      </c>
      <c r="O195" s="24">
        <f t="shared" si="78"/>
        <v>220000</v>
      </c>
    </row>
    <row r="196" spans="1:15" ht="12" customHeight="1" outlineLevel="1" x14ac:dyDescent="0.25">
      <c r="A196" s="3" t="s">
        <v>151</v>
      </c>
      <c r="B196" s="3" t="s">
        <v>214</v>
      </c>
      <c r="C196" s="3" t="s">
        <v>215</v>
      </c>
      <c r="D196" s="3" t="s">
        <v>120</v>
      </c>
      <c r="E196" s="4" t="s">
        <v>121</v>
      </c>
      <c r="F196" s="51">
        <v>0</v>
      </c>
      <c r="G196" s="51">
        <v>0</v>
      </c>
      <c r="H196" s="51">
        <v>0</v>
      </c>
      <c r="I196" s="51">
        <v>0</v>
      </c>
      <c r="J196" s="51">
        <f t="shared" si="77"/>
        <v>0</v>
      </c>
      <c r="K196" s="24">
        <v>70000</v>
      </c>
      <c r="L196" s="24">
        <v>70000</v>
      </c>
      <c r="M196" s="24">
        <v>2338</v>
      </c>
      <c r="N196" s="66">
        <v>0</v>
      </c>
      <c r="O196" s="24">
        <f t="shared" si="78"/>
        <v>70000</v>
      </c>
    </row>
    <row r="197" spans="1:15" ht="12" customHeight="1" outlineLevel="1" x14ac:dyDescent="0.25">
      <c r="A197" s="3" t="s">
        <v>151</v>
      </c>
      <c r="B197" s="3" t="s">
        <v>214</v>
      </c>
      <c r="C197" s="3" t="s">
        <v>215</v>
      </c>
      <c r="D197" s="3" t="s">
        <v>93</v>
      </c>
      <c r="E197" s="4" t="s">
        <v>94</v>
      </c>
      <c r="F197" s="51">
        <v>0</v>
      </c>
      <c r="G197" s="51">
        <v>0</v>
      </c>
      <c r="H197" s="51">
        <v>0</v>
      </c>
      <c r="I197" s="51">
        <v>0</v>
      </c>
      <c r="J197" s="51">
        <f t="shared" si="77"/>
        <v>0</v>
      </c>
      <c r="K197" s="24">
        <v>70000</v>
      </c>
      <c r="L197" s="24">
        <v>70000</v>
      </c>
      <c r="M197" s="24">
        <v>359.37</v>
      </c>
      <c r="N197" s="66">
        <v>0</v>
      </c>
      <c r="O197" s="24">
        <f t="shared" si="78"/>
        <v>70000</v>
      </c>
    </row>
    <row r="198" spans="1:15" ht="12" customHeight="1" outlineLevel="1" x14ac:dyDescent="0.25">
      <c r="A198" s="3" t="s">
        <v>151</v>
      </c>
      <c r="B198" s="3" t="s">
        <v>214</v>
      </c>
      <c r="C198" s="3" t="s">
        <v>215</v>
      </c>
      <c r="D198" s="3" t="s">
        <v>76</v>
      </c>
      <c r="E198" s="4" t="s">
        <v>77</v>
      </c>
      <c r="F198" s="51">
        <v>0</v>
      </c>
      <c r="G198" s="51">
        <v>0</v>
      </c>
      <c r="H198" s="51">
        <v>0</v>
      </c>
      <c r="I198" s="51">
        <v>0</v>
      </c>
      <c r="J198" s="51">
        <f t="shared" si="77"/>
        <v>0</v>
      </c>
      <c r="K198" s="24">
        <v>25000</v>
      </c>
      <c r="L198" s="24">
        <v>25000</v>
      </c>
      <c r="M198" s="24">
        <v>0</v>
      </c>
      <c r="N198" s="66">
        <v>0</v>
      </c>
      <c r="O198" s="24">
        <f t="shared" si="78"/>
        <v>25000</v>
      </c>
    </row>
    <row r="199" spans="1:15" ht="12" customHeight="1" x14ac:dyDescent="0.25">
      <c r="A199" s="75" t="s">
        <v>218</v>
      </c>
      <c r="B199" s="76"/>
      <c r="C199" s="76"/>
      <c r="D199" s="76"/>
      <c r="E199" s="76"/>
      <c r="F199" s="49">
        <f t="shared" ref="F199:O199" si="79">SUM(F191:F198)</f>
        <v>4150000</v>
      </c>
      <c r="G199" s="49">
        <f t="shared" si="79"/>
        <v>4150000</v>
      </c>
      <c r="H199" s="49">
        <f t="shared" si="79"/>
        <v>0</v>
      </c>
      <c r="I199" s="49">
        <f t="shared" si="79"/>
        <v>0</v>
      </c>
      <c r="J199" s="49">
        <f t="shared" si="79"/>
        <v>4150000</v>
      </c>
      <c r="K199" s="49">
        <f t="shared" si="79"/>
        <v>836000</v>
      </c>
      <c r="L199" s="49">
        <f t="shared" si="79"/>
        <v>836000</v>
      </c>
      <c r="M199" s="49">
        <f t="shared" si="79"/>
        <v>2697.37</v>
      </c>
      <c r="N199" s="49">
        <f t="shared" si="79"/>
        <v>0</v>
      </c>
      <c r="O199" s="49">
        <f t="shared" si="79"/>
        <v>836000</v>
      </c>
    </row>
    <row r="200" spans="1:15" s="6" customFormat="1" ht="12" customHeight="1" x14ac:dyDescent="0.25">
      <c r="A200" s="80" t="s">
        <v>219</v>
      </c>
      <c r="B200" s="81"/>
      <c r="C200" s="81"/>
      <c r="D200" s="81"/>
      <c r="E200" s="81"/>
      <c r="F200" s="50">
        <f>SUM(F99,F102,F107,F110,F117,F128,F140,F152,F154,F161,F173,F180,F183,F190,F199)</f>
        <v>5141500</v>
      </c>
      <c r="G200" s="50">
        <f>SUM(G99,G102,G107,G110,G117,G128,G140,G152,G154,G161,G173,G180,G183,G190,G199)</f>
        <v>5141500</v>
      </c>
      <c r="H200" s="50">
        <f>SUM(H99,H102,H107,H110,H117,H128,H140,H152,H154,H161,H173,H180,H183,H199)</f>
        <v>106241</v>
      </c>
      <c r="I200" s="50">
        <f>SUM(I99,I102,I107,I110,I117,I128,I140,I152,I154,I161,I173,I180,I183,I190,I199)</f>
        <v>40000</v>
      </c>
      <c r="J200" s="50">
        <f>SUM(J99,J102,J107,J110,J117,J128,J140,J152,J154,J161,J173,J180,J183,J190,J199)</f>
        <v>5181500</v>
      </c>
      <c r="K200" s="50">
        <f>SUM(K99,K102,K107,K110,K117,K128,K140,K152,K173,K180,K183,K190,K199,K161)</f>
        <v>6575200</v>
      </c>
      <c r="L200" s="50">
        <f>SUM(L99,L102,L107,L110,L117,L128,L140,L152,L154,L161,L173,L180,L183,L190,L199)</f>
        <v>6575200</v>
      </c>
      <c r="M200" s="50">
        <f>SUM(M99,M102,M107,M110,M117,M128,M140,M152,M154,M161,M173,M180,M183,M190,M199)</f>
        <v>90875.97</v>
      </c>
      <c r="N200" s="50">
        <f>SUM(N99,N102,N107,N110,N117,N128,N140,N152,N154,N161,N173,N180,N183,N190,N199)</f>
        <v>40000</v>
      </c>
      <c r="O200" s="50">
        <f>SUM(O99,O102,O107,O110,O117,O128,O140,O152,O173,O180,O183,O190,O199,O161)</f>
        <v>6615200</v>
      </c>
    </row>
    <row r="201" spans="1:15" ht="12" customHeight="1" outlineLevel="1" x14ac:dyDescent="0.25">
      <c r="A201" s="3" t="s">
        <v>220</v>
      </c>
      <c r="B201" s="3" t="s">
        <v>221</v>
      </c>
      <c r="C201" s="3" t="s">
        <v>222</v>
      </c>
      <c r="D201" s="3" t="s">
        <v>223</v>
      </c>
      <c r="E201" s="4" t="s">
        <v>224</v>
      </c>
      <c r="F201" s="51">
        <v>0</v>
      </c>
      <c r="G201" s="51">
        <v>0</v>
      </c>
      <c r="H201" s="51">
        <v>0</v>
      </c>
      <c r="I201" s="51">
        <v>0</v>
      </c>
      <c r="J201" s="51">
        <f>SUM(G201+I201)</f>
        <v>0</v>
      </c>
      <c r="K201" s="24">
        <v>327838</v>
      </c>
      <c r="L201" s="24">
        <v>327838</v>
      </c>
      <c r="M201" s="24">
        <v>81959.5</v>
      </c>
      <c r="N201" s="66">
        <v>0</v>
      </c>
      <c r="O201" s="24">
        <f>SUM(L201+N201)</f>
        <v>327838</v>
      </c>
    </row>
    <row r="202" spans="1:15" ht="12" customHeight="1" x14ac:dyDescent="0.25">
      <c r="A202" s="75" t="s">
        <v>225</v>
      </c>
      <c r="B202" s="76"/>
      <c r="C202" s="76"/>
      <c r="D202" s="76"/>
      <c r="E202" s="76"/>
      <c r="F202" s="49">
        <f t="shared" ref="F202" si="80">SUM(F201)</f>
        <v>0</v>
      </c>
      <c r="G202" s="49">
        <f>SUM(G201)</f>
        <v>0</v>
      </c>
      <c r="H202" s="49">
        <f>SUM(H201)</f>
        <v>0</v>
      </c>
      <c r="I202" s="49">
        <f>SUM(I201)</f>
        <v>0</v>
      </c>
      <c r="J202" s="49">
        <f>SUM(J201)</f>
        <v>0</v>
      </c>
      <c r="K202" s="49">
        <f t="shared" ref="K202:O202" si="81">SUM(K201)</f>
        <v>327838</v>
      </c>
      <c r="L202" s="49">
        <f>SUM(L201)</f>
        <v>327838</v>
      </c>
      <c r="M202" s="49">
        <f>SUM(M201)</f>
        <v>81959.5</v>
      </c>
      <c r="N202" s="49">
        <f>SUM(N201)</f>
        <v>0</v>
      </c>
      <c r="O202" s="49">
        <f t="shared" si="81"/>
        <v>327838</v>
      </c>
    </row>
    <row r="203" spans="1:15" ht="12" customHeight="1" outlineLevel="1" x14ac:dyDescent="0.25">
      <c r="A203" s="3" t="s">
        <v>220</v>
      </c>
      <c r="B203" s="3" t="s">
        <v>226</v>
      </c>
      <c r="C203" s="3" t="s">
        <v>227</v>
      </c>
      <c r="D203" s="3" t="s">
        <v>93</v>
      </c>
      <c r="E203" s="4" t="s">
        <v>94</v>
      </c>
      <c r="F203" s="51">
        <v>0</v>
      </c>
      <c r="G203" s="51">
        <v>0</v>
      </c>
      <c r="H203" s="51">
        <v>0</v>
      </c>
      <c r="I203" s="51">
        <v>0</v>
      </c>
      <c r="J203" s="51">
        <f>SUM(G203+I203)</f>
        <v>0</v>
      </c>
      <c r="K203" s="24">
        <v>1000000</v>
      </c>
      <c r="L203" s="24">
        <v>1000000</v>
      </c>
      <c r="M203" s="24">
        <v>0</v>
      </c>
      <c r="N203" s="66">
        <v>800000</v>
      </c>
      <c r="O203" s="24">
        <f>SUM(L203+N203)</f>
        <v>1800000</v>
      </c>
    </row>
    <row r="204" spans="1:15" ht="12" customHeight="1" outlineLevel="1" x14ac:dyDescent="0.25">
      <c r="A204" s="3" t="s">
        <v>220</v>
      </c>
      <c r="B204" s="3" t="s">
        <v>515</v>
      </c>
      <c r="C204" s="3" t="s">
        <v>227</v>
      </c>
      <c r="D204" s="3" t="s">
        <v>76</v>
      </c>
      <c r="E204" s="4" t="s">
        <v>77</v>
      </c>
      <c r="F204" s="51">
        <v>0</v>
      </c>
      <c r="G204" s="51">
        <v>0</v>
      </c>
      <c r="H204" s="51">
        <v>0</v>
      </c>
      <c r="I204" s="51">
        <v>0</v>
      </c>
      <c r="J204" s="51">
        <f>SUM(G204+I204)</f>
        <v>0</v>
      </c>
      <c r="K204" s="24">
        <v>500000</v>
      </c>
      <c r="L204" s="24">
        <v>500000</v>
      </c>
      <c r="M204" s="24">
        <v>0</v>
      </c>
      <c r="N204" s="66">
        <v>0</v>
      </c>
      <c r="O204" s="24">
        <f>SUM(L204+N204)</f>
        <v>500000</v>
      </c>
    </row>
    <row r="205" spans="1:15" ht="12" customHeight="1" outlineLevel="1" x14ac:dyDescent="0.25">
      <c r="A205" s="3" t="s">
        <v>220</v>
      </c>
      <c r="B205" s="3" t="s">
        <v>226</v>
      </c>
      <c r="C205" s="3" t="s">
        <v>227</v>
      </c>
      <c r="D205" s="3" t="s">
        <v>228</v>
      </c>
      <c r="E205" s="4" t="s">
        <v>229</v>
      </c>
      <c r="F205" s="51">
        <v>0</v>
      </c>
      <c r="G205" s="51">
        <v>0</v>
      </c>
      <c r="H205" s="51">
        <v>0</v>
      </c>
      <c r="I205" s="51">
        <v>0</v>
      </c>
      <c r="J205" s="51">
        <f>SUM(G205+I205)</f>
        <v>0</v>
      </c>
      <c r="K205" s="24">
        <v>500000</v>
      </c>
      <c r="L205" s="24">
        <v>500000</v>
      </c>
      <c r="M205" s="24">
        <v>0</v>
      </c>
      <c r="N205" s="66">
        <v>0</v>
      </c>
      <c r="O205" s="24">
        <f>SUM(L205+N205)</f>
        <v>500000</v>
      </c>
    </row>
    <row r="206" spans="1:15" ht="12" customHeight="1" x14ac:dyDescent="0.25">
      <c r="A206" s="75" t="s">
        <v>230</v>
      </c>
      <c r="B206" s="76"/>
      <c r="C206" s="76"/>
      <c r="D206" s="76"/>
      <c r="E206" s="76"/>
      <c r="F206" s="49">
        <f t="shared" ref="F206:K206" si="82">SUM(F203:F205)</f>
        <v>0</v>
      </c>
      <c r="G206" s="49">
        <f t="shared" si="82"/>
        <v>0</v>
      </c>
      <c r="H206" s="49">
        <f t="shared" si="82"/>
        <v>0</v>
      </c>
      <c r="I206" s="49">
        <f t="shared" si="82"/>
        <v>0</v>
      </c>
      <c r="J206" s="49">
        <f t="shared" si="82"/>
        <v>0</v>
      </c>
      <c r="K206" s="49">
        <f t="shared" si="82"/>
        <v>2000000</v>
      </c>
      <c r="L206" s="49">
        <f>SUM(L203:L205)</f>
        <v>2000000</v>
      </c>
      <c r="M206" s="49">
        <f>SUM(M203:M205)</f>
        <v>0</v>
      </c>
      <c r="N206" s="49">
        <f>SUM(N203:N205)</f>
        <v>800000</v>
      </c>
      <c r="O206" s="49">
        <f>SUM(O203:O205)</f>
        <v>2800000</v>
      </c>
    </row>
    <row r="207" spans="1:15" ht="12" customHeight="1" outlineLevel="1" x14ac:dyDescent="0.25">
      <c r="A207" s="3" t="s">
        <v>220</v>
      </c>
      <c r="B207" s="3" t="s">
        <v>231</v>
      </c>
      <c r="C207" s="3" t="s">
        <v>232</v>
      </c>
      <c r="D207" s="3" t="s">
        <v>93</v>
      </c>
      <c r="E207" s="4" t="s">
        <v>94</v>
      </c>
      <c r="F207" s="51">
        <v>0</v>
      </c>
      <c r="G207" s="51">
        <v>0</v>
      </c>
      <c r="H207" s="51">
        <v>0</v>
      </c>
      <c r="I207" s="51">
        <v>0</v>
      </c>
      <c r="J207" s="51">
        <f>SUM(G207+I207)</f>
        <v>0</v>
      </c>
      <c r="K207" s="24">
        <v>800000</v>
      </c>
      <c r="L207" s="24">
        <v>800000</v>
      </c>
      <c r="M207" s="24">
        <v>32000</v>
      </c>
      <c r="N207" s="66">
        <v>0</v>
      </c>
      <c r="O207" s="24">
        <f>SUM(L207+N207)</f>
        <v>800000</v>
      </c>
    </row>
    <row r="208" spans="1:15" ht="12" customHeight="1" outlineLevel="1" x14ac:dyDescent="0.25">
      <c r="A208" s="3" t="s">
        <v>220</v>
      </c>
      <c r="B208" s="3" t="s">
        <v>231</v>
      </c>
      <c r="C208" s="3" t="s">
        <v>232</v>
      </c>
      <c r="D208" s="3" t="s">
        <v>76</v>
      </c>
      <c r="E208" s="4" t="s">
        <v>77</v>
      </c>
      <c r="F208" s="51">
        <v>0</v>
      </c>
      <c r="G208" s="51">
        <v>0</v>
      </c>
      <c r="H208" s="51">
        <v>0</v>
      </c>
      <c r="I208" s="51">
        <v>0</v>
      </c>
      <c r="J208" s="51">
        <f>SUM(G208+I208)</f>
        <v>0</v>
      </c>
      <c r="K208" s="24">
        <v>600000</v>
      </c>
      <c r="L208" s="24">
        <v>600000</v>
      </c>
      <c r="M208" s="24">
        <v>0</v>
      </c>
      <c r="N208" s="66">
        <v>0</v>
      </c>
      <c r="O208" s="24">
        <f>SUM(L208+N208)</f>
        <v>600000</v>
      </c>
    </row>
    <row r="209" spans="1:15" ht="12" customHeight="1" x14ac:dyDescent="0.25">
      <c r="A209" s="75" t="s">
        <v>233</v>
      </c>
      <c r="B209" s="76"/>
      <c r="C209" s="76"/>
      <c r="D209" s="76"/>
      <c r="E209" s="76"/>
      <c r="F209" s="49">
        <f t="shared" ref="F209:K209" si="83">SUM(F207:F208)</f>
        <v>0</v>
      </c>
      <c r="G209" s="49">
        <f t="shared" si="83"/>
        <v>0</v>
      </c>
      <c r="H209" s="49">
        <f t="shared" si="83"/>
        <v>0</v>
      </c>
      <c r="I209" s="49">
        <f t="shared" si="83"/>
        <v>0</v>
      </c>
      <c r="J209" s="49">
        <f t="shared" si="83"/>
        <v>0</v>
      </c>
      <c r="K209" s="49">
        <f t="shared" si="83"/>
        <v>1400000</v>
      </c>
      <c r="L209" s="49">
        <f>SUM(L207:L208)</f>
        <v>1400000</v>
      </c>
      <c r="M209" s="49">
        <f>SUM(M207:M208)</f>
        <v>32000</v>
      </c>
      <c r="N209" s="49">
        <f>SUM(N207:N208)</f>
        <v>0</v>
      </c>
      <c r="O209" s="49">
        <f>SUM(O207:O208)</f>
        <v>1400000</v>
      </c>
    </row>
    <row r="210" spans="1:15" ht="12" customHeight="1" outlineLevel="1" x14ac:dyDescent="0.25">
      <c r="A210" s="13" t="s">
        <v>220</v>
      </c>
      <c r="B210" s="13" t="s">
        <v>234</v>
      </c>
      <c r="C210" s="13" t="s">
        <v>232</v>
      </c>
      <c r="D210" s="13" t="s">
        <v>76</v>
      </c>
      <c r="E210" s="53" t="s">
        <v>77</v>
      </c>
      <c r="F210" s="51">
        <v>0</v>
      </c>
      <c r="G210" s="51">
        <v>0</v>
      </c>
      <c r="H210" s="51">
        <v>0</v>
      </c>
      <c r="I210" s="51">
        <v>0</v>
      </c>
      <c r="J210" s="51">
        <f>SUM(G210+I210)</f>
        <v>0</v>
      </c>
      <c r="K210" s="24">
        <v>3838113</v>
      </c>
      <c r="L210" s="24">
        <v>3838113</v>
      </c>
      <c r="M210" s="24">
        <v>2504795.94</v>
      </c>
      <c r="N210" s="66">
        <v>6928217.1699999999</v>
      </c>
      <c r="O210" s="24">
        <f>SUM(L210+N210)</f>
        <v>10766330.17</v>
      </c>
    </row>
    <row r="211" spans="1:15" ht="12" customHeight="1" x14ac:dyDescent="0.25">
      <c r="A211" s="75" t="s">
        <v>235</v>
      </c>
      <c r="B211" s="76"/>
      <c r="C211" s="76"/>
      <c r="D211" s="76"/>
      <c r="E211" s="76"/>
      <c r="F211" s="49">
        <f>SUM(F210:F210)</f>
        <v>0</v>
      </c>
      <c r="G211" s="49">
        <f>SUM(G210)</f>
        <v>0</v>
      </c>
      <c r="H211" s="49">
        <f>SUM(H210)</f>
        <v>0</v>
      </c>
      <c r="I211" s="49">
        <f>SUM(I210)</f>
        <v>0</v>
      </c>
      <c r="J211" s="49">
        <f>SUM(J210)</f>
        <v>0</v>
      </c>
      <c r="K211" s="49">
        <f>SUM(K210:K210)</f>
        <v>3838113</v>
      </c>
      <c r="L211" s="49">
        <f>SUM(L210)</f>
        <v>3838113</v>
      </c>
      <c r="M211" s="49">
        <f>SUM(M210)</f>
        <v>2504795.94</v>
      </c>
      <c r="N211" s="49">
        <f>SUM(N210)</f>
        <v>6928217.1699999999</v>
      </c>
      <c r="O211" s="49">
        <f>SUM(O210:O210)</f>
        <v>10766330.17</v>
      </c>
    </row>
    <row r="212" spans="1:15" ht="12" customHeight="1" outlineLevel="1" x14ac:dyDescent="0.25">
      <c r="A212" s="3" t="s">
        <v>220</v>
      </c>
      <c r="B212" s="3" t="s">
        <v>236</v>
      </c>
      <c r="C212" s="3" t="s">
        <v>237</v>
      </c>
      <c r="D212" s="3" t="s">
        <v>238</v>
      </c>
      <c r="E212" s="4" t="s">
        <v>239</v>
      </c>
      <c r="F212" s="51">
        <v>0</v>
      </c>
      <c r="G212" s="51">
        <v>0</v>
      </c>
      <c r="H212" s="51">
        <v>0</v>
      </c>
      <c r="I212" s="51">
        <v>0</v>
      </c>
      <c r="J212" s="51">
        <f>SUM(G212+I212)</f>
        <v>0</v>
      </c>
      <c r="K212" s="24">
        <v>190000</v>
      </c>
      <c r="L212" s="24">
        <v>190000</v>
      </c>
      <c r="M212" s="24">
        <v>0</v>
      </c>
      <c r="N212" s="66">
        <v>0</v>
      </c>
      <c r="O212" s="24">
        <f>SUM(L212+N212)</f>
        <v>190000</v>
      </c>
    </row>
    <row r="213" spans="1:15" ht="12" customHeight="1" x14ac:dyDescent="0.25">
      <c r="A213" s="75" t="s">
        <v>240</v>
      </c>
      <c r="B213" s="76"/>
      <c r="C213" s="76"/>
      <c r="D213" s="76"/>
      <c r="E213" s="76"/>
      <c r="F213" s="49">
        <f t="shared" ref="F213" si="84">SUM(F212)</f>
        <v>0</v>
      </c>
      <c r="G213" s="49">
        <f>SUM(G212)</f>
        <v>0</v>
      </c>
      <c r="H213" s="49">
        <f>SUM(H212)</f>
        <v>0</v>
      </c>
      <c r="I213" s="49">
        <f>SUM(I212)</f>
        <v>0</v>
      </c>
      <c r="J213" s="49">
        <f>SUM(J212)</f>
        <v>0</v>
      </c>
      <c r="K213" s="49">
        <f t="shared" ref="K213:O213" si="85">SUM(K212)</f>
        <v>190000</v>
      </c>
      <c r="L213" s="49">
        <f>SUM(L212)</f>
        <v>190000</v>
      </c>
      <c r="M213" s="49">
        <f>SUM(M212)</f>
        <v>0</v>
      </c>
      <c r="N213" s="49">
        <f>SUM(N212)</f>
        <v>0</v>
      </c>
      <c r="O213" s="49">
        <f t="shared" si="85"/>
        <v>190000</v>
      </c>
    </row>
    <row r="214" spans="1:15" ht="12" customHeight="1" outlineLevel="1" x14ac:dyDescent="0.25">
      <c r="A214" s="3" t="s">
        <v>220</v>
      </c>
      <c r="B214" s="3" t="s">
        <v>586</v>
      </c>
      <c r="C214" s="3" t="s">
        <v>241</v>
      </c>
      <c r="D214" s="3" t="s">
        <v>238</v>
      </c>
      <c r="E214" s="4" t="s">
        <v>239</v>
      </c>
      <c r="F214" s="51">
        <v>0</v>
      </c>
      <c r="G214" s="51">
        <v>0</v>
      </c>
      <c r="H214" s="51">
        <v>0</v>
      </c>
      <c r="I214" s="51">
        <v>0</v>
      </c>
      <c r="J214" s="51">
        <f>SUM(G214+I214)</f>
        <v>0</v>
      </c>
      <c r="K214" s="24">
        <v>740000</v>
      </c>
      <c r="L214" s="24">
        <v>740000</v>
      </c>
      <c r="M214" s="24">
        <v>0</v>
      </c>
      <c r="N214" s="66">
        <v>0</v>
      </c>
      <c r="O214" s="24">
        <f>SUM(L214+N214)</f>
        <v>740000</v>
      </c>
    </row>
    <row r="215" spans="1:15" ht="12" customHeight="1" x14ac:dyDescent="0.25">
      <c r="A215" s="90" t="s">
        <v>585</v>
      </c>
      <c r="B215" s="91"/>
      <c r="C215" s="91"/>
      <c r="D215" s="91"/>
      <c r="E215" s="92"/>
      <c r="F215" s="55">
        <f t="shared" ref="F215:K215" si="86">SUM(F214)</f>
        <v>0</v>
      </c>
      <c r="G215" s="55">
        <f t="shared" si="86"/>
        <v>0</v>
      </c>
      <c r="H215" s="55">
        <f t="shared" si="86"/>
        <v>0</v>
      </c>
      <c r="I215" s="55">
        <f t="shared" si="86"/>
        <v>0</v>
      </c>
      <c r="J215" s="55">
        <f t="shared" si="86"/>
        <v>0</v>
      </c>
      <c r="K215" s="56">
        <f t="shared" si="86"/>
        <v>740000</v>
      </c>
      <c r="L215" s="56">
        <f>SUM(L214)</f>
        <v>740000</v>
      </c>
      <c r="M215" s="56">
        <f>SUM(M214)</f>
        <v>0</v>
      </c>
      <c r="N215" s="56">
        <f>SUM(N214)</f>
        <v>0</v>
      </c>
      <c r="O215" s="56">
        <f>SUM(O214)</f>
        <v>740000</v>
      </c>
    </row>
    <row r="216" spans="1:15" ht="12" hidden="1" customHeight="1" outlineLevel="1" collapsed="1" x14ac:dyDescent="0.25">
      <c r="A216" s="16" t="s">
        <v>220</v>
      </c>
      <c r="B216" s="16" t="s">
        <v>519</v>
      </c>
      <c r="C216" s="16" t="s">
        <v>252</v>
      </c>
      <c r="D216" s="16" t="s">
        <v>76</v>
      </c>
      <c r="E216" s="16" t="s">
        <v>77</v>
      </c>
      <c r="F216" s="62">
        <v>0</v>
      </c>
      <c r="G216" s="62">
        <v>0</v>
      </c>
      <c r="H216" s="62">
        <v>0</v>
      </c>
      <c r="I216" s="62">
        <v>0</v>
      </c>
      <c r="J216" s="62">
        <f>SUM(G216+I216)</f>
        <v>0</v>
      </c>
      <c r="K216" s="44">
        <v>0</v>
      </c>
      <c r="L216" s="44">
        <v>0</v>
      </c>
      <c r="M216" s="44">
        <v>0</v>
      </c>
      <c r="N216" s="69">
        <v>0</v>
      </c>
      <c r="O216" s="44">
        <f>SUM(L216+N216)</f>
        <v>0</v>
      </c>
    </row>
    <row r="217" spans="1:15" ht="12" customHeight="1" collapsed="1" x14ac:dyDescent="0.25">
      <c r="A217" s="88" t="s">
        <v>518</v>
      </c>
      <c r="B217" s="88"/>
      <c r="C217" s="88"/>
      <c r="D217" s="88"/>
      <c r="E217" s="89"/>
      <c r="F217" s="57">
        <f t="shared" ref="F217:O217" si="87">SUM(F216)</f>
        <v>0</v>
      </c>
      <c r="G217" s="57">
        <f>SUM(G216)</f>
        <v>0</v>
      </c>
      <c r="H217" s="57">
        <f>SUM(H216)</f>
        <v>0</v>
      </c>
      <c r="I217" s="57">
        <f>SUM(I216)</f>
        <v>0</v>
      </c>
      <c r="J217" s="57">
        <f>SUM(J216)</f>
        <v>0</v>
      </c>
      <c r="K217" s="49">
        <f t="shared" ref="K217" si="88">SUM(K216)</f>
        <v>0</v>
      </c>
      <c r="L217" s="49">
        <f>SUM(L216)</f>
        <v>0</v>
      </c>
      <c r="M217" s="49">
        <f>SUM(M216)</f>
        <v>0</v>
      </c>
      <c r="N217" s="49">
        <f>SUM(N216)</f>
        <v>0</v>
      </c>
      <c r="O217" s="49">
        <f t="shared" si="87"/>
        <v>0</v>
      </c>
    </row>
    <row r="218" spans="1:15" s="28" customFormat="1" ht="12" customHeight="1" outlineLevel="1" x14ac:dyDescent="0.25">
      <c r="A218" s="32" t="s">
        <v>220</v>
      </c>
      <c r="B218" s="32" t="s">
        <v>521</v>
      </c>
      <c r="C218" s="32" t="s">
        <v>215</v>
      </c>
      <c r="D218" s="32" t="s">
        <v>228</v>
      </c>
      <c r="E218" s="32" t="s">
        <v>229</v>
      </c>
      <c r="F218" s="51">
        <v>0</v>
      </c>
      <c r="G218" s="51">
        <v>0</v>
      </c>
      <c r="H218" s="51">
        <v>0</v>
      </c>
      <c r="I218" s="51">
        <v>0</v>
      </c>
      <c r="J218" s="51">
        <f>SUM(G218+I218)</f>
        <v>0</v>
      </c>
      <c r="K218" s="24">
        <v>1500000</v>
      </c>
      <c r="L218" s="24">
        <v>1500000</v>
      </c>
      <c r="M218" s="24">
        <v>0</v>
      </c>
      <c r="N218" s="66">
        <v>0</v>
      </c>
      <c r="O218" s="24">
        <f>SUM(L218+N218)</f>
        <v>1500000</v>
      </c>
    </row>
    <row r="219" spans="1:15" ht="12" customHeight="1" x14ac:dyDescent="0.25">
      <c r="A219" s="88" t="s">
        <v>520</v>
      </c>
      <c r="B219" s="88"/>
      <c r="C219" s="88"/>
      <c r="D219" s="88"/>
      <c r="E219" s="89"/>
      <c r="F219" s="49">
        <f t="shared" ref="F219:O219" si="89">SUM(F218)</f>
        <v>0</v>
      </c>
      <c r="G219" s="49">
        <f>SUM(G218)</f>
        <v>0</v>
      </c>
      <c r="H219" s="49">
        <f>SUM(H218)</f>
        <v>0</v>
      </c>
      <c r="I219" s="49">
        <f>SUM(I218)</f>
        <v>0</v>
      </c>
      <c r="J219" s="49">
        <f>SUM(J218)</f>
        <v>0</v>
      </c>
      <c r="K219" s="49">
        <f t="shared" ref="K219" si="90">SUM(K218)</f>
        <v>1500000</v>
      </c>
      <c r="L219" s="49">
        <f>SUM(L218)</f>
        <v>1500000</v>
      </c>
      <c r="M219" s="49">
        <f>SUM(M218)</f>
        <v>0</v>
      </c>
      <c r="N219" s="49">
        <f>SUM(N218)</f>
        <v>0</v>
      </c>
      <c r="O219" s="49">
        <f t="shared" si="89"/>
        <v>1500000</v>
      </c>
    </row>
    <row r="220" spans="1:15" ht="12" customHeight="1" outlineLevel="1" x14ac:dyDescent="0.25">
      <c r="A220" s="54" t="s">
        <v>220</v>
      </c>
      <c r="B220" s="32" t="s">
        <v>525</v>
      </c>
      <c r="C220" s="32" t="s">
        <v>526</v>
      </c>
      <c r="D220" s="32" t="s">
        <v>365</v>
      </c>
      <c r="E220" s="32" t="s">
        <v>529</v>
      </c>
      <c r="F220" s="62">
        <v>0</v>
      </c>
      <c r="G220" s="62">
        <v>0</v>
      </c>
      <c r="H220" s="62">
        <v>0</v>
      </c>
      <c r="I220" s="62">
        <v>0</v>
      </c>
      <c r="J220" s="62">
        <f>SUM(G220+I220)</f>
        <v>0</v>
      </c>
      <c r="K220" s="24">
        <v>500000</v>
      </c>
      <c r="L220" s="24">
        <v>500000</v>
      </c>
      <c r="M220" s="24">
        <v>0</v>
      </c>
      <c r="N220" s="66">
        <v>0</v>
      </c>
      <c r="O220" s="24">
        <f>SUM(L220+N220)</f>
        <v>500000</v>
      </c>
    </row>
    <row r="221" spans="1:15" ht="12" customHeight="1" x14ac:dyDescent="0.25">
      <c r="A221" s="88" t="s">
        <v>527</v>
      </c>
      <c r="B221" s="88"/>
      <c r="C221" s="88"/>
      <c r="D221" s="88"/>
      <c r="E221" s="89"/>
      <c r="F221" s="57">
        <f t="shared" ref="F221:O221" si="91">SUM(F220)</f>
        <v>0</v>
      </c>
      <c r="G221" s="57">
        <f>SUM(G220)</f>
        <v>0</v>
      </c>
      <c r="H221" s="57">
        <f>SUM(H220)</f>
        <v>0</v>
      </c>
      <c r="I221" s="57">
        <f>SUM(I220)</f>
        <v>0</v>
      </c>
      <c r="J221" s="57">
        <f>SUM(J220)</f>
        <v>0</v>
      </c>
      <c r="K221" s="49">
        <f t="shared" ref="K221" si="92">SUM(K220)</f>
        <v>500000</v>
      </c>
      <c r="L221" s="49">
        <f>SUM(L220)</f>
        <v>500000</v>
      </c>
      <c r="M221" s="49">
        <f>SUM(M220)</f>
        <v>0</v>
      </c>
      <c r="N221" s="49">
        <f>SUM(N220)</f>
        <v>0</v>
      </c>
      <c r="O221" s="49">
        <f t="shared" si="91"/>
        <v>500000</v>
      </c>
    </row>
    <row r="222" spans="1:15" ht="12" customHeight="1" outlineLevel="1" x14ac:dyDescent="0.25">
      <c r="A222" s="3" t="s">
        <v>220</v>
      </c>
      <c r="B222" s="3" t="s">
        <v>243</v>
      </c>
      <c r="C222" s="3" t="s">
        <v>246</v>
      </c>
      <c r="D222" s="3" t="s">
        <v>199</v>
      </c>
      <c r="E222" s="4" t="s">
        <v>200</v>
      </c>
      <c r="F222" s="46">
        <v>150000</v>
      </c>
      <c r="G222" s="46">
        <v>150000</v>
      </c>
      <c r="H222" s="46">
        <v>0</v>
      </c>
      <c r="I222" s="46">
        <v>27000</v>
      </c>
      <c r="J222" s="46">
        <f>SUM(G222+I222)</f>
        <v>177000</v>
      </c>
      <c r="K222" s="51">
        <v>0</v>
      </c>
      <c r="L222" s="51">
        <v>0</v>
      </c>
      <c r="M222" s="51">
        <v>0</v>
      </c>
      <c r="N222" s="51">
        <v>0</v>
      </c>
      <c r="O222" s="51">
        <f>SUM(L222+N222)</f>
        <v>0</v>
      </c>
    </row>
    <row r="223" spans="1:15" ht="12" customHeight="1" outlineLevel="1" x14ac:dyDescent="0.25">
      <c r="A223" s="3" t="s">
        <v>220</v>
      </c>
      <c r="B223" s="3" t="s">
        <v>243</v>
      </c>
      <c r="C223" s="3" t="s">
        <v>246</v>
      </c>
      <c r="D223" s="3" t="s">
        <v>93</v>
      </c>
      <c r="E223" s="4" t="s">
        <v>94</v>
      </c>
      <c r="F223" s="51">
        <v>0</v>
      </c>
      <c r="G223" s="51">
        <v>0</v>
      </c>
      <c r="H223" s="51">
        <v>0</v>
      </c>
      <c r="I223" s="51">
        <v>0</v>
      </c>
      <c r="J223" s="51">
        <f>SUM(G223+I223)</f>
        <v>0</v>
      </c>
      <c r="K223" s="24">
        <v>50000</v>
      </c>
      <c r="L223" s="24">
        <v>50000</v>
      </c>
      <c r="M223" s="24">
        <v>0</v>
      </c>
      <c r="N223" s="66">
        <v>75000</v>
      </c>
      <c r="O223" s="24">
        <f>SUM(L223+N223)</f>
        <v>125000</v>
      </c>
    </row>
    <row r="224" spans="1:15" ht="12" customHeight="1" outlineLevel="1" x14ac:dyDescent="0.25">
      <c r="A224" s="3" t="s">
        <v>220</v>
      </c>
      <c r="B224" s="3" t="s">
        <v>243</v>
      </c>
      <c r="C224" s="3" t="s">
        <v>246</v>
      </c>
      <c r="D224" s="3" t="s">
        <v>76</v>
      </c>
      <c r="E224" s="4" t="s">
        <v>77</v>
      </c>
      <c r="F224" s="51">
        <v>0</v>
      </c>
      <c r="G224" s="51">
        <v>0</v>
      </c>
      <c r="H224" s="51">
        <v>0</v>
      </c>
      <c r="I224" s="51">
        <v>0</v>
      </c>
      <c r="J224" s="51">
        <f>SUM(G224+I224)</f>
        <v>0</v>
      </c>
      <c r="K224" s="24">
        <v>20000</v>
      </c>
      <c r="L224" s="24">
        <v>20000</v>
      </c>
      <c r="M224" s="24">
        <v>0</v>
      </c>
      <c r="N224" s="66">
        <v>0</v>
      </c>
      <c r="O224" s="24">
        <f>SUM(L224+N224)</f>
        <v>20000</v>
      </c>
    </row>
    <row r="225" spans="1:15" ht="12" customHeight="1" x14ac:dyDescent="0.25">
      <c r="A225" s="75" t="s">
        <v>247</v>
      </c>
      <c r="B225" s="76"/>
      <c r="C225" s="76"/>
      <c r="D225" s="76"/>
      <c r="E225" s="76"/>
      <c r="F225" s="49">
        <f t="shared" ref="F225:O225" si="93">SUM(F222:F224)</f>
        <v>150000</v>
      </c>
      <c r="G225" s="49">
        <f t="shared" si="93"/>
        <v>150000</v>
      </c>
      <c r="H225" s="49">
        <f t="shared" si="93"/>
        <v>0</v>
      </c>
      <c r="I225" s="49">
        <f t="shared" si="93"/>
        <v>27000</v>
      </c>
      <c r="J225" s="49">
        <f t="shared" si="93"/>
        <v>177000</v>
      </c>
      <c r="K225" s="49">
        <f t="shared" si="93"/>
        <v>70000</v>
      </c>
      <c r="L225" s="49">
        <f t="shared" si="93"/>
        <v>70000</v>
      </c>
      <c r="M225" s="49">
        <f t="shared" si="93"/>
        <v>0</v>
      </c>
      <c r="N225" s="49">
        <f t="shared" si="93"/>
        <v>75000</v>
      </c>
      <c r="O225" s="49">
        <f t="shared" si="93"/>
        <v>145000</v>
      </c>
    </row>
    <row r="226" spans="1:15" ht="12" customHeight="1" outlineLevel="1" x14ac:dyDescent="0.25">
      <c r="A226" s="3" t="s">
        <v>220</v>
      </c>
      <c r="B226" s="3" t="s">
        <v>248</v>
      </c>
      <c r="C226" s="3" t="s">
        <v>91</v>
      </c>
      <c r="D226" s="3" t="s">
        <v>199</v>
      </c>
      <c r="E226" s="4" t="s">
        <v>200</v>
      </c>
      <c r="F226" s="46">
        <v>150000</v>
      </c>
      <c r="G226" s="46">
        <v>150000</v>
      </c>
      <c r="H226" s="46">
        <v>0</v>
      </c>
      <c r="I226" s="46">
        <v>80000</v>
      </c>
      <c r="J226" s="46">
        <f>SUM(G226+I226)</f>
        <v>230000</v>
      </c>
      <c r="K226" s="51">
        <v>0</v>
      </c>
      <c r="L226" s="51">
        <v>0</v>
      </c>
      <c r="M226" s="51">
        <v>0</v>
      </c>
      <c r="N226" s="51">
        <v>0</v>
      </c>
      <c r="O226" s="51">
        <f>SUM(L226+N226)</f>
        <v>0</v>
      </c>
    </row>
    <row r="227" spans="1:15" ht="12" customHeight="1" outlineLevel="1" x14ac:dyDescent="0.25">
      <c r="A227" s="3" t="s">
        <v>220</v>
      </c>
      <c r="B227" s="3" t="s">
        <v>248</v>
      </c>
      <c r="C227" s="3" t="s">
        <v>91</v>
      </c>
      <c r="D227" s="3" t="s">
        <v>238</v>
      </c>
      <c r="E227" s="4" t="s">
        <v>239</v>
      </c>
      <c r="F227" s="51">
        <v>0</v>
      </c>
      <c r="G227" s="51">
        <v>0</v>
      </c>
      <c r="H227" s="51">
        <v>0</v>
      </c>
      <c r="I227" s="51">
        <v>0</v>
      </c>
      <c r="J227" s="51">
        <f>SUM(G227+I227)</f>
        <v>0</v>
      </c>
      <c r="K227" s="24">
        <v>0</v>
      </c>
      <c r="L227" s="24">
        <v>0</v>
      </c>
      <c r="M227" s="24">
        <v>0</v>
      </c>
      <c r="N227" s="66">
        <v>0</v>
      </c>
      <c r="O227" s="24">
        <f>SUM(L227+N227)</f>
        <v>0</v>
      </c>
    </row>
    <row r="228" spans="1:15" ht="12" customHeight="1" outlineLevel="1" x14ac:dyDescent="0.25">
      <c r="A228" s="3" t="s">
        <v>220</v>
      </c>
      <c r="B228" s="3" t="s">
        <v>248</v>
      </c>
      <c r="C228" s="3" t="s">
        <v>91</v>
      </c>
      <c r="D228" s="3" t="s">
        <v>93</v>
      </c>
      <c r="E228" s="4" t="s">
        <v>94</v>
      </c>
      <c r="F228" s="51">
        <v>0</v>
      </c>
      <c r="G228" s="51">
        <v>0</v>
      </c>
      <c r="H228" s="51">
        <v>0</v>
      </c>
      <c r="I228" s="51">
        <v>0</v>
      </c>
      <c r="J228" s="51">
        <f>SUM(G228+I228)</f>
        <v>0</v>
      </c>
      <c r="K228" s="24">
        <v>250000</v>
      </c>
      <c r="L228" s="24">
        <v>250000</v>
      </c>
      <c r="M228" s="24">
        <v>0</v>
      </c>
      <c r="N228" s="66">
        <v>285000</v>
      </c>
      <c r="O228" s="24">
        <f>SUM(L228+N228)</f>
        <v>535000</v>
      </c>
    </row>
    <row r="229" spans="1:15" ht="12" customHeight="1" outlineLevel="1" x14ac:dyDescent="0.25">
      <c r="A229" s="3" t="s">
        <v>220</v>
      </c>
      <c r="B229" s="3" t="s">
        <v>248</v>
      </c>
      <c r="C229" s="3" t="s">
        <v>91</v>
      </c>
      <c r="D229" s="3" t="s">
        <v>76</v>
      </c>
      <c r="E229" s="4" t="s">
        <v>77</v>
      </c>
      <c r="F229" s="51">
        <v>0</v>
      </c>
      <c r="G229" s="51">
        <v>0</v>
      </c>
      <c r="H229" s="51">
        <v>0</v>
      </c>
      <c r="I229" s="51">
        <v>0</v>
      </c>
      <c r="J229" s="51">
        <f>SUM(G229+I229)</f>
        <v>0</v>
      </c>
      <c r="K229" s="24">
        <v>20000</v>
      </c>
      <c r="L229" s="24">
        <v>20000</v>
      </c>
      <c r="M229" s="24">
        <v>0</v>
      </c>
      <c r="N229" s="66">
        <v>0</v>
      </c>
      <c r="O229" s="24">
        <f>SUM(L229+N229)</f>
        <v>20000</v>
      </c>
    </row>
    <row r="230" spans="1:15" ht="12" customHeight="1" x14ac:dyDescent="0.25">
      <c r="A230" s="75" t="s">
        <v>249</v>
      </c>
      <c r="B230" s="76"/>
      <c r="C230" s="76"/>
      <c r="D230" s="76"/>
      <c r="E230" s="76"/>
      <c r="F230" s="49">
        <f t="shared" ref="F230:O230" si="94">SUM(F226:F229)</f>
        <v>150000</v>
      </c>
      <c r="G230" s="49">
        <f t="shared" si="94"/>
        <v>150000</v>
      </c>
      <c r="H230" s="49">
        <f t="shared" si="94"/>
        <v>0</v>
      </c>
      <c r="I230" s="49">
        <f t="shared" si="94"/>
        <v>80000</v>
      </c>
      <c r="J230" s="49">
        <f t="shared" si="94"/>
        <v>230000</v>
      </c>
      <c r="K230" s="49">
        <f t="shared" si="94"/>
        <v>270000</v>
      </c>
      <c r="L230" s="49">
        <f t="shared" si="94"/>
        <v>270000</v>
      </c>
      <c r="M230" s="49">
        <f t="shared" si="94"/>
        <v>0</v>
      </c>
      <c r="N230" s="49">
        <f t="shared" si="94"/>
        <v>285000</v>
      </c>
      <c r="O230" s="49">
        <f t="shared" si="94"/>
        <v>555000</v>
      </c>
    </row>
    <row r="231" spans="1:15" ht="12" hidden="1" customHeight="1" outlineLevel="1" x14ac:dyDescent="0.25">
      <c r="A231" s="13" t="s">
        <v>220</v>
      </c>
      <c r="B231" s="16" t="s">
        <v>600</v>
      </c>
      <c r="C231" s="16"/>
      <c r="D231" s="16" t="s">
        <v>76</v>
      </c>
      <c r="E231" s="16" t="s">
        <v>77</v>
      </c>
      <c r="F231" s="51">
        <v>0</v>
      </c>
      <c r="G231" s="51">
        <v>0</v>
      </c>
      <c r="H231" s="51">
        <v>0</v>
      </c>
      <c r="I231" s="51">
        <v>0</v>
      </c>
      <c r="J231" s="51">
        <f>SUM(G231+I231)</f>
        <v>0</v>
      </c>
      <c r="K231" s="24">
        <v>0</v>
      </c>
      <c r="L231" s="24">
        <v>0</v>
      </c>
      <c r="M231" s="24">
        <v>0</v>
      </c>
      <c r="N231" s="66">
        <v>0</v>
      </c>
      <c r="O231" s="24">
        <f>SUM(L231+N231)</f>
        <v>0</v>
      </c>
    </row>
    <row r="232" spans="1:15" ht="12" customHeight="1" collapsed="1" x14ac:dyDescent="0.25">
      <c r="A232" s="90" t="s">
        <v>594</v>
      </c>
      <c r="B232" s="91"/>
      <c r="C232" s="91"/>
      <c r="D232" s="91"/>
      <c r="E232" s="92"/>
      <c r="F232" s="49">
        <f t="shared" ref="F232:K232" si="95">SUM(F231)</f>
        <v>0</v>
      </c>
      <c r="G232" s="49">
        <f t="shared" si="95"/>
        <v>0</v>
      </c>
      <c r="H232" s="49">
        <f t="shared" si="95"/>
        <v>0</v>
      </c>
      <c r="I232" s="49">
        <f t="shared" si="95"/>
        <v>0</v>
      </c>
      <c r="J232" s="49">
        <f t="shared" si="95"/>
        <v>0</v>
      </c>
      <c r="K232" s="49">
        <f t="shared" si="95"/>
        <v>0</v>
      </c>
      <c r="L232" s="49">
        <f>SUM(L231)</f>
        <v>0</v>
      </c>
      <c r="M232" s="49">
        <f>SUM(M231)</f>
        <v>0</v>
      </c>
      <c r="N232" s="49">
        <f>SUM(N231)</f>
        <v>0</v>
      </c>
      <c r="O232" s="49">
        <f>SUM(O231)</f>
        <v>0</v>
      </c>
    </row>
    <row r="233" spans="1:15" ht="12" customHeight="1" x14ac:dyDescent="0.25">
      <c r="A233" s="13" t="s">
        <v>220</v>
      </c>
      <c r="B233" s="13" t="s">
        <v>601</v>
      </c>
      <c r="C233" s="13" t="s">
        <v>91</v>
      </c>
      <c r="D233" s="13" t="s">
        <v>603</v>
      </c>
      <c r="E233" s="13" t="s">
        <v>604</v>
      </c>
      <c r="F233" s="46">
        <v>750000</v>
      </c>
      <c r="G233" s="46">
        <v>750000</v>
      </c>
      <c r="H233" s="46">
        <v>0</v>
      </c>
      <c r="I233" s="46">
        <v>0</v>
      </c>
      <c r="J233" s="46">
        <f>SUM(G233+I233)</f>
        <v>750000</v>
      </c>
      <c r="K233" s="51">
        <v>0</v>
      </c>
      <c r="L233" s="51">
        <v>0</v>
      </c>
      <c r="M233" s="51">
        <v>0</v>
      </c>
      <c r="N233" s="51">
        <v>0</v>
      </c>
      <c r="O233" s="51">
        <f>SUM(L233+N233)</f>
        <v>0</v>
      </c>
    </row>
    <row r="234" spans="1:15" ht="12" customHeight="1" outlineLevel="1" x14ac:dyDescent="0.25">
      <c r="A234" s="38" t="s">
        <v>220</v>
      </c>
      <c r="B234" s="48" t="s">
        <v>601</v>
      </c>
      <c r="C234" s="48" t="s">
        <v>91</v>
      </c>
      <c r="D234" s="48" t="s">
        <v>228</v>
      </c>
      <c r="E234" s="48" t="s">
        <v>229</v>
      </c>
      <c r="F234" s="51">
        <v>0</v>
      </c>
      <c r="G234" s="51">
        <v>0</v>
      </c>
      <c r="H234" s="51">
        <v>0</v>
      </c>
      <c r="I234" s="51">
        <v>0</v>
      </c>
      <c r="J234" s="51">
        <f>SUM(G234+I234)</f>
        <v>0</v>
      </c>
      <c r="K234" s="24">
        <v>6500000</v>
      </c>
      <c r="L234" s="24">
        <v>6500000</v>
      </c>
      <c r="M234" s="24">
        <v>0</v>
      </c>
      <c r="N234" s="66">
        <v>0</v>
      </c>
      <c r="O234" s="24">
        <f>SUM(L234+N234)</f>
        <v>6500000</v>
      </c>
    </row>
    <row r="235" spans="1:15" ht="12" customHeight="1" x14ac:dyDescent="0.25">
      <c r="A235" s="90" t="s">
        <v>595</v>
      </c>
      <c r="B235" s="91"/>
      <c r="C235" s="91"/>
      <c r="D235" s="91"/>
      <c r="E235" s="92"/>
      <c r="F235" s="49">
        <f>SUM(F233:F234)</f>
        <v>750000</v>
      </c>
      <c r="G235" s="49">
        <f>SUM(G233)</f>
        <v>750000</v>
      </c>
      <c r="H235" s="49">
        <f>SUM(H233)</f>
        <v>0</v>
      </c>
      <c r="I235" s="49">
        <f>SUM(I233)</f>
        <v>0</v>
      </c>
      <c r="J235" s="49">
        <f>SUM(J233)</f>
        <v>750000</v>
      </c>
      <c r="K235" s="49">
        <f>SUM(K233:K234)</f>
        <v>6500000</v>
      </c>
      <c r="L235" s="49">
        <f>SUM(L233:L234)</f>
        <v>6500000</v>
      </c>
      <c r="M235" s="49">
        <f>SUM(M233:M234)</f>
        <v>0</v>
      </c>
      <c r="N235" s="49">
        <f>SUM(N233:N234)</f>
        <v>0</v>
      </c>
      <c r="O235" s="49">
        <f>SUM(O233:O234)</f>
        <v>6500000</v>
      </c>
    </row>
    <row r="236" spans="1:15" ht="12" customHeight="1" outlineLevel="1" x14ac:dyDescent="0.25">
      <c r="A236" s="13" t="s">
        <v>220</v>
      </c>
      <c r="B236" s="13" t="s">
        <v>602</v>
      </c>
      <c r="C236" s="13" t="s">
        <v>227</v>
      </c>
      <c r="D236" s="13" t="s">
        <v>228</v>
      </c>
      <c r="E236" s="13" t="s">
        <v>229</v>
      </c>
      <c r="F236" s="51">
        <v>0</v>
      </c>
      <c r="G236" s="51">
        <v>0</v>
      </c>
      <c r="H236" s="51">
        <v>0</v>
      </c>
      <c r="I236" s="51">
        <v>0</v>
      </c>
      <c r="J236" s="51">
        <f>SUM(G236+I236)</f>
        <v>0</v>
      </c>
      <c r="K236" s="24">
        <v>1200000</v>
      </c>
      <c r="L236" s="24">
        <v>1200000</v>
      </c>
      <c r="M236" s="24">
        <v>0</v>
      </c>
      <c r="N236" s="66">
        <v>0</v>
      </c>
      <c r="O236" s="24">
        <f>SUM(L236+N236)</f>
        <v>1200000</v>
      </c>
    </row>
    <row r="237" spans="1:15" ht="12" customHeight="1" x14ac:dyDescent="0.25">
      <c r="A237" s="90" t="s">
        <v>596</v>
      </c>
      <c r="B237" s="91"/>
      <c r="C237" s="91"/>
      <c r="D237" s="91"/>
      <c r="E237" s="92"/>
      <c r="F237" s="49">
        <f t="shared" ref="F237:K237" si="96">SUM(F236)</f>
        <v>0</v>
      </c>
      <c r="G237" s="49">
        <f t="shared" si="96"/>
        <v>0</v>
      </c>
      <c r="H237" s="49">
        <f t="shared" si="96"/>
        <v>0</v>
      </c>
      <c r="I237" s="49">
        <f t="shared" si="96"/>
        <v>0</v>
      </c>
      <c r="J237" s="49">
        <f t="shared" si="96"/>
        <v>0</v>
      </c>
      <c r="K237" s="49">
        <f t="shared" si="96"/>
        <v>1200000</v>
      </c>
      <c r="L237" s="49">
        <f>SUM(L236)</f>
        <v>1200000</v>
      </c>
      <c r="M237" s="49">
        <f>SUM(M236)</f>
        <v>0</v>
      </c>
      <c r="N237" s="49">
        <f>SUM(N236)</f>
        <v>0</v>
      </c>
      <c r="O237" s="49">
        <f>SUM(O236)</f>
        <v>1200000</v>
      </c>
    </row>
    <row r="238" spans="1:15" ht="12" customHeight="1" outlineLevel="1" x14ac:dyDescent="0.25">
      <c r="A238" s="3" t="s">
        <v>220</v>
      </c>
      <c r="B238" s="3" t="s">
        <v>258</v>
      </c>
      <c r="C238" s="3" t="s">
        <v>9</v>
      </c>
      <c r="D238" s="3" t="s">
        <v>105</v>
      </c>
      <c r="E238" s="4" t="s">
        <v>106</v>
      </c>
      <c r="F238" s="46">
        <v>0</v>
      </c>
      <c r="G238" s="46">
        <v>0</v>
      </c>
      <c r="H238" s="46">
        <v>0</v>
      </c>
      <c r="I238" s="46">
        <v>0</v>
      </c>
      <c r="J238" s="46">
        <f>SUM(G238+I238)</f>
        <v>0</v>
      </c>
      <c r="K238" s="51">
        <v>0</v>
      </c>
      <c r="L238" s="51">
        <v>0</v>
      </c>
      <c r="M238" s="51">
        <v>0</v>
      </c>
      <c r="N238" s="51">
        <v>0</v>
      </c>
      <c r="O238" s="51">
        <f>SUM(L238+N238)</f>
        <v>0</v>
      </c>
    </row>
    <row r="239" spans="1:15" ht="12" customHeight="1" outlineLevel="1" x14ac:dyDescent="0.25">
      <c r="A239" s="3" t="s">
        <v>220</v>
      </c>
      <c r="B239" s="3" t="s">
        <v>258</v>
      </c>
      <c r="C239" s="3" t="s">
        <v>252</v>
      </c>
      <c r="D239" s="3" t="s">
        <v>93</v>
      </c>
      <c r="E239" s="4" t="s">
        <v>94</v>
      </c>
      <c r="F239" s="51">
        <v>0</v>
      </c>
      <c r="G239" s="51">
        <v>0</v>
      </c>
      <c r="H239" s="51">
        <v>0</v>
      </c>
      <c r="I239" s="51">
        <v>0</v>
      </c>
      <c r="J239" s="51">
        <f>SUM(G239+I239)</f>
        <v>0</v>
      </c>
      <c r="K239" s="24">
        <v>0</v>
      </c>
      <c r="L239" s="24">
        <v>0</v>
      </c>
      <c r="M239" s="24">
        <v>0</v>
      </c>
      <c r="N239" s="66">
        <v>0</v>
      </c>
      <c r="O239" s="24">
        <f>SUM(L239+N239)</f>
        <v>0</v>
      </c>
    </row>
    <row r="240" spans="1:15" ht="12" customHeight="1" outlineLevel="1" x14ac:dyDescent="0.25">
      <c r="A240" s="3" t="s">
        <v>220</v>
      </c>
      <c r="B240" s="3" t="s">
        <v>258</v>
      </c>
      <c r="C240" s="3" t="s">
        <v>252</v>
      </c>
      <c r="D240" s="3" t="s">
        <v>76</v>
      </c>
      <c r="E240" s="4" t="s">
        <v>77</v>
      </c>
      <c r="F240" s="51">
        <v>0</v>
      </c>
      <c r="G240" s="51">
        <v>0</v>
      </c>
      <c r="H240" s="51">
        <v>0</v>
      </c>
      <c r="I240" s="51">
        <v>0</v>
      </c>
      <c r="J240" s="51">
        <f>SUM(G240+I240)</f>
        <v>0</v>
      </c>
      <c r="K240" s="24">
        <v>0</v>
      </c>
      <c r="L240" s="24">
        <v>0</v>
      </c>
      <c r="M240" s="24">
        <v>0</v>
      </c>
      <c r="N240" s="66">
        <v>0</v>
      </c>
      <c r="O240" s="24">
        <f>SUM(L240+N240)</f>
        <v>0</v>
      </c>
    </row>
    <row r="241" spans="1:15" ht="12" customHeight="1" x14ac:dyDescent="0.25">
      <c r="A241" s="75" t="s">
        <v>259</v>
      </c>
      <c r="B241" s="76"/>
      <c r="C241" s="76"/>
      <c r="D241" s="76"/>
      <c r="E241" s="76"/>
      <c r="F241" s="49">
        <f t="shared" ref="F241" si="97">SUM(F238:F240)</f>
        <v>0</v>
      </c>
      <c r="G241" s="49">
        <f>SUM(G238:G240)</f>
        <v>0</v>
      </c>
      <c r="H241" s="49">
        <f>SUM(H238:H240)</f>
        <v>0</v>
      </c>
      <c r="I241" s="49">
        <f>SUM(I238:I240)</f>
        <v>0</v>
      </c>
      <c r="J241" s="49">
        <f>SUM(J238:J240)</f>
        <v>0</v>
      </c>
      <c r="K241" s="49">
        <f t="shared" ref="K241:O241" si="98">SUM(K238:K240)</f>
        <v>0</v>
      </c>
      <c r="L241" s="49">
        <f>SUM(L238:L240)</f>
        <v>0</v>
      </c>
      <c r="M241" s="49">
        <f>SUM(M238:M240)</f>
        <v>0</v>
      </c>
      <c r="N241" s="49">
        <f>SUM(N238:N240)</f>
        <v>0</v>
      </c>
      <c r="O241" s="49">
        <f t="shared" si="98"/>
        <v>0</v>
      </c>
    </row>
    <row r="242" spans="1:15" ht="12" customHeight="1" outlineLevel="1" x14ac:dyDescent="0.25">
      <c r="A242" s="13" t="s">
        <v>220</v>
      </c>
      <c r="B242" s="16" t="s">
        <v>496</v>
      </c>
      <c r="C242" s="16" t="s">
        <v>232</v>
      </c>
      <c r="D242" s="16" t="s">
        <v>118</v>
      </c>
      <c r="E242" s="16" t="s">
        <v>119</v>
      </c>
      <c r="F242" s="62">
        <v>0</v>
      </c>
      <c r="G242" s="62">
        <v>0</v>
      </c>
      <c r="H242" s="62">
        <v>0</v>
      </c>
      <c r="I242" s="62">
        <v>0</v>
      </c>
      <c r="J242" s="62">
        <f>SUM(G242+I242)</f>
        <v>0</v>
      </c>
      <c r="K242" s="43">
        <v>0</v>
      </c>
      <c r="L242" s="43">
        <v>0</v>
      </c>
      <c r="M242" s="43">
        <v>0</v>
      </c>
      <c r="N242" s="70">
        <v>0</v>
      </c>
      <c r="O242" s="43">
        <f>SUM(L242+N242)</f>
        <v>0</v>
      </c>
    </row>
    <row r="243" spans="1:15" ht="12" customHeight="1" outlineLevel="1" x14ac:dyDescent="0.25">
      <c r="A243" s="13" t="s">
        <v>220</v>
      </c>
      <c r="B243" s="16" t="s">
        <v>496</v>
      </c>
      <c r="C243" s="16" t="s">
        <v>232</v>
      </c>
      <c r="D243" s="16" t="s">
        <v>93</v>
      </c>
      <c r="E243" s="16" t="s">
        <v>94</v>
      </c>
      <c r="F243" s="62">
        <v>0</v>
      </c>
      <c r="G243" s="62">
        <v>0</v>
      </c>
      <c r="H243" s="62">
        <v>0</v>
      </c>
      <c r="I243" s="62">
        <v>0</v>
      </c>
      <c r="J243" s="62">
        <f>SUM(G243+I243)</f>
        <v>0</v>
      </c>
      <c r="K243" s="24">
        <v>250000</v>
      </c>
      <c r="L243" s="24">
        <v>250000</v>
      </c>
      <c r="M243" s="24">
        <v>0</v>
      </c>
      <c r="N243" s="66">
        <v>50000</v>
      </c>
      <c r="O243" s="24">
        <f>SUM(L243+N243)</f>
        <v>300000</v>
      </c>
    </row>
    <row r="244" spans="1:15" ht="12" customHeight="1" x14ac:dyDescent="0.25">
      <c r="A244" s="82" t="s">
        <v>495</v>
      </c>
      <c r="B244" s="83"/>
      <c r="C244" s="83"/>
      <c r="D244" s="83"/>
      <c r="E244" s="84"/>
      <c r="F244" s="49">
        <f t="shared" ref="F244:K244" si="99">SUM(F242:F243)</f>
        <v>0</v>
      </c>
      <c r="G244" s="49">
        <f t="shared" si="99"/>
        <v>0</v>
      </c>
      <c r="H244" s="49">
        <f t="shared" si="99"/>
        <v>0</v>
      </c>
      <c r="I244" s="49">
        <f t="shared" si="99"/>
        <v>0</v>
      </c>
      <c r="J244" s="49">
        <f t="shared" si="99"/>
        <v>0</v>
      </c>
      <c r="K244" s="49">
        <f t="shared" si="99"/>
        <v>250000</v>
      </c>
      <c r="L244" s="49">
        <f>SUM(L242:L243)</f>
        <v>250000</v>
      </c>
      <c r="M244" s="49">
        <f>SUM(M242:M243)</f>
        <v>0</v>
      </c>
      <c r="N244" s="49">
        <f>SUM(N242:N243)</f>
        <v>50000</v>
      </c>
      <c r="O244" s="49">
        <f>SUM(O242:O243)</f>
        <v>300000</v>
      </c>
    </row>
    <row r="245" spans="1:15" ht="12" customHeight="1" outlineLevel="1" x14ac:dyDescent="0.25">
      <c r="A245" s="13" t="s">
        <v>220</v>
      </c>
      <c r="B245" s="16" t="s">
        <v>510</v>
      </c>
      <c r="C245" s="16"/>
      <c r="D245" s="16" t="s">
        <v>253</v>
      </c>
      <c r="E245" s="16" t="s">
        <v>254</v>
      </c>
      <c r="F245" s="46">
        <v>2000000</v>
      </c>
      <c r="G245" s="46">
        <v>2000000</v>
      </c>
      <c r="H245" s="46">
        <v>0</v>
      </c>
      <c r="I245" s="46">
        <v>0</v>
      </c>
      <c r="J245" s="46">
        <f>SUM(G245+I245)</f>
        <v>2000000</v>
      </c>
      <c r="K245" s="51">
        <v>0</v>
      </c>
      <c r="L245" s="51">
        <v>0</v>
      </c>
      <c r="M245" s="51">
        <v>0</v>
      </c>
      <c r="N245" s="51">
        <v>0</v>
      </c>
      <c r="O245" s="51">
        <f>SUM(L245+N245)</f>
        <v>0</v>
      </c>
    </row>
    <row r="246" spans="1:15" ht="12" customHeight="1" outlineLevel="1" x14ac:dyDescent="0.25">
      <c r="A246" s="3" t="s">
        <v>220</v>
      </c>
      <c r="B246" s="3" t="s">
        <v>508</v>
      </c>
      <c r="C246" s="3" t="s">
        <v>257</v>
      </c>
      <c r="D246" s="3" t="s">
        <v>93</v>
      </c>
      <c r="E246" s="4" t="s">
        <v>94</v>
      </c>
      <c r="F246" s="51">
        <v>0</v>
      </c>
      <c r="G246" s="51">
        <v>0</v>
      </c>
      <c r="H246" s="51">
        <v>0</v>
      </c>
      <c r="I246" s="51">
        <v>0</v>
      </c>
      <c r="J246" s="51">
        <f>SUM(G246+I246)</f>
        <v>0</v>
      </c>
      <c r="K246" s="24">
        <v>20000</v>
      </c>
      <c r="L246" s="24">
        <v>20000</v>
      </c>
      <c r="M246" s="24">
        <v>0</v>
      </c>
      <c r="N246" s="66">
        <v>0</v>
      </c>
      <c r="O246" s="24">
        <f>SUM(L246+N246)</f>
        <v>20000</v>
      </c>
    </row>
    <row r="247" spans="1:15" ht="12" customHeight="1" outlineLevel="1" x14ac:dyDescent="0.25">
      <c r="A247" s="3" t="s">
        <v>220</v>
      </c>
      <c r="B247" s="3" t="s">
        <v>510</v>
      </c>
      <c r="C247" s="3" t="s">
        <v>257</v>
      </c>
      <c r="D247" s="3" t="s">
        <v>228</v>
      </c>
      <c r="E247" s="4" t="s">
        <v>229</v>
      </c>
      <c r="F247" s="51">
        <v>0</v>
      </c>
      <c r="G247" s="51">
        <v>0</v>
      </c>
      <c r="H247" s="51">
        <v>0</v>
      </c>
      <c r="I247" s="51">
        <v>0</v>
      </c>
      <c r="J247" s="51">
        <f>SUM(G247+I247)</f>
        <v>0</v>
      </c>
      <c r="K247" s="24">
        <v>0</v>
      </c>
      <c r="L247" s="24">
        <v>0</v>
      </c>
      <c r="M247" s="24">
        <v>0</v>
      </c>
      <c r="N247" s="66">
        <v>0</v>
      </c>
      <c r="O247" s="24">
        <f>SUM(L247+N247)</f>
        <v>0</v>
      </c>
    </row>
    <row r="248" spans="1:15" ht="12" customHeight="1" x14ac:dyDescent="0.25">
      <c r="A248" s="75" t="s">
        <v>507</v>
      </c>
      <c r="B248" s="76"/>
      <c r="C248" s="76"/>
      <c r="D248" s="76"/>
      <c r="E248" s="76"/>
      <c r="F248" s="49">
        <f t="shared" ref="F248:O248" si="100">SUM(F245:F247)</f>
        <v>2000000</v>
      </c>
      <c r="G248" s="49">
        <f>SUM(G245:G247)</f>
        <v>2000000</v>
      </c>
      <c r="H248" s="49">
        <f>SUM(H245:H247)</f>
        <v>0</v>
      </c>
      <c r="I248" s="49">
        <f>SUM(I245:I247)</f>
        <v>0</v>
      </c>
      <c r="J248" s="49">
        <f>SUM(J245:J247)</f>
        <v>2000000</v>
      </c>
      <c r="K248" s="49">
        <f t="shared" ref="K248" si="101">SUM(K245:K247)</f>
        <v>20000</v>
      </c>
      <c r="L248" s="49">
        <f>SUM(L245:L247)</f>
        <v>20000</v>
      </c>
      <c r="M248" s="49">
        <f>SUM(M245:M247)</f>
        <v>0</v>
      </c>
      <c r="N248" s="49">
        <f>SUM(N245:N247)</f>
        <v>0</v>
      </c>
      <c r="O248" s="49">
        <f t="shared" si="100"/>
        <v>20000</v>
      </c>
    </row>
    <row r="249" spans="1:15" ht="12" customHeight="1" outlineLevel="1" x14ac:dyDescent="0.25">
      <c r="A249" s="13" t="s">
        <v>220</v>
      </c>
      <c r="B249" s="13" t="s">
        <v>516</v>
      </c>
      <c r="C249" s="13" t="s">
        <v>97</v>
      </c>
      <c r="D249" s="13" t="s">
        <v>255</v>
      </c>
      <c r="E249" s="13" t="s">
        <v>256</v>
      </c>
      <c r="F249" s="46">
        <v>0</v>
      </c>
      <c r="G249" s="46">
        <v>0</v>
      </c>
      <c r="H249" s="46">
        <v>0</v>
      </c>
      <c r="I249" s="46">
        <v>0</v>
      </c>
      <c r="J249" s="46">
        <f>SUM(G249+I249)</f>
        <v>0</v>
      </c>
      <c r="K249" s="51">
        <v>0</v>
      </c>
      <c r="L249" s="51">
        <v>0</v>
      </c>
      <c r="M249" s="51">
        <v>0</v>
      </c>
      <c r="N249" s="51">
        <v>0</v>
      </c>
      <c r="O249" s="51">
        <f>SUM(L249+N249)</f>
        <v>0</v>
      </c>
    </row>
    <row r="250" spans="1:15" ht="12" customHeight="1" outlineLevel="1" x14ac:dyDescent="0.25">
      <c r="A250" s="13" t="s">
        <v>220</v>
      </c>
      <c r="B250" s="13" t="s">
        <v>516</v>
      </c>
      <c r="C250" s="13"/>
      <c r="D250" s="13" t="s">
        <v>244</v>
      </c>
      <c r="E250" s="13" t="s">
        <v>108</v>
      </c>
      <c r="F250" s="46">
        <v>100000</v>
      </c>
      <c r="G250" s="46">
        <v>100000</v>
      </c>
      <c r="H250" s="46">
        <v>0</v>
      </c>
      <c r="I250" s="46">
        <v>0</v>
      </c>
      <c r="J250" s="46">
        <f>SUM(G250+I250)</f>
        <v>100000</v>
      </c>
      <c r="K250" s="51">
        <v>0</v>
      </c>
      <c r="L250" s="51">
        <v>0</v>
      </c>
      <c r="M250" s="51">
        <v>0</v>
      </c>
      <c r="N250" s="51">
        <v>0</v>
      </c>
      <c r="O250" s="51">
        <f>SUM(L250+N250)</f>
        <v>0</v>
      </c>
    </row>
    <row r="251" spans="1:15" ht="12" customHeight="1" outlineLevel="1" x14ac:dyDescent="0.25">
      <c r="A251" s="13" t="s">
        <v>220</v>
      </c>
      <c r="B251" s="13" t="s">
        <v>516</v>
      </c>
      <c r="C251" s="13" t="s">
        <v>97</v>
      </c>
      <c r="D251" s="13" t="s">
        <v>228</v>
      </c>
      <c r="E251" s="13" t="s">
        <v>229</v>
      </c>
      <c r="F251" s="51">
        <v>0</v>
      </c>
      <c r="G251" s="51">
        <v>0</v>
      </c>
      <c r="H251" s="51">
        <v>0</v>
      </c>
      <c r="I251" s="51">
        <v>0</v>
      </c>
      <c r="J251" s="51">
        <f>SUM(G251+I251)</f>
        <v>0</v>
      </c>
      <c r="K251" s="24">
        <v>20000</v>
      </c>
      <c r="L251" s="24">
        <v>20000</v>
      </c>
      <c r="M251" s="24">
        <v>0</v>
      </c>
      <c r="N251" s="66">
        <v>0</v>
      </c>
      <c r="O251" s="24">
        <f>SUM(L251+N251)</f>
        <v>20000</v>
      </c>
    </row>
    <row r="252" spans="1:15" ht="12" customHeight="1" x14ac:dyDescent="0.25">
      <c r="A252" s="90" t="s">
        <v>517</v>
      </c>
      <c r="B252" s="91"/>
      <c r="C252" s="91"/>
      <c r="D252" s="91"/>
      <c r="E252" s="92"/>
      <c r="F252" s="49">
        <f t="shared" ref="F252:O252" si="102">SUM(F249:F251)</f>
        <v>100000</v>
      </c>
      <c r="G252" s="49">
        <f>SUM(G249:G251)</f>
        <v>100000</v>
      </c>
      <c r="H252" s="49">
        <f>SUM(H249:H251)</f>
        <v>0</v>
      </c>
      <c r="I252" s="49">
        <f>SUM(I249:I251)</f>
        <v>0</v>
      </c>
      <c r="J252" s="49">
        <f>SUM(J249:J251)</f>
        <v>100000</v>
      </c>
      <c r="K252" s="49">
        <f t="shared" ref="K252" si="103">SUM(K249:K251)</f>
        <v>20000</v>
      </c>
      <c r="L252" s="49">
        <f>SUM(L249:L251)</f>
        <v>20000</v>
      </c>
      <c r="M252" s="49">
        <f>SUM(M249:M251)</f>
        <v>0</v>
      </c>
      <c r="N252" s="49">
        <f>SUM(N249:N251)</f>
        <v>0</v>
      </c>
      <c r="O252" s="49">
        <f t="shared" si="102"/>
        <v>20000</v>
      </c>
    </row>
    <row r="253" spans="1:15" ht="12" customHeight="1" x14ac:dyDescent="0.25">
      <c r="A253" s="13" t="s">
        <v>220</v>
      </c>
      <c r="B253" s="13" t="s">
        <v>622</v>
      </c>
      <c r="C253" s="13"/>
      <c r="D253" s="13" t="s">
        <v>253</v>
      </c>
      <c r="E253" s="13" t="s">
        <v>254</v>
      </c>
      <c r="F253" s="46">
        <v>0</v>
      </c>
      <c r="G253" s="46">
        <v>0</v>
      </c>
      <c r="H253" s="46">
        <v>0</v>
      </c>
      <c r="I253" s="46">
        <v>0</v>
      </c>
      <c r="J253" s="46">
        <f>SUM(G253+I253)</f>
        <v>0</v>
      </c>
      <c r="K253" s="51">
        <v>0</v>
      </c>
      <c r="L253" s="51">
        <v>0</v>
      </c>
      <c r="M253" s="51">
        <v>0</v>
      </c>
      <c r="N253" s="51">
        <v>0</v>
      </c>
      <c r="O253" s="51">
        <f>SUM(L253+N253)</f>
        <v>0</v>
      </c>
    </row>
    <row r="254" spans="1:15" ht="12" customHeight="1" x14ac:dyDescent="0.25">
      <c r="A254" s="13" t="s">
        <v>220</v>
      </c>
      <c r="B254" s="13" t="s">
        <v>622</v>
      </c>
      <c r="C254" s="13" t="s">
        <v>250</v>
      </c>
      <c r="D254" s="13" t="s">
        <v>93</v>
      </c>
      <c r="E254" s="13" t="s">
        <v>94</v>
      </c>
      <c r="F254" s="51">
        <v>0</v>
      </c>
      <c r="G254" s="51">
        <v>0</v>
      </c>
      <c r="H254" s="51">
        <v>0</v>
      </c>
      <c r="I254" s="51">
        <v>0</v>
      </c>
      <c r="J254" s="51">
        <f>SUM(G254+I254)</f>
        <v>0</v>
      </c>
      <c r="K254" s="24">
        <v>0</v>
      </c>
      <c r="L254" s="24">
        <v>0</v>
      </c>
      <c r="M254" s="24">
        <v>0</v>
      </c>
      <c r="N254" s="66">
        <v>200000</v>
      </c>
      <c r="O254" s="24">
        <f>SUM(L254+N254)</f>
        <v>200000</v>
      </c>
    </row>
    <row r="255" spans="1:15" ht="12" customHeight="1" x14ac:dyDescent="0.25">
      <c r="A255" s="13" t="s">
        <v>220</v>
      </c>
      <c r="B255" s="13" t="s">
        <v>622</v>
      </c>
      <c r="C255" s="13" t="s">
        <v>250</v>
      </c>
      <c r="D255" s="13" t="s">
        <v>76</v>
      </c>
      <c r="E255" s="13" t="s">
        <v>77</v>
      </c>
      <c r="F255" s="51">
        <v>0</v>
      </c>
      <c r="G255" s="51">
        <v>0</v>
      </c>
      <c r="H255" s="51">
        <v>0</v>
      </c>
      <c r="I255" s="51">
        <v>0</v>
      </c>
      <c r="J255" s="51">
        <f>SUM(G255+I255)</f>
        <v>0</v>
      </c>
      <c r="K255" s="24">
        <v>0</v>
      </c>
      <c r="L255" s="24">
        <v>0</v>
      </c>
      <c r="M255" s="24">
        <v>0</v>
      </c>
      <c r="N255" s="66">
        <v>0</v>
      </c>
      <c r="O255" s="24">
        <f>SUM(L255+N255)</f>
        <v>0</v>
      </c>
    </row>
    <row r="256" spans="1:15" ht="12" customHeight="1" x14ac:dyDescent="0.25">
      <c r="A256" s="90" t="s">
        <v>623</v>
      </c>
      <c r="B256" s="91"/>
      <c r="C256" s="91"/>
      <c r="D256" s="91"/>
      <c r="E256" s="92"/>
      <c r="F256" s="49">
        <f t="shared" ref="F256:O256" si="104">SUM(F253:F255)</f>
        <v>0</v>
      </c>
      <c r="G256" s="49">
        <f t="shared" si="104"/>
        <v>0</v>
      </c>
      <c r="H256" s="49">
        <f t="shared" si="104"/>
        <v>0</v>
      </c>
      <c r="I256" s="49">
        <f t="shared" si="104"/>
        <v>0</v>
      </c>
      <c r="J256" s="49">
        <f t="shared" si="104"/>
        <v>0</v>
      </c>
      <c r="K256" s="49">
        <f t="shared" si="104"/>
        <v>0</v>
      </c>
      <c r="L256" s="49">
        <f t="shared" si="104"/>
        <v>0</v>
      </c>
      <c r="M256" s="49">
        <f t="shared" si="104"/>
        <v>0</v>
      </c>
      <c r="N256" s="49">
        <f t="shared" si="104"/>
        <v>200000</v>
      </c>
      <c r="O256" s="49">
        <f t="shared" si="104"/>
        <v>200000</v>
      </c>
    </row>
    <row r="257" spans="1:15" ht="12" customHeight="1" x14ac:dyDescent="0.25">
      <c r="A257" s="13" t="s">
        <v>220</v>
      </c>
      <c r="B257" s="13" t="s">
        <v>625</v>
      </c>
      <c r="C257" s="13"/>
      <c r="D257" s="13" t="s">
        <v>253</v>
      </c>
      <c r="E257" s="13" t="s">
        <v>254</v>
      </c>
      <c r="F257" s="46">
        <v>0</v>
      </c>
      <c r="G257" s="46">
        <v>0</v>
      </c>
      <c r="H257" s="46">
        <v>0</v>
      </c>
      <c r="I257" s="46">
        <v>0</v>
      </c>
      <c r="J257" s="46">
        <f>SUM(G257+I257)</f>
        <v>0</v>
      </c>
      <c r="K257" s="51">
        <v>0</v>
      </c>
      <c r="L257" s="51">
        <v>0</v>
      </c>
      <c r="M257" s="51">
        <v>0</v>
      </c>
      <c r="N257" s="51">
        <v>0</v>
      </c>
      <c r="O257" s="51">
        <f>SUM(L257+N257)</f>
        <v>0</v>
      </c>
    </row>
    <row r="258" spans="1:15" ht="12" customHeight="1" x14ac:dyDescent="0.25">
      <c r="A258" s="13" t="s">
        <v>220</v>
      </c>
      <c r="B258" s="13" t="s">
        <v>625</v>
      </c>
      <c r="C258" s="13" t="s">
        <v>263</v>
      </c>
      <c r="D258" s="13" t="s">
        <v>93</v>
      </c>
      <c r="E258" s="13" t="s">
        <v>94</v>
      </c>
      <c r="F258" s="51">
        <v>0</v>
      </c>
      <c r="G258" s="51">
        <v>0</v>
      </c>
      <c r="H258" s="51">
        <v>0</v>
      </c>
      <c r="I258" s="51">
        <v>0</v>
      </c>
      <c r="J258" s="51">
        <f>SUM(G258+I258)</f>
        <v>0</v>
      </c>
      <c r="K258" s="24">
        <v>0</v>
      </c>
      <c r="L258" s="24">
        <v>0</v>
      </c>
      <c r="M258" s="24">
        <v>0</v>
      </c>
      <c r="N258" s="66">
        <v>500000</v>
      </c>
      <c r="O258" s="24">
        <f>SUM(L258+N258)</f>
        <v>500000</v>
      </c>
    </row>
    <row r="259" spans="1:15" ht="12" customHeight="1" x14ac:dyDescent="0.25">
      <c r="A259" s="13" t="s">
        <v>220</v>
      </c>
      <c r="B259" s="13" t="s">
        <v>625</v>
      </c>
      <c r="C259" s="13" t="s">
        <v>263</v>
      </c>
      <c r="D259" s="13" t="s">
        <v>76</v>
      </c>
      <c r="E259" s="13" t="s">
        <v>77</v>
      </c>
      <c r="F259" s="51">
        <v>0</v>
      </c>
      <c r="G259" s="51">
        <v>0</v>
      </c>
      <c r="H259" s="51">
        <v>0</v>
      </c>
      <c r="I259" s="51">
        <v>0</v>
      </c>
      <c r="J259" s="51">
        <f>SUM(G259+I259)</f>
        <v>0</v>
      </c>
      <c r="K259" s="24">
        <v>0</v>
      </c>
      <c r="L259" s="24">
        <v>0</v>
      </c>
      <c r="M259" s="24">
        <v>0</v>
      </c>
      <c r="N259" s="66">
        <v>0</v>
      </c>
      <c r="O259" s="24">
        <f>SUM(L259+N259)</f>
        <v>0</v>
      </c>
    </row>
    <row r="260" spans="1:15" ht="12" customHeight="1" x14ac:dyDescent="0.25">
      <c r="A260" s="90" t="s">
        <v>624</v>
      </c>
      <c r="B260" s="91"/>
      <c r="C260" s="91"/>
      <c r="D260" s="91"/>
      <c r="E260" s="92"/>
      <c r="F260" s="49">
        <f t="shared" ref="F260:O260" si="105">SUM(F257:F259)</f>
        <v>0</v>
      </c>
      <c r="G260" s="49">
        <f t="shared" si="105"/>
        <v>0</v>
      </c>
      <c r="H260" s="49">
        <f t="shared" si="105"/>
        <v>0</v>
      </c>
      <c r="I260" s="49">
        <f t="shared" si="105"/>
        <v>0</v>
      </c>
      <c r="J260" s="49">
        <f t="shared" si="105"/>
        <v>0</v>
      </c>
      <c r="K260" s="49">
        <f t="shared" si="105"/>
        <v>0</v>
      </c>
      <c r="L260" s="49">
        <f t="shared" si="105"/>
        <v>0</v>
      </c>
      <c r="M260" s="49">
        <f t="shared" si="105"/>
        <v>0</v>
      </c>
      <c r="N260" s="49">
        <f t="shared" si="105"/>
        <v>500000</v>
      </c>
      <c r="O260" s="49">
        <f t="shared" si="105"/>
        <v>500000</v>
      </c>
    </row>
    <row r="261" spans="1:15" ht="12" customHeight="1" x14ac:dyDescent="0.25">
      <c r="A261" s="26" t="s">
        <v>220</v>
      </c>
      <c r="B261" s="13" t="s">
        <v>626</v>
      </c>
      <c r="C261" s="13" t="s">
        <v>250</v>
      </c>
      <c r="D261" s="13" t="s">
        <v>228</v>
      </c>
      <c r="E261" s="13" t="s">
        <v>229</v>
      </c>
      <c r="F261" s="51">
        <v>0</v>
      </c>
      <c r="G261" s="51">
        <v>0</v>
      </c>
      <c r="H261" s="51">
        <v>0</v>
      </c>
      <c r="I261" s="51">
        <v>0</v>
      </c>
      <c r="J261" s="51">
        <f>SUM(G261+I261)</f>
        <v>0</v>
      </c>
      <c r="K261" s="24">
        <v>0</v>
      </c>
      <c r="L261" s="24">
        <v>0</v>
      </c>
      <c r="M261" s="24">
        <v>0</v>
      </c>
      <c r="N261" s="66">
        <v>4000000</v>
      </c>
      <c r="O261" s="24">
        <f>SUM(L261+N261)</f>
        <v>4000000</v>
      </c>
    </row>
    <row r="262" spans="1:15" ht="12" customHeight="1" x14ac:dyDescent="0.25">
      <c r="A262" s="93" t="s">
        <v>627</v>
      </c>
      <c r="B262" s="93"/>
      <c r="C262" s="93"/>
      <c r="D262" s="93"/>
      <c r="E262" s="94"/>
      <c r="F262" s="49">
        <f t="shared" ref="F262:O262" si="106">SUM(F261)</f>
        <v>0</v>
      </c>
      <c r="G262" s="49">
        <f t="shared" si="106"/>
        <v>0</v>
      </c>
      <c r="H262" s="49">
        <f t="shared" si="106"/>
        <v>0</v>
      </c>
      <c r="I262" s="49">
        <f t="shared" si="106"/>
        <v>0</v>
      </c>
      <c r="J262" s="49">
        <f t="shared" si="106"/>
        <v>0</v>
      </c>
      <c r="K262" s="49">
        <f t="shared" si="106"/>
        <v>0</v>
      </c>
      <c r="L262" s="49">
        <f t="shared" si="106"/>
        <v>0</v>
      </c>
      <c r="M262" s="49">
        <f t="shared" si="106"/>
        <v>0</v>
      </c>
      <c r="N262" s="49">
        <f t="shared" si="106"/>
        <v>4000000</v>
      </c>
      <c r="O262" s="49">
        <f t="shared" si="106"/>
        <v>4000000</v>
      </c>
    </row>
    <row r="263" spans="1:15" ht="12" customHeight="1" x14ac:dyDescent="0.25">
      <c r="A263" s="13" t="s">
        <v>220</v>
      </c>
      <c r="B263" s="13" t="s">
        <v>628</v>
      </c>
      <c r="C263" s="13" t="s">
        <v>252</v>
      </c>
      <c r="D263" s="13" t="s">
        <v>76</v>
      </c>
      <c r="E263" s="13" t="s">
        <v>77</v>
      </c>
      <c r="F263" s="51">
        <v>0</v>
      </c>
      <c r="G263" s="51">
        <v>0</v>
      </c>
      <c r="H263" s="51">
        <v>0</v>
      </c>
      <c r="I263" s="51">
        <v>0</v>
      </c>
      <c r="J263" s="51">
        <f>SUM(G263+I263)</f>
        <v>0</v>
      </c>
      <c r="K263" s="24">
        <v>0</v>
      </c>
      <c r="L263" s="24">
        <v>0</v>
      </c>
      <c r="M263" s="24">
        <v>0</v>
      </c>
      <c r="N263" s="66">
        <v>3500000</v>
      </c>
      <c r="O263" s="24">
        <f>SUM(L263+N263)</f>
        <v>3500000</v>
      </c>
    </row>
    <row r="264" spans="1:15" ht="12" customHeight="1" x14ac:dyDescent="0.25">
      <c r="A264" s="90" t="s">
        <v>631</v>
      </c>
      <c r="B264" s="91"/>
      <c r="C264" s="91"/>
      <c r="D264" s="91"/>
      <c r="E264" s="92"/>
      <c r="F264" s="49">
        <f t="shared" ref="F264:O264" si="107">SUM(F263)</f>
        <v>0</v>
      </c>
      <c r="G264" s="49">
        <f t="shared" si="107"/>
        <v>0</v>
      </c>
      <c r="H264" s="49">
        <f t="shared" si="107"/>
        <v>0</v>
      </c>
      <c r="I264" s="49">
        <f t="shared" si="107"/>
        <v>0</v>
      </c>
      <c r="J264" s="49">
        <f t="shared" si="107"/>
        <v>0</v>
      </c>
      <c r="K264" s="49">
        <f t="shared" si="107"/>
        <v>0</v>
      </c>
      <c r="L264" s="49">
        <f t="shared" si="107"/>
        <v>0</v>
      </c>
      <c r="M264" s="49">
        <f t="shared" si="107"/>
        <v>0</v>
      </c>
      <c r="N264" s="49">
        <f t="shared" si="107"/>
        <v>3500000</v>
      </c>
      <c r="O264" s="49">
        <f t="shared" si="107"/>
        <v>3500000</v>
      </c>
    </row>
    <row r="265" spans="1:15" ht="12" customHeight="1" x14ac:dyDescent="0.25">
      <c r="A265" s="13" t="s">
        <v>220</v>
      </c>
      <c r="B265" s="13" t="s">
        <v>629</v>
      </c>
      <c r="C265" s="13" t="s">
        <v>250</v>
      </c>
      <c r="D265" s="13" t="s">
        <v>228</v>
      </c>
      <c r="E265" s="13" t="s">
        <v>229</v>
      </c>
      <c r="F265" s="51">
        <v>0</v>
      </c>
      <c r="G265" s="51">
        <v>0</v>
      </c>
      <c r="H265" s="51">
        <v>0</v>
      </c>
      <c r="I265" s="51">
        <v>0</v>
      </c>
      <c r="J265" s="51">
        <f>SUM(G265+I265)</f>
        <v>0</v>
      </c>
      <c r="K265" s="24">
        <v>0</v>
      </c>
      <c r="L265" s="24">
        <v>0</v>
      </c>
      <c r="M265" s="24">
        <v>0</v>
      </c>
      <c r="N265" s="66">
        <v>2000000</v>
      </c>
      <c r="O265" s="24">
        <f>SUM(L265+N265)</f>
        <v>2000000</v>
      </c>
    </row>
    <row r="266" spans="1:15" ht="12" customHeight="1" x14ac:dyDescent="0.25">
      <c r="A266" s="90" t="s">
        <v>632</v>
      </c>
      <c r="B266" s="91"/>
      <c r="C266" s="91"/>
      <c r="D266" s="91"/>
      <c r="E266" s="92"/>
      <c r="F266" s="49">
        <f t="shared" ref="F266:O266" si="108">SUM(F265)</f>
        <v>0</v>
      </c>
      <c r="G266" s="49">
        <f t="shared" si="108"/>
        <v>0</v>
      </c>
      <c r="H266" s="49">
        <f t="shared" si="108"/>
        <v>0</v>
      </c>
      <c r="I266" s="49">
        <f t="shared" si="108"/>
        <v>0</v>
      </c>
      <c r="J266" s="49">
        <f t="shared" si="108"/>
        <v>0</v>
      </c>
      <c r="K266" s="49">
        <f t="shared" si="108"/>
        <v>0</v>
      </c>
      <c r="L266" s="49">
        <f t="shared" si="108"/>
        <v>0</v>
      </c>
      <c r="M266" s="49">
        <f t="shared" si="108"/>
        <v>0</v>
      </c>
      <c r="N266" s="49">
        <f t="shared" si="108"/>
        <v>2000000</v>
      </c>
      <c r="O266" s="49">
        <f t="shared" si="108"/>
        <v>2000000</v>
      </c>
    </row>
    <row r="267" spans="1:15" ht="12" customHeight="1" x14ac:dyDescent="0.25">
      <c r="A267" s="13" t="s">
        <v>220</v>
      </c>
      <c r="B267" s="13" t="s">
        <v>630</v>
      </c>
      <c r="C267" s="13" t="s">
        <v>252</v>
      </c>
      <c r="D267" s="13" t="s">
        <v>76</v>
      </c>
      <c r="E267" s="13" t="s">
        <v>77</v>
      </c>
      <c r="F267" s="51">
        <v>0</v>
      </c>
      <c r="G267" s="51">
        <v>0</v>
      </c>
      <c r="H267" s="51">
        <v>0</v>
      </c>
      <c r="I267" s="51">
        <v>0</v>
      </c>
      <c r="J267" s="51">
        <f>SUM(G267+I267)</f>
        <v>0</v>
      </c>
      <c r="K267" s="24">
        <v>0</v>
      </c>
      <c r="L267" s="24">
        <v>0</v>
      </c>
      <c r="M267" s="24">
        <v>0</v>
      </c>
      <c r="N267" s="66">
        <v>1200000</v>
      </c>
      <c r="O267" s="24">
        <f>SUM(L267+N267)</f>
        <v>1200000</v>
      </c>
    </row>
    <row r="268" spans="1:15" ht="12" customHeight="1" x14ac:dyDescent="0.25">
      <c r="A268" s="90" t="s">
        <v>633</v>
      </c>
      <c r="B268" s="91"/>
      <c r="C268" s="91"/>
      <c r="D268" s="91"/>
      <c r="E268" s="92"/>
      <c r="F268" s="49">
        <f t="shared" ref="F268:O268" si="109">SUM(F267)</f>
        <v>0</v>
      </c>
      <c r="G268" s="49">
        <f t="shared" si="109"/>
        <v>0</v>
      </c>
      <c r="H268" s="49">
        <f t="shared" si="109"/>
        <v>0</v>
      </c>
      <c r="I268" s="49">
        <f t="shared" si="109"/>
        <v>0</v>
      </c>
      <c r="J268" s="49">
        <f t="shared" si="109"/>
        <v>0</v>
      </c>
      <c r="K268" s="49">
        <f t="shared" si="109"/>
        <v>0</v>
      </c>
      <c r="L268" s="49">
        <f t="shared" si="109"/>
        <v>0</v>
      </c>
      <c r="M268" s="49">
        <f t="shared" si="109"/>
        <v>0</v>
      </c>
      <c r="N268" s="49">
        <f t="shared" si="109"/>
        <v>1200000</v>
      </c>
      <c r="O268" s="49">
        <f t="shared" si="109"/>
        <v>1200000</v>
      </c>
    </row>
    <row r="269" spans="1:15" ht="12" customHeight="1" outlineLevel="1" x14ac:dyDescent="0.25">
      <c r="A269" s="3" t="s">
        <v>220</v>
      </c>
      <c r="B269" s="3" t="s">
        <v>262</v>
      </c>
      <c r="C269" s="7"/>
      <c r="D269" s="3" t="s">
        <v>105</v>
      </c>
      <c r="E269" s="4" t="s">
        <v>106</v>
      </c>
      <c r="F269" s="46">
        <v>1500000</v>
      </c>
      <c r="G269" s="46">
        <v>1500000</v>
      </c>
      <c r="H269" s="46">
        <v>0</v>
      </c>
      <c r="I269" s="46">
        <v>0</v>
      </c>
      <c r="J269" s="46">
        <f>SUM(G269+I269)</f>
        <v>1500000</v>
      </c>
      <c r="K269" s="51">
        <v>0</v>
      </c>
      <c r="L269" s="51">
        <v>0</v>
      </c>
      <c r="M269" s="51">
        <v>0</v>
      </c>
      <c r="N269" s="51">
        <v>0</v>
      </c>
      <c r="O269" s="51">
        <f>SUM(L269+N269)</f>
        <v>0</v>
      </c>
    </row>
    <row r="270" spans="1:15" ht="12" customHeight="1" outlineLevel="1" x14ac:dyDescent="0.25">
      <c r="A270" s="3" t="s">
        <v>220</v>
      </c>
      <c r="B270" s="3" t="s">
        <v>262</v>
      </c>
      <c r="C270" s="7"/>
      <c r="D270" s="3" t="s">
        <v>107</v>
      </c>
      <c r="E270" s="4" t="s">
        <v>108</v>
      </c>
      <c r="F270" s="46">
        <v>0</v>
      </c>
      <c r="G270" s="46">
        <v>0</v>
      </c>
      <c r="H270" s="46">
        <v>0</v>
      </c>
      <c r="I270" s="46">
        <v>0</v>
      </c>
      <c r="J270" s="46">
        <f>SUM(G270+I270)</f>
        <v>0</v>
      </c>
      <c r="K270" s="51">
        <v>0</v>
      </c>
      <c r="L270" s="51">
        <v>0</v>
      </c>
      <c r="M270" s="51">
        <v>0</v>
      </c>
      <c r="N270" s="51">
        <v>0</v>
      </c>
      <c r="O270" s="51">
        <f>SUM(L270+N270)</f>
        <v>0</v>
      </c>
    </row>
    <row r="271" spans="1:15" ht="12" customHeight="1" outlineLevel="1" x14ac:dyDescent="0.25">
      <c r="A271" s="3" t="s">
        <v>220</v>
      </c>
      <c r="B271" s="3" t="s">
        <v>262</v>
      </c>
      <c r="C271" s="27">
        <v>3329</v>
      </c>
      <c r="D271" s="3" t="s">
        <v>93</v>
      </c>
      <c r="E271" s="4" t="s">
        <v>94</v>
      </c>
      <c r="F271" s="51">
        <v>0</v>
      </c>
      <c r="G271" s="51">
        <v>0</v>
      </c>
      <c r="H271" s="51">
        <v>0</v>
      </c>
      <c r="I271" s="51">
        <v>0</v>
      </c>
      <c r="J271" s="51">
        <f>SUM(G271+I271)</f>
        <v>0</v>
      </c>
      <c r="K271" s="24">
        <v>0</v>
      </c>
      <c r="L271" s="24">
        <v>0</v>
      </c>
      <c r="M271" s="24">
        <v>0</v>
      </c>
      <c r="N271" s="66">
        <v>0</v>
      </c>
      <c r="O271" s="24">
        <f>SUM(L271+N271)</f>
        <v>0</v>
      </c>
    </row>
    <row r="272" spans="1:15" ht="12" customHeight="1" outlineLevel="1" x14ac:dyDescent="0.25">
      <c r="A272" s="3" t="s">
        <v>220</v>
      </c>
      <c r="B272" s="3" t="s">
        <v>262</v>
      </c>
      <c r="C272" s="3" t="s">
        <v>263</v>
      </c>
      <c r="D272" s="3" t="s">
        <v>76</v>
      </c>
      <c r="E272" s="4" t="s">
        <v>77</v>
      </c>
      <c r="F272" s="51">
        <v>0</v>
      </c>
      <c r="G272" s="51">
        <v>0</v>
      </c>
      <c r="H272" s="51">
        <v>0</v>
      </c>
      <c r="I272" s="51">
        <v>0</v>
      </c>
      <c r="J272" s="51">
        <f>SUM(G272+I272)</f>
        <v>0</v>
      </c>
      <c r="K272" s="24">
        <v>600000</v>
      </c>
      <c r="L272" s="24">
        <v>600000</v>
      </c>
      <c r="M272" s="24">
        <v>0</v>
      </c>
      <c r="N272" s="66">
        <v>0</v>
      </c>
      <c r="O272" s="24">
        <f>SUM(L272+N272)</f>
        <v>600000</v>
      </c>
    </row>
    <row r="273" spans="1:15" ht="12" customHeight="1" outlineLevel="1" x14ac:dyDescent="0.25">
      <c r="A273" s="3" t="s">
        <v>220</v>
      </c>
      <c r="B273" s="3" t="s">
        <v>262</v>
      </c>
      <c r="C273" s="3" t="s">
        <v>263</v>
      </c>
      <c r="D273" s="3" t="s">
        <v>264</v>
      </c>
      <c r="E273" s="4" t="s">
        <v>265</v>
      </c>
      <c r="F273" s="51">
        <v>0</v>
      </c>
      <c r="G273" s="51">
        <v>0</v>
      </c>
      <c r="H273" s="51">
        <v>0</v>
      </c>
      <c r="I273" s="51">
        <v>0</v>
      </c>
      <c r="J273" s="51">
        <f>SUM(G273+I273)</f>
        <v>0</v>
      </c>
      <c r="K273" s="24">
        <v>2000000</v>
      </c>
      <c r="L273" s="24">
        <v>2000000</v>
      </c>
      <c r="M273" s="24">
        <v>0</v>
      </c>
      <c r="N273" s="66">
        <v>0</v>
      </c>
      <c r="O273" s="24">
        <f>SUM(L273+N273)</f>
        <v>2000000</v>
      </c>
    </row>
    <row r="274" spans="1:15" ht="12" customHeight="1" x14ac:dyDescent="0.25">
      <c r="A274" s="75" t="s">
        <v>266</v>
      </c>
      <c r="B274" s="76"/>
      <c r="C274" s="76"/>
      <c r="D274" s="76"/>
      <c r="E274" s="76"/>
      <c r="F274" s="49">
        <f t="shared" ref="F274:O274" si="110">SUM(F269:F273)</f>
        <v>1500000</v>
      </c>
      <c r="G274" s="49">
        <f>SUM(G269:G271)</f>
        <v>1500000</v>
      </c>
      <c r="H274" s="49">
        <f>SUM(H269:H270)</f>
        <v>0</v>
      </c>
      <c r="I274" s="49">
        <f>SUM(I269:I271)</f>
        <v>0</v>
      </c>
      <c r="J274" s="49">
        <f>SUM(J269:J270)</f>
        <v>1500000</v>
      </c>
      <c r="K274" s="49">
        <f t="shared" ref="K274" si="111">SUM(K269:K273)</f>
        <v>2600000</v>
      </c>
      <c r="L274" s="49">
        <f>SUM(L269:L273)</f>
        <v>2600000</v>
      </c>
      <c r="M274" s="49">
        <f>SUM(M269:M273)</f>
        <v>0</v>
      </c>
      <c r="N274" s="49">
        <f>SUM(N269:N273)</f>
        <v>0</v>
      </c>
      <c r="O274" s="49">
        <f t="shared" si="110"/>
        <v>2600000</v>
      </c>
    </row>
    <row r="275" spans="1:15" ht="12" customHeight="1" outlineLevel="1" x14ac:dyDescent="0.25">
      <c r="A275" s="3" t="s">
        <v>220</v>
      </c>
      <c r="B275" s="3" t="s">
        <v>267</v>
      </c>
      <c r="C275" s="3" t="s">
        <v>263</v>
      </c>
      <c r="D275" s="3" t="s">
        <v>264</v>
      </c>
      <c r="E275" s="4" t="s">
        <v>265</v>
      </c>
      <c r="F275" s="51">
        <v>0</v>
      </c>
      <c r="G275" s="51">
        <v>0</v>
      </c>
      <c r="H275" s="51">
        <v>0</v>
      </c>
      <c r="I275" s="51">
        <v>0</v>
      </c>
      <c r="J275" s="51">
        <f>SUM(G275+I275)</f>
        <v>0</v>
      </c>
      <c r="K275" s="24">
        <v>500000</v>
      </c>
      <c r="L275" s="24">
        <v>500000</v>
      </c>
      <c r="M275" s="24">
        <v>0</v>
      </c>
      <c r="N275" s="66">
        <v>0</v>
      </c>
      <c r="O275" s="24">
        <f>SUM(L275+N275)</f>
        <v>500000</v>
      </c>
    </row>
    <row r="276" spans="1:15" ht="12" customHeight="1" x14ac:dyDescent="0.25">
      <c r="A276" s="75" t="s">
        <v>268</v>
      </c>
      <c r="B276" s="76"/>
      <c r="C276" s="76"/>
      <c r="D276" s="76"/>
      <c r="E276" s="76"/>
      <c r="F276" s="49">
        <f t="shared" ref="F276" si="112">SUM(F275)</f>
        <v>0</v>
      </c>
      <c r="G276" s="49">
        <f>SUM(G275)</f>
        <v>0</v>
      </c>
      <c r="H276" s="49">
        <f>SUM(H275)</f>
        <v>0</v>
      </c>
      <c r="I276" s="49">
        <f>SUM(I275)</f>
        <v>0</v>
      </c>
      <c r="J276" s="49">
        <f>SUM(G278)</f>
        <v>0</v>
      </c>
      <c r="K276" s="49">
        <f t="shared" ref="K276:O276" si="113">SUM(K275)</f>
        <v>500000</v>
      </c>
      <c r="L276" s="49">
        <f>SUM(L275)</f>
        <v>500000</v>
      </c>
      <c r="M276" s="49">
        <f>SUM(M275)</f>
        <v>0</v>
      </c>
      <c r="N276" s="49">
        <f>SUM(N275)</f>
        <v>0</v>
      </c>
      <c r="O276" s="49">
        <f t="shared" si="113"/>
        <v>500000</v>
      </c>
    </row>
    <row r="277" spans="1:15" ht="12" customHeight="1" outlineLevel="1" x14ac:dyDescent="0.25">
      <c r="A277" s="3" t="s">
        <v>220</v>
      </c>
      <c r="B277" s="3" t="s">
        <v>269</v>
      </c>
      <c r="C277" s="3" t="s">
        <v>270</v>
      </c>
      <c r="D277" s="3" t="s">
        <v>93</v>
      </c>
      <c r="E277" s="4" t="s">
        <v>94</v>
      </c>
      <c r="F277" s="51">
        <v>0</v>
      </c>
      <c r="G277" s="51">
        <v>0</v>
      </c>
      <c r="H277" s="51">
        <v>0</v>
      </c>
      <c r="I277" s="51">
        <v>0</v>
      </c>
      <c r="J277" s="51">
        <f>SUM(G277+I277)</f>
        <v>0</v>
      </c>
      <c r="K277" s="24">
        <v>600000</v>
      </c>
      <c r="L277" s="24">
        <v>600000</v>
      </c>
      <c r="M277" s="24">
        <v>0</v>
      </c>
      <c r="N277" s="66">
        <v>0</v>
      </c>
      <c r="O277" s="24">
        <f>SUM(L277+N277)</f>
        <v>600000</v>
      </c>
    </row>
    <row r="278" spans="1:15" ht="12" customHeight="1" x14ac:dyDescent="0.25">
      <c r="A278" s="75" t="s">
        <v>271</v>
      </c>
      <c r="B278" s="76"/>
      <c r="C278" s="76"/>
      <c r="D278" s="76"/>
      <c r="E278" s="76"/>
      <c r="F278" s="49">
        <f t="shared" ref="F278" si="114">SUM(F277)</f>
        <v>0</v>
      </c>
      <c r="G278" s="49">
        <f>SUM(G277)</f>
        <v>0</v>
      </c>
      <c r="H278" s="49">
        <f>SUM(H277)</f>
        <v>0</v>
      </c>
      <c r="I278" s="49">
        <f>SUM(I277)</f>
        <v>0</v>
      </c>
      <c r="J278" s="49">
        <f>SUM(J277)</f>
        <v>0</v>
      </c>
      <c r="K278" s="49">
        <f t="shared" ref="K278:O278" si="115">SUM(K277)</f>
        <v>600000</v>
      </c>
      <c r="L278" s="49">
        <f>SUM(L277)</f>
        <v>600000</v>
      </c>
      <c r="M278" s="49">
        <f>SUM(M277)</f>
        <v>0</v>
      </c>
      <c r="N278" s="49">
        <f>SUM(N277)</f>
        <v>0</v>
      </c>
      <c r="O278" s="49">
        <f t="shared" si="115"/>
        <v>600000</v>
      </c>
    </row>
    <row r="279" spans="1:15" s="6" customFormat="1" ht="12" customHeight="1" x14ac:dyDescent="0.25">
      <c r="A279" s="80" t="s">
        <v>272</v>
      </c>
      <c r="B279" s="81"/>
      <c r="C279" s="81"/>
      <c r="D279" s="81"/>
      <c r="E279" s="81"/>
      <c r="F279" s="50">
        <f>SUM(F202,F206,F209,F211,F213,F217,F219,F221,F225,F230,F232,F235,F241,F241,F248,F252,F256,F260,F262,F264,F266,F268,F274,F276,F278,F244)</f>
        <v>4650000</v>
      </c>
      <c r="G279" s="50">
        <f>SUM(G202,G206,G209,G211,G213,G215,G217,G219,G221,G225,G230,G232,G235,G237,G241,G244,G248,G252,G256,G260,G262,G264,G266,G268,G274,G276,G278)</f>
        <v>4650000</v>
      </c>
      <c r="H279" s="50">
        <f>SUM(H202,H206,H209,H211,H213,H215,H217,H219,H221,H225,H230,H232,H235,H237,H241,H244,H248,H252,H256,H260,H262,H264,H266,H268,H274,H276,H278)</f>
        <v>0</v>
      </c>
      <c r="I279" s="50">
        <f>SUM(I202,I206,I209,I211,I213,I215,I217,I219,I221,I225,I230,I232,I235,I237,I241,I244,I248,I252,I256,I260,I262,I264,I266,I268,I274,I276,I278)</f>
        <v>107000</v>
      </c>
      <c r="J279" s="50">
        <f>SUM(J202,J206,J209,J211,J213,J215,J217,J219,J221,J225,J230,J232,J235,J237,J241,J244,J248,J252,J256,J260,J262,J264,J266,J268,J274,J276,J278)</f>
        <v>4757000</v>
      </c>
      <c r="K279" s="50">
        <f>SUM(K202,K206,K209,K211,K213,K215,K217,K219,K221,K225,K230,K232,K235,K237,K241,K248,K252,K256,K260,K262,K264,K266,K268,K274,K276,K278,K244)</f>
        <v>22525951</v>
      </c>
      <c r="L279" s="50">
        <f>SUM(L202,L206,L209,L211,L213,L215,L217,L219,L221,L225,L230,L232,L235,L237,L241,L244,L248,L252,L256,L260,L262,L264,L266,L268,L274,L276,L278)</f>
        <v>22525951</v>
      </c>
      <c r="M279" s="50">
        <f>SUM(M202,M206,M209,M211,M213,M215,M217,M219,M221,M225,M230,M232,M235,M237,M241,M244,M248,M252,M256,M260,M262,M264,M266,M268,M274,M276,M278)</f>
        <v>2618755.44</v>
      </c>
      <c r="N279" s="50">
        <f>SUM(N202,N206,N209,N211,N213,N215,N217,N219,N221,N225,N230,N232,N235,N237,N241,N244,N248,N252,N256,N260,N262,N264,N266,N268,N274,N276,N278)</f>
        <v>19538217.170000002</v>
      </c>
      <c r="O279" s="50">
        <f>SUM(O202,O206,O209,O211,O213,O215,O217,O219,O221,O225,O230,O232,O235,O237,O241,O248,O252,O256,O260,O262,O264,O266,O268,O274,O276,O278,O244)</f>
        <v>42064168.170000002</v>
      </c>
    </row>
    <row r="280" spans="1:15" ht="12" customHeight="1" outlineLevel="1" x14ac:dyDescent="0.25">
      <c r="A280" s="3" t="s">
        <v>273</v>
      </c>
      <c r="B280" s="3" t="s">
        <v>274</v>
      </c>
      <c r="C280" s="3" t="s">
        <v>257</v>
      </c>
      <c r="D280" s="3" t="s">
        <v>275</v>
      </c>
      <c r="E280" s="4" t="s">
        <v>276</v>
      </c>
      <c r="F280" s="46">
        <v>90000</v>
      </c>
      <c r="G280" s="46">
        <v>90000</v>
      </c>
      <c r="H280" s="46">
        <v>16020</v>
      </c>
      <c r="I280" s="46">
        <v>0</v>
      </c>
      <c r="J280" s="46">
        <f>SUM(G280+I281)</f>
        <v>90000</v>
      </c>
      <c r="K280" s="51">
        <v>0</v>
      </c>
      <c r="L280" s="51">
        <v>0</v>
      </c>
      <c r="M280" s="51">
        <v>0</v>
      </c>
      <c r="N280" s="51">
        <v>0</v>
      </c>
      <c r="O280" s="51">
        <f>SUM(L280+N280)</f>
        <v>0</v>
      </c>
    </row>
    <row r="281" spans="1:15" ht="12" customHeight="1" outlineLevel="1" x14ac:dyDescent="0.25">
      <c r="A281" s="3" t="s">
        <v>273</v>
      </c>
      <c r="B281" s="3" t="s">
        <v>274</v>
      </c>
      <c r="C281" s="3" t="s">
        <v>257</v>
      </c>
      <c r="D281" s="3" t="s">
        <v>133</v>
      </c>
      <c r="E281" s="4" t="s">
        <v>134</v>
      </c>
      <c r="F281" s="51">
        <v>0</v>
      </c>
      <c r="G281" s="51">
        <v>0</v>
      </c>
      <c r="H281" s="51">
        <v>0</v>
      </c>
      <c r="I281" s="51">
        <v>0</v>
      </c>
      <c r="J281" s="51">
        <f>SUM(G281+I281)</f>
        <v>0</v>
      </c>
      <c r="K281" s="24">
        <v>10000</v>
      </c>
      <c r="L281" s="24">
        <v>10000</v>
      </c>
      <c r="M281" s="24">
        <v>0</v>
      </c>
      <c r="N281" s="66">
        <v>0</v>
      </c>
      <c r="O281" s="24">
        <f>SUM(L281+N281)</f>
        <v>10000</v>
      </c>
    </row>
    <row r="282" spans="1:15" ht="12" customHeight="1" outlineLevel="1" x14ac:dyDescent="0.25">
      <c r="A282" s="3" t="s">
        <v>273</v>
      </c>
      <c r="B282" s="3" t="s">
        <v>274</v>
      </c>
      <c r="C282" s="3" t="s">
        <v>257</v>
      </c>
      <c r="D282" s="3" t="s">
        <v>277</v>
      </c>
      <c r="E282" s="4" t="s">
        <v>278</v>
      </c>
      <c r="F282" s="51">
        <v>0</v>
      </c>
      <c r="G282" s="51">
        <v>0</v>
      </c>
      <c r="H282" s="51">
        <v>0</v>
      </c>
      <c r="I282" s="51">
        <v>0</v>
      </c>
      <c r="J282" s="51">
        <f>SUM(G282+I282)</f>
        <v>0</v>
      </c>
      <c r="K282" s="24">
        <v>1000</v>
      </c>
      <c r="L282" s="24">
        <v>1000</v>
      </c>
      <c r="M282" s="24">
        <v>0</v>
      </c>
      <c r="N282" s="66">
        <v>0</v>
      </c>
      <c r="O282" s="24">
        <f>SUM(L282+N282)</f>
        <v>1000</v>
      </c>
    </row>
    <row r="283" spans="1:15" ht="12" customHeight="1" outlineLevel="1" x14ac:dyDescent="0.25">
      <c r="A283" s="3" t="s">
        <v>273</v>
      </c>
      <c r="B283" s="3" t="s">
        <v>274</v>
      </c>
      <c r="C283" s="3" t="s">
        <v>257</v>
      </c>
      <c r="D283" s="3" t="s">
        <v>279</v>
      </c>
      <c r="E283" s="4" t="s">
        <v>280</v>
      </c>
      <c r="F283" s="51">
        <v>0</v>
      </c>
      <c r="G283" s="51">
        <v>0</v>
      </c>
      <c r="H283" s="51">
        <v>0</v>
      </c>
      <c r="I283" s="51">
        <v>0</v>
      </c>
      <c r="J283" s="51">
        <f>SUM(G283+I283)</f>
        <v>0</v>
      </c>
      <c r="K283" s="24">
        <v>100000</v>
      </c>
      <c r="L283" s="24">
        <v>100000</v>
      </c>
      <c r="M283" s="24">
        <v>0</v>
      </c>
      <c r="N283" s="66">
        <v>0</v>
      </c>
      <c r="O283" s="24">
        <f>SUM(L283+N283)</f>
        <v>100000</v>
      </c>
    </row>
    <row r="284" spans="1:15" ht="12" customHeight="1" x14ac:dyDescent="0.25">
      <c r="A284" s="75" t="s">
        <v>281</v>
      </c>
      <c r="B284" s="76"/>
      <c r="C284" s="76"/>
      <c r="D284" s="76"/>
      <c r="E284" s="76"/>
      <c r="F284" s="49">
        <f>SUM(F280:F283)</f>
        <v>90000</v>
      </c>
      <c r="G284" s="49">
        <f>SUM(G280:G283)</f>
        <v>90000</v>
      </c>
      <c r="H284" s="49">
        <f>SUM(H280:H283)</f>
        <v>16020</v>
      </c>
      <c r="I284" s="49">
        <f>SUM(I280:I283)</f>
        <v>0</v>
      </c>
      <c r="J284" s="49">
        <f>SUM(J280)</f>
        <v>90000</v>
      </c>
      <c r="K284" s="49">
        <f>SUM(K280:K283)</f>
        <v>111000</v>
      </c>
      <c r="L284" s="49">
        <f>SUM(L280:L283)</f>
        <v>111000</v>
      </c>
      <c r="M284" s="49">
        <f>SUM(M280:M283)</f>
        <v>0</v>
      </c>
      <c r="N284" s="49">
        <f>SUM(N280:N283)</f>
        <v>0</v>
      </c>
      <c r="O284" s="49">
        <f>SUM(O280:O283)</f>
        <v>111000</v>
      </c>
    </row>
    <row r="285" spans="1:15" ht="12" customHeight="1" outlineLevel="1" x14ac:dyDescent="0.25">
      <c r="A285" s="3" t="s">
        <v>273</v>
      </c>
      <c r="B285" s="3" t="s">
        <v>282</v>
      </c>
      <c r="C285" s="3" t="s">
        <v>257</v>
      </c>
      <c r="D285" s="3" t="s">
        <v>283</v>
      </c>
      <c r="E285" s="4" t="s">
        <v>284</v>
      </c>
      <c r="F285" s="46">
        <v>10000</v>
      </c>
      <c r="G285" s="46">
        <v>10000</v>
      </c>
      <c r="H285" s="46">
        <v>0</v>
      </c>
      <c r="I285" s="46">
        <v>0</v>
      </c>
      <c r="J285" s="46">
        <f>SUM(G285+I285)</f>
        <v>10000</v>
      </c>
      <c r="K285" s="24">
        <v>0</v>
      </c>
      <c r="L285" s="24">
        <v>0</v>
      </c>
      <c r="M285" s="24">
        <v>0</v>
      </c>
      <c r="N285" s="66">
        <v>0</v>
      </c>
      <c r="O285" s="24">
        <f>SUM(L285+N285)</f>
        <v>0</v>
      </c>
    </row>
    <row r="286" spans="1:15" ht="12" customHeight="1" x14ac:dyDescent="0.25">
      <c r="A286" s="75" t="s">
        <v>285</v>
      </c>
      <c r="B286" s="76"/>
      <c r="C286" s="76"/>
      <c r="D286" s="76"/>
      <c r="E286" s="76"/>
      <c r="F286" s="49">
        <f>SUM(F285:F285)</f>
        <v>10000</v>
      </c>
      <c r="G286" s="49">
        <f>SUM(G285)</f>
        <v>10000</v>
      </c>
      <c r="H286" s="49">
        <f>SUM(H285)</f>
        <v>0</v>
      </c>
      <c r="I286" s="49">
        <f>SUM(I285)</f>
        <v>0</v>
      </c>
      <c r="J286" s="49">
        <f>SUM(J285)</f>
        <v>10000</v>
      </c>
      <c r="K286" s="49">
        <f>SUM(K285:K285)</f>
        <v>0</v>
      </c>
      <c r="L286" s="49">
        <f>SUM(L285)</f>
        <v>0</v>
      </c>
      <c r="M286" s="49">
        <f>SUM(M285)</f>
        <v>0</v>
      </c>
      <c r="N286" s="49">
        <f>SUM(N285)</f>
        <v>0</v>
      </c>
      <c r="O286" s="49">
        <f>SUM(O285:O285)</f>
        <v>0</v>
      </c>
    </row>
    <row r="287" spans="1:15" ht="12" customHeight="1" outlineLevel="1" x14ac:dyDescent="0.25">
      <c r="A287" s="3" t="s">
        <v>273</v>
      </c>
      <c r="B287" s="3" t="s">
        <v>286</v>
      </c>
      <c r="C287" s="3" t="s">
        <v>257</v>
      </c>
      <c r="D287" s="3" t="s">
        <v>71</v>
      </c>
      <c r="E287" s="4" t="s">
        <v>179</v>
      </c>
      <c r="F287" s="46">
        <v>10000</v>
      </c>
      <c r="G287" s="46">
        <v>10000</v>
      </c>
      <c r="H287" s="46">
        <v>0</v>
      </c>
      <c r="I287" s="46">
        <v>0</v>
      </c>
      <c r="J287" s="46">
        <f>SUM(G287+I287)</f>
        <v>10000</v>
      </c>
      <c r="K287" s="51">
        <v>0</v>
      </c>
      <c r="L287" s="51">
        <v>0</v>
      </c>
      <c r="M287" s="51">
        <v>0</v>
      </c>
      <c r="N287" s="51">
        <v>0</v>
      </c>
      <c r="O287" s="51">
        <f>SUM(L287+N287)</f>
        <v>0</v>
      </c>
    </row>
    <row r="288" spans="1:15" ht="12" customHeight="1" outlineLevel="1" x14ac:dyDescent="0.25">
      <c r="A288" s="3" t="s">
        <v>273</v>
      </c>
      <c r="B288" s="3" t="s">
        <v>286</v>
      </c>
      <c r="C288" s="3" t="s">
        <v>257</v>
      </c>
      <c r="D288" s="3" t="s">
        <v>93</v>
      </c>
      <c r="E288" s="4" t="s">
        <v>94</v>
      </c>
      <c r="F288" s="51">
        <v>0</v>
      </c>
      <c r="G288" s="51">
        <v>0</v>
      </c>
      <c r="H288" s="51">
        <v>0</v>
      </c>
      <c r="I288" s="51">
        <v>0</v>
      </c>
      <c r="J288" s="51">
        <f>SUM(G288+I288)</f>
        <v>0</v>
      </c>
      <c r="K288" s="24">
        <v>5000</v>
      </c>
      <c r="L288" s="24">
        <v>5000</v>
      </c>
      <c r="M288" s="24">
        <v>0</v>
      </c>
      <c r="N288" s="66">
        <v>0</v>
      </c>
      <c r="O288" s="24">
        <f>SUM(L288+N288)</f>
        <v>5000</v>
      </c>
    </row>
    <row r="289" spans="1:21" ht="12" customHeight="1" x14ac:dyDescent="0.25">
      <c r="A289" s="75" t="s">
        <v>287</v>
      </c>
      <c r="B289" s="76"/>
      <c r="C289" s="76"/>
      <c r="D289" s="76"/>
      <c r="E289" s="76"/>
      <c r="F289" s="49">
        <f t="shared" ref="F289" si="116">SUM(F287:F288)</f>
        <v>10000</v>
      </c>
      <c r="G289" s="49">
        <f>SUM(G287:G288)</f>
        <v>10000</v>
      </c>
      <c r="H289" s="49">
        <f>SUM(H287:H288)</f>
        <v>0</v>
      </c>
      <c r="I289" s="49">
        <f>SUM(I287:I288)</f>
        <v>0</v>
      </c>
      <c r="J289" s="49">
        <f>SUM(J287)</f>
        <v>10000</v>
      </c>
      <c r="K289" s="49">
        <f t="shared" ref="K289:O289" si="117">SUM(K287:K288)</f>
        <v>5000</v>
      </c>
      <c r="L289" s="49">
        <f>SUM(L287:L288)</f>
        <v>5000</v>
      </c>
      <c r="M289" s="49">
        <f>SUM(M287:M288)</f>
        <v>0</v>
      </c>
      <c r="N289" s="49">
        <f>SUM(N287:N288)</f>
        <v>0</v>
      </c>
      <c r="O289" s="49">
        <f t="shared" si="117"/>
        <v>5000</v>
      </c>
    </row>
    <row r="290" spans="1:21" ht="12" customHeight="1" outlineLevel="1" x14ac:dyDescent="0.25">
      <c r="A290" s="3" t="s">
        <v>273</v>
      </c>
      <c r="B290" s="3" t="s">
        <v>288</v>
      </c>
      <c r="C290" s="3" t="s">
        <v>232</v>
      </c>
      <c r="D290" s="3" t="s">
        <v>93</v>
      </c>
      <c r="E290" s="4" t="s">
        <v>94</v>
      </c>
      <c r="F290" s="51">
        <v>0</v>
      </c>
      <c r="G290" s="51">
        <v>0</v>
      </c>
      <c r="H290" s="51">
        <v>0</v>
      </c>
      <c r="I290" s="51">
        <v>0</v>
      </c>
      <c r="J290" s="51">
        <f>SUM(G290+I290)</f>
        <v>0</v>
      </c>
      <c r="K290" s="24">
        <v>100000</v>
      </c>
      <c r="L290" s="24">
        <v>100000</v>
      </c>
      <c r="M290" s="24">
        <v>0</v>
      </c>
      <c r="N290" s="66">
        <v>0</v>
      </c>
      <c r="O290" s="24">
        <f>SUM(L290+N290)</f>
        <v>100000</v>
      </c>
    </row>
    <row r="291" spans="1:21" ht="12" customHeight="1" x14ac:dyDescent="0.25">
      <c r="A291" s="75" t="s">
        <v>289</v>
      </c>
      <c r="B291" s="76"/>
      <c r="C291" s="76"/>
      <c r="D291" s="76"/>
      <c r="E291" s="76"/>
      <c r="F291" s="49">
        <f t="shared" ref="F291" si="118">SUM(F290)</f>
        <v>0</v>
      </c>
      <c r="G291" s="49">
        <f>SUM(G290)</f>
        <v>0</v>
      </c>
      <c r="H291" s="49">
        <f>SUM(H290)</f>
        <v>0</v>
      </c>
      <c r="I291" s="49">
        <f>SUM(I290)</f>
        <v>0</v>
      </c>
      <c r="J291" s="49">
        <f>SUM(J290)</f>
        <v>0</v>
      </c>
      <c r="K291" s="49">
        <f t="shared" ref="K291:O291" si="119">SUM(K290)</f>
        <v>100000</v>
      </c>
      <c r="L291" s="49">
        <f>SUM(L290)</f>
        <v>100000</v>
      </c>
      <c r="M291" s="49">
        <f>SUM(M290)</f>
        <v>0</v>
      </c>
      <c r="N291" s="49">
        <f>SUM(N290)</f>
        <v>0</v>
      </c>
      <c r="O291" s="49">
        <f t="shared" si="119"/>
        <v>100000</v>
      </c>
    </row>
    <row r="292" spans="1:21" ht="12" customHeight="1" outlineLevel="1" x14ac:dyDescent="0.25">
      <c r="A292" s="3" t="s">
        <v>273</v>
      </c>
      <c r="B292" s="3" t="s">
        <v>290</v>
      </c>
      <c r="C292" s="3" t="s">
        <v>237</v>
      </c>
      <c r="D292" s="3" t="s">
        <v>275</v>
      </c>
      <c r="E292" s="4" t="s">
        <v>276</v>
      </c>
      <c r="F292" s="46">
        <v>8500</v>
      </c>
      <c r="G292" s="46">
        <v>8500</v>
      </c>
      <c r="H292" s="46">
        <v>750</v>
      </c>
      <c r="I292" s="46">
        <v>0</v>
      </c>
      <c r="J292" s="46">
        <f>SUM(G292+I292)</f>
        <v>8500</v>
      </c>
      <c r="K292" s="51">
        <v>0</v>
      </c>
      <c r="L292" s="51">
        <v>0</v>
      </c>
      <c r="M292" s="51">
        <v>0</v>
      </c>
      <c r="N292" s="51">
        <v>0</v>
      </c>
      <c r="O292" s="51">
        <f>SUM(L292+N292)</f>
        <v>0</v>
      </c>
    </row>
    <row r="293" spans="1:21" ht="12" customHeight="1" x14ac:dyDescent="0.25">
      <c r="A293" s="75" t="s">
        <v>291</v>
      </c>
      <c r="B293" s="76"/>
      <c r="C293" s="76"/>
      <c r="D293" s="76"/>
      <c r="E293" s="76"/>
      <c r="F293" s="49">
        <f t="shared" ref="F293" si="120">SUM(F292)</f>
        <v>8500</v>
      </c>
      <c r="G293" s="49">
        <f>SUM(G292)</f>
        <v>8500</v>
      </c>
      <c r="H293" s="49">
        <f>SUM(H292)</f>
        <v>750</v>
      </c>
      <c r="I293" s="49">
        <f>SUM(I292)</f>
        <v>0</v>
      </c>
      <c r="J293" s="49">
        <f>SUM(J292)</f>
        <v>8500</v>
      </c>
      <c r="K293" s="49">
        <v>0</v>
      </c>
      <c r="L293" s="49">
        <f>SUM(L292)</f>
        <v>0</v>
      </c>
      <c r="M293" s="49">
        <f>SUM(M292)</f>
        <v>0</v>
      </c>
      <c r="N293" s="49">
        <f>SUM(N292)</f>
        <v>0</v>
      </c>
      <c r="O293" s="49">
        <v>0</v>
      </c>
    </row>
    <row r="294" spans="1:21" ht="12" customHeight="1" outlineLevel="1" x14ac:dyDescent="0.25">
      <c r="A294" s="3" t="s">
        <v>273</v>
      </c>
      <c r="B294" s="3" t="s">
        <v>292</v>
      </c>
      <c r="C294" s="3" t="s">
        <v>237</v>
      </c>
      <c r="D294" s="3" t="s">
        <v>93</v>
      </c>
      <c r="E294" s="4" t="s">
        <v>94</v>
      </c>
      <c r="F294" s="51">
        <v>0</v>
      </c>
      <c r="G294" s="51">
        <v>0</v>
      </c>
      <c r="H294" s="51">
        <v>0</v>
      </c>
      <c r="I294" s="51">
        <v>0</v>
      </c>
      <c r="J294" s="51">
        <f>SUM(G294+I294)</f>
        <v>0</v>
      </c>
      <c r="K294" s="24">
        <v>250000</v>
      </c>
      <c r="L294" s="24">
        <v>250000</v>
      </c>
      <c r="M294" s="24">
        <v>0</v>
      </c>
      <c r="N294" s="66">
        <v>0</v>
      </c>
      <c r="O294" s="24">
        <f>SUM(L294+N294)</f>
        <v>250000</v>
      </c>
    </row>
    <row r="295" spans="1:21" ht="12" customHeight="1" x14ac:dyDescent="0.25">
      <c r="A295" s="75" t="s">
        <v>293</v>
      </c>
      <c r="B295" s="76"/>
      <c r="C295" s="76"/>
      <c r="D295" s="76"/>
      <c r="E295" s="76"/>
      <c r="F295" s="49">
        <f t="shared" ref="F295" si="121">SUM(F294)</f>
        <v>0</v>
      </c>
      <c r="G295" s="49">
        <f>SUM(G294)</f>
        <v>0</v>
      </c>
      <c r="H295" s="49">
        <f>SUM(H294)</f>
        <v>0</v>
      </c>
      <c r="I295" s="49">
        <f>SUM(I294)</f>
        <v>0</v>
      </c>
      <c r="J295" s="49">
        <f>SUM(J294)</f>
        <v>0</v>
      </c>
      <c r="K295" s="49">
        <f t="shared" ref="K295:O295" si="122">SUM(K294)</f>
        <v>250000</v>
      </c>
      <c r="L295" s="49">
        <f>SUM(L294)</f>
        <v>250000</v>
      </c>
      <c r="M295" s="49">
        <f>SUM(M294)</f>
        <v>0</v>
      </c>
      <c r="N295" s="49">
        <f>SUM(N294)</f>
        <v>0</v>
      </c>
      <c r="O295" s="49">
        <f t="shared" si="122"/>
        <v>250000</v>
      </c>
    </row>
    <row r="296" spans="1:21" s="6" customFormat="1" ht="12" customHeight="1" x14ac:dyDescent="0.25">
      <c r="A296" s="80" t="s">
        <v>294</v>
      </c>
      <c r="B296" s="81"/>
      <c r="C296" s="81"/>
      <c r="D296" s="81"/>
      <c r="E296" s="81"/>
      <c r="F296" s="50">
        <f t="shared" ref="F296:K296" si="123">SUM(F284,F286,F289,F291,F293,F295)</f>
        <v>118500</v>
      </c>
      <c r="G296" s="50">
        <f t="shared" si="123"/>
        <v>118500</v>
      </c>
      <c r="H296" s="50">
        <f t="shared" si="123"/>
        <v>16770</v>
      </c>
      <c r="I296" s="50">
        <f t="shared" si="123"/>
        <v>0</v>
      </c>
      <c r="J296" s="50">
        <f t="shared" si="123"/>
        <v>118500</v>
      </c>
      <c r="K296" s="50">
        <f t="shared" si="123"/>
        <v>466000</v>
      </c>
      <c r="L296" s="50">
        <f>SUM(L284,L286,L289,L291,L293,L295)</f>
        <v>466000</v>
      </c>
      <c r="M296" s="50">
        <f>SUM(M284,M286,M289,M291,M293,M295)</f>
        <v>0</v>
      </c>
      <c r="N296" s="50">
        <f>SUM(N284,N286,N289,N291,N293,N295)</f>
        <v>0</v>
      </c>
      <c r="O296" s="50">
        <f>SUM(O284,O286,O289,O291,O293,O295)</f>
        <v>466000</v>
      </c>
    </row>
    <row r="297" spans="1:21" ht="12" customHeight="1" outlineLevel="1" x14ac:dyDescent="0.25">
      <c r="A297" s="3" t="s">
        <v>295</v>
      </c>
      <c r="B297" s="3" t="s">
        <v>296</v>
      </c>
      <c r="C297" s="3" t="s">
        <v>257</v>
      </c>
      <c r="D297" s="3" t="s">
        <v>154</v>
      </c>
      <c r="E297" s="4" t="s">
        <v>155</v>
      </c>
      <c r="F297" s="46">
        <v>50000</v>
      </c>
      <c r="G297" s="46">
        <v>50000</v>
      </c>
      <c r="H297" s="46">
        <v>13814.17</v>
      </c>
      <c r="I297" s="46">
        <v>0</v>
      </c>
      <c r="J297" s="46">
        <f t="shared" ref="J297:J307" si="124">SUM(G297+I297)</f>
        <v>50000</v>
      </c>
      <c r="K297" s="51">
        <v>0</v>
      </c>
      <c r="L297" s="51">
        <v>0</v>
      </c>
      <c r="M297" s="51">
        <v>0</v>
      </c>
      <c r="N297" s="51">
        <v>0</v>
      </c>
      <c r="O297" s="51">
        <f t="shared" ref="O297:O307" si="125">SUM(L297+N297)</f>
        <v>0</v>
      </c>
    </row>
    <row r="298" spans="1:21" ht="12" customHeight="1" outlineLevel="1" x14ac:dyDescent="0.25">
      <c r="A298" s="3" t="s">
        <v>295</v>
      </c>
      <c r="B298" s="3" t="s">
        <v>296</v>
      </c>
      <c r="C298" s="3" t="s">
        <v>257</v>
      </c>
      <c r="D298" s="3" t="s">
        <v>297</v>
      </c>
      <c r="E298" s="4" t="s">
        <v>298</v>
      </c>
      <c r="F298" s="51">
        <v>0</v>
      </c>
      <c r="G298" s="51">
        <v>0</v>
      </c>
      <c r="H298" s="51">
        <v>0</v>
      </c>
      <c r="I298" s="51">
        <v>0</v>
      </c>
      <c r="J298" s="51">
        <f t="shared" si="124"/>
        <v>0</v>
      </c>
      <c r="K298" s="24">
        <v>40000</v>
      </c>
      <c r="L298" s="24">
        <v>40000</v>
      </c>
      <c r="M298" s="24">
        <v>0</v>
      </c>
      <c r="N298" s="66">
        <v>0</v>
      </c>
      <c r="O298" s="24">
        <f t="shared" si="125"/>
        <v>40000</v>
      </c>
      <c r="P298" s="20"/>
      <c r="Q298" s="1"/>
      <c r="R298" s="1"/>
      <c r="S298" s="1"/>
      <c r="T298" s="1"/>
      <c r="U298" s="1"/>
    </row>
    <row r="299" spans="1:21" ht="12" customHeight="1" outlineLevel="1" x14ac:dyDescent="0.25">
      <c r="A299" s="3" t="s">
        <v>295</v>
      </c>
      <c r="B299" s="3" t="s">
        <v>296</v>
      </c>
      <c r="C299" s="3" t="s">
        <v>257</v>
      </c>
      <c r="D299" s="3" t="s">
        <v>299</v>
      </c>
      <c r="E299" s="4" t="s">
        <v>300</v>
      </c>
      <c r="F299" s="51">
        <v>0</v>
      </c>
      <c r="G299" s="51">
        <v>0</v>
      </c>
      <c r="H299" s="51">
        <v>0</v>
      </c>
      <c r="I299" s="51">
        <v>0</v>
      </c>
      <c r="J299" s="51">
        <f t="shared" si="124"/>
        <v>0</v>
      </c>
      <c r="K299" s="24">
        <v>5000</v>
      </c>
      <c r="L299" s="24">
        <v>5000</v>
      </c>
      <c r="M299" s="24">
        <v>0</v>
      </c>
      <c r="N299" s="66">
        <v>0</v>
      </c>
      <c r="O299" s="24">
        <f t="shared" si="125"/>
        <v>5000</v>
      </c>
      <c r="P299" s="20"/>
      <c r="Q299" s="1"/>
      <c r="R299" s="1"/>
      <c r="S299" s="1"/>
      <c r="T299" s="1"/>
      <c r="U299" s="1"/>
    </row>
    <row r="300" spans="1:21" ht="12" customHeight="1" outlineLevel="1" x14ac:dyDescent="0.25">
      <c r="A300" s="3" t="s">
        <v>295</v>
      </c>
      <c r="B300" s="3" t="s">
        <v>296</v>
      </c>
      <c r="C300" s="3" t="s">
        <v>257</v>
      </c>
      <c r="D300" s="3" t="s">
        <v>114</v>
      </c>
      <c r="E300" s="4" t="s">
        <v>115</v>
      </c>
      <c r="F300" s="51">
        <v>0</v>
      </c>
      <c r="G300" s="51">
        <v>0</v>
      </c>
      <c r="H300" s="51">
        <v>0</v>
      </c>
      <c r="I300" s="51">
        <v>0</v>
      </c>
      <c r="J300" s="51">
        <f t="shared" si="124"/>
        <v>0</v>
      </c>
      <c r="K300" s="24">
        <v>100000</v>
      </c>
      <c r="L300" s="24">
        <v>100000</v>
      </c>
      <c r="M300" s="24">
        <v>0</v>
      </c>
      <c r="N300" s="66">
        <v>0</v>
      </c>
      <c r="O300" s="24">
        <f t="shared" si="125"/>
        <v>100000</v>
      </c>
      <c r="P300" s="20"/>
      <c r="Q300" s="1"/>
      <c r="R300" s="1"/>
      <c r="S300" s="1"/>
      <c r="T300" s="1"/>
      <c r="U300" s="1"/>
    </row>
    <row r="301" spans="1:21" ht="12" customHeight="1" outlineLevel="1" x14ac:dyDescent="0.25">
      <c r="A301" s="3" t="s">
        <v>295</v>
      </c>
      <c r="B301" s="3" t="s">
        <v>296</v>
      </c>
      <c r="C301" s="3" t="s">
        <v>257</v>
      </c>
      <c r="D301" s="3" t="s">
        <v>118</v>
      </c>
      <c r="E301" s="4" t="s">
        <v>119</v>
      </c>
      <c r="F301" s="51">
        <v>0</v>
      </c>
      <c r="G301" s="51">
        <v>0</v>
      </c>
      <c r="H301" s="51">
        <v>0</v>
      </c>
      <c r="I301" s="51">
        <v>0</v>
      </c>
      <c r="J301" s="51">
        <f t="shared" si="124"/>
        <v>0</v>
      </c>
      <c r="K301" s="24">
        <v>400000</v>
      </c>
      <c r="L301" s="24">
        <v>400000</v>
      </c>
      <c r="M301" s="24">
        <v>15400</v>
      </c>
      <c r="N301" s="66">
        <v>0</v>
      </c>
      <c r="O301" s="24">
        <f t="shared" si="125"/>
        <v>400000</v>
      </c>
      <c r="P301" s="20"/>
      <c r="Q301" s="1"/>
      <c r="R301" s="1"/>
      <c r="S301" s="1"/>
      <c r="T301" s="1"/>
      <c r="U301" s="1"/>
    </row>
    <row r="302" spans="1:21" ht="12" customHeight="1" outlineLevel="1" x14ac:dyDescent="0.25">
      <c r="A302" s="3" t="s">
        <v>295</v>
      </c>
      <c r="B302" s="3" t="s">
        <v>296</v>
      </c>
      <c r="C302" s="3" t="s">
        <v>257</v>
      </c>
      <c r="D302" s="3" t="s">
        <v>120</v>
      </c>
      <c r="E302" s="4" t="s">
        <v>121</v>
      </c>
      <c r="F302" s="51">
        <v>0</v>
      </c>
      <c r="G302" s="51">
        <v>0</v>
      </c>
      <c r="H302" s="51">
        <v>0</v>
      </c>
      <c r="I302" s="51">
        <v>0</v>
      </c>
      <c r="J302" s="51">
        <f t="shared" si="124"/>
        <v>0</v>
      </c>
      <c r="K302" s="24">
        <v>250000</v>
      </c>
      <c r="L302" s="24">
        <v>250000</v>
      </c>
      <c r="M302" s="24">
        <v>29851.58</v>
      </c>
      <c r="N302" s="66">
        <v>0</v>
      </c>
      <c r="O302" s="24">
        <f t="shared" si="125"/>
        <v>250000</v>
      </c>
      <c r="P302" s="25"/>
      <c r="Q302" s="1"/>
      <c r="R302" s="1"/>
      <c r="S302" s="1"/>
      <c r="T302" s="1"/>
      <c r="U302" s="1"/>
    </row>
    <row r="303" spans="1:21" ht="12" customHeight="1" outlineLevel="1" x14ac:dyDescent="0.25">
      <c r="A303" s="3" t="s">
        <v>295</v>
      </c>
      <c r="B303" s="3" t="s">
        <v>296</v>
      </c>
      <c r="C303" s="3" t="s">
        <v>257</v>
      </c>
      <c r="D303" s="3" t="s">
        <v>125</v>
      </c>
      <c r="E303" s="4" t="s">
        <v>126</v>
      </c>
      <c r="F303" s="51">
        <v>0</v>
      </c>
      <c r="G303" s="51">
        <v>0</v>
      </c>
      <c r="H303" s="51">
        <v>0</v>
      </c>
      <c r="I303" s="51">
        <v>0</v>
      </c>
      <c r="J303" s="51">
        <f t="shared" si="124"/>
        <v>0</v>
      </c>
      <c r="K303" s="24">
        <v>460000</v>
      </c>
      <c r="L303" s="24">
        <v>460000</v>
      </c>
      <c r="M303" s="24">
        <v>29067.7</v>
      </c>
      <c r="N303" s="66">
        <v>0</v>
      </c>
      <c r="O303" s="24">
        <f t="shared" si="125"/>
        <v>460000</v>
      </c>
      <c r="P303" s="20"/>
      <c r="Q303" s="1"/>
      <c r="R303" s="1"/>
      <c r="S303" s="1"/>
      <c r="T303" s="1"/>
      <c r="U303" s="1"/>
    </row>
    <row r="304" spans="1:21" ht="12" customHeight="1" outlineLevel="1" x14ac:dyDescent="0.25">
      <c r="A304" s="3" t="s">
        <v>295</v>
      </c>
      <c r="B304" s="3" t="s">
        <v>296</v>
      </c>
      <c r="C304" s="3" t="s">
        <v>257</v>
      </c>
      <c r="D304" s="3" t="s">
        <v>131</v>
      </c>
      <c r="E304" s="4" t="s">
        <v>132</v>
      </c>
      <c r="F304" s="51">
        <v>0</v>
      </c>
      <c r="G304" s="51">
        <v>0</v>
      </c>
      <c r="H304" s="51">
        <v>0</v>
      </c>
      <c r="I304" s="51">
        <v>0</v>
      </c>
      <c r="J304" s="51">
        <f t="shared" si="124"/>
        <v>0</v>
      </c>
      <c r="K304" s="24">
        <v>230000</v>
      </c>
      <c r="L304" s="24">
        <v>230000</v>
      </c>
      <c r="M304" s="24">
        <v>47731</v>
      </c>
      <c r="N304" s="66">
        <v>30000</v>
      </c>
      <c r="O304" s="24">
        <f t="shared" si="125"/>
        <v>260000</v>
      </c>
      <c r="P304" s="73"/>
      <c r="Q304" s="74"/>
      <c r="R304" s="74"/>
      <c r="S304" s="1"/>
      <c r="T304" s="1"/>
      <c r="U304" s="1"/>
    </row>
    <row r="305" spans="1:21" ht="12" customHeight="1" outlineLevel="1" x14ac:dyDescent="0.25">
      <c r="A305" s="3" t="s">
        <v>295</v>
      </c>
      <c r="B305" s="3" t="s">
        <v>296</v>
      </c>
      <c r="C305" s="3" t="s">
        <v>257</v>
      </c>
      <c r="D305" s="3" t="s">
        <v>93</v>
      </c>
      <c r="E305" s="4" t="s">
        <v>94</v>
      </c>
      <c r="F305" s="51">
        <v>0</v>
      </c>
      <c r="G305" s="51">
        <v>0</v>
      </c>
      <c r="H305" s="51">
        <v>0</v>
      </c>
      <c r="I305" s="51">
        <v>0</v>
      </c>
      <c r="J305" s="51">
        <f t="shared" si="124"/>
        <v>0</v>
      </c>
      <c r="K305" s="24">
        <v>20000</v>
      </c>
      <c r="L305" s="24">
        <v>20000</v>
      </c>
      <c r="M305" s="24">
        <v>0</v>
      </c>
      <c r="N305" s="66">
        <v>0</v>
      </c>
      <c r="O305" s="24">
        <f t="shared" si="125"/>
        <v>20000</v>
      </c>
      <c r="P305" s="20"/>
      <c r="Q305" s="1"/>
      <c r="R305" s="1"/>
      <c r="S305" s="1"/>
      <c r="T305" s="1"/>
      <c r="U305" s="1"/>
    </row>
    <row r="306" spans="1:21" ht="12" customHeight="1" outlineLevel="1" x14ac:dyDescent="0.25">
      <c r="A306" s="3" t="s">
        <v>295</v>
      </c>
      <c r="B306" s="3" t="s">
        <v>296</v>
      </c>
      <c r="C306" s="3" t="s">
        <v>257</v>
      </c>
      <c r="D306" s="3" t="s">
        <v>76</v>
      </c>
      <c r="E306" s="4" t="s">
        <v>77</v>
      </c>
      <c r="F306" s="51">
        <v>0</v>
      </c>
      <c r="G306" s="51">
        <v>0</v>
      </c>
      <c r="H306" s="51">
        <v>0</v>
      </c>
      <c r="I306" s="51">
        <v>0</v>
      </c>
      <c r="J306" s="51">
        <f t="shared" si="124"/>
        <v>0</v>
      </c>
      <c r="K306" s="24">
        <v>600000</v>
      </c>
      <c r="L306" s="24">
        <v>600000</v>
      </c>
      <c r="M306" s="24">
        <v>49975.29</v>
      </c>
      <c r="N306" s="66">
        <v>0</v>
      </c>
      <c r="O306" s="24">
        <f t="shared" si="125"/>
        <v>600000</v>
      </c>
      <c r="P306" s="20"/>
      <c r="Q306" s="1"/>
      <c r="R306" s="1"/>
      <c r="S306" s="1"/>
      <c r="T306" s="1"/>
      <c r="U306" s="1"/>
    </row>
    <row r="307" spans="1:21" ht="12" customHeight="1" outlineLevel="1" x14ac:dyDescent="0.25">
      <c r="A307" s="3" t="s">
        <v>295</v>
      </c>
      <c r="B307" s="3" t="s">
        <v>296</v>
      </c>
      <c r="C307" s="3" t="s">
        <v>257</v>
      </c>
      <c r="D307" s="3" t="s">
        <v>211</v>
      </c>
      <c r="E307" s="4" t="s">
        <v>212</v>
      </c>
      <c r="F307" s="51">
        <v>0</v>
      </c>
      <c r="G307" s="51">
        <v>0</v>
      </c>
      <c r="H307" s="51">
        <v>0</v>
      </c>
      <c r="I307" s="51">
        <v>0</v>
      </c>
      <c r="J307" s="51">
        <f t="shared" si="124"/>
        <v>0</v>
      </c>
      <c r="K307" s="24">
        <v>0</v>
      </c>
      <c r="L307" s="24">
        <v>0</v>
      </c>
      <c r="M307" s="24">
        <v>0</v>
      </c>
      <c r="N307" s="66">
        <v>0</v>
      </c>
      <c r="O307" s="24">
        <f t="shared" si="125"/>
        <v>0</v>
      </c>
      <c r="P307" s="25"/>
      <c r="Q307" s="1"/>
      <c r="R307" s="1"/>
      <c r="S307" s="1"/>
      <c r="T307" s="1"/>
      <c r="U307" s="1"/>
    </row>
    <row r="308" spans="1:21" ht="12" customHeight="1" x14ac:dyDescent="0.25">
      <c r="A308" s="75" t="s">
        <v>301</v>
      </c>
      <c r="B308" s="76"/>
      <c r="C308" s="76"/>
      <c r="D308" s="76"/>
      <c r="E308" s="76"/>
      <c r="F308" s="49">
        <f>SUM(F297:F307)</f>
        <v>50000</v>
      </c>
      <c r="G308" s="49">
        <f>SUM(G297:G307)</f>
        <v>50000</v>
      </c>
      <c r="H308" s="49">
        <f>SUM(H297:H307)</f>
        <v>13814.17</v>
      </c>
      <c r="I308" s="49">
        <f>SUM(I297:I307)</f>
        <v>0</v>
      </c>
      <c r="J308" s="49">
        <f>SUM(J297)</f>
        <v>50000</v>
      </c>
      <c r="K308" s="49">
        <f>SUM(K297:K307)</f>
        <v>2105000</v>
      </c>
      <c r="L308" s="49">
        <f>SUM(L297:L307)</f>
        <v>2105000</v>
      </c>
      <c r="M308" s="49">
        <f>SUM(M297:M307)</f>
        <v>172025.57</v>
      </c>
      <c r="N308" s="49">
        <f>SUM(N297:N307)</f>
        <v>30000</v>
      </c>
      <c r="O308" s="49">
        <f>SUM(O297:O307)</f>
        <v>2135000</v>
      </c>
    </row>
    <row r="309" spans="1:21" ht="12" customHeight="1" outlineLevel="1" x14ac:dyDescent="0.25">
      <c r="A309" s="3" t="s">
        <v>295</v>
      </c>
      <c r="B309" s="3" t="s">
        <v>302</v>
      </c>
      <c r="C309" s="3" t="s">
        <v>252</v>
      </c>
      <c r="D309" s="3" t="s">
        <v>118</v>
      </c>
      <c r="E309" s="4" t="s">
        <v>119</v>
      </c>
      <c r="F309" s="51">
        <v>0</v>
      </c>
      <c r="G309" s="51">
        <v>0</v>
      </c>
      <c r="H309" s="51">
        <v>0</v>
      </c>
      <c r="I309" s="51">
        <v>0</v>
      </c>
      <c r="J309" s="51">
        <f>SUM(G309+I309)</f>
        <v>0</v>
      </c>
      <c r="K309" s="24">
        <v>150000</v>
      </c>
      <c r="L309" s="24">
        <v>150000</v>
      </c>
      <c r="M309" s="24">
        <v>0</v>
      </c>
      <c r="N309" s="66">
        <v>0</v>
      </c>
      <c r="O309" s="24">
        <f>SUM(L309+N309)</f>
        <v>150000</v>
      </c>
    </row>
    <row r="310" spans="1:21" ht="12" customHeight="1" outlineLevel="1" x14ac:dyDescent="0.25">
      <c r="A310" s="3" t="s">
        <v>295</v>
      </c>
      <c r="B310" s="3" t="s">
        <v>302</v>
      </c>
      <c r="C310" s="3" t="s">
        <v>252</v>
      </c>
      <c r="D310" s="3" t="s">
        <v>120</v>
      </c>
      <c r="E310" s="4" t="s">
        <v>121</v>
      </c>
      <c r="F310" s="51">
        <v>0</v>
      </c>
      <c r="G310" s="51">
        <v>0</v>
      </c>
      <c r="H310" s="51">
        <v>0</v>
      </c>
      <c r="I310" s="51">
        <v>0</v>
      </c>
      <c r="J310" s="51">
        <f>SUM(G310+I310)</f>
        <v>0</v>
      </c>
      <c r="K310" s="24">
        <v>600000</v>
      </c>
      <c r="L310" s="24">
        <v>600000</v>
      </c>
      <c r="M310" s="24">
        <v>0</v>
      </c>
      <c r="N310" s="66">
        <v>0</v>
      </c>
      <c r="O310" s="24">
        <f>SUM(L310+N310)</f>
        <v>600000</v>
      </c>
    </row>
    <row r="311" spans="1:21" ht="12" customHeight="1" outlineLevel="1" x14ac:dyDescent="0.25">
      <c r="A311" s="3" t="s">
        <v>295</v>
      </c>
      <c r="B311" s="3" t="s">
        <v>302</v>
      </c>
      <c r="C311" s="3" t="s">
        <v>252</v>
      </c>
      <c r="D311" s="3" t="s">
        <v>93</v>
      </c>
      <c r="E311" s="4" t="s">
        <v>94</v>
      </c>
      <c r="F311" s="51">
        <v>0</v>
      </c>
      <c r="G311" s="51">
        <v>0</v>
      </c>
      <c r="H311" s="51">
        <v>0</v>
      </c>
      <c r="I311" s="51">
        <v>0</v>
      </c>
      <c r="J311" s="51">
        <f>SUM(G311+I311)</f>
        <v>0</v>
      </c>
      <c r="K311" s="24">
        <v>850000</v>
      </c>
      <c r="L311" s="24">
        <v>850000</v>
      </c>
      <c r="M311" s="24">
        <v>20308</v>
      </c>
      <c r="N311" s="66">
        <v>0</v>
      </c>
      <c r="O311" s="24">
        <f>SUM(L311+N311)</f>
        <v>850000</v>
      </c>
    </row>
    <row r="312" spans="1:21" ht="12" customHeight="1" outlineLevel="1" x14ac:dyDescent="0.25">
      <c r="A312" s="3" t="s">
        <v>295</v>
      </c>
      <c r="B312" s="3" t="s">
        <v>302</v>
      </c>
      <c r="C312" s="3" t="s">
        <v>252</v>
      </c>
      <c r="D312" s="3" t="s">
        <v>76</v>
      </c>
      <c r="E312" s="4" t="s">
        <v>77</v>
      </c>
      <c r="F312" s="51">
        <v>0</v>
      </c>
      <c r="G312" s="51">
        <v>0</v>
      </c>
      <c r="H312" s="51">
        <v>0</v>
      </c>
      <c r="I312" s="51">
        <v>0</v>
      </c>
      <c r="J312" s="51">
        <f>SUM(G312+I312)</f>
        <v>0</v>
      </c>
      <c r="K312" s="24">
        <v>1500000</v>
      </c>
      <c r="L312" s="24">
        <v>1500000</v>
      </c>
      <c r="M312" s="24">
        <v>0</v>
      </c>
      <c r="N312" s="66">
        <v>0</v>
      </c>
      <c r="O312" s="24">
        <f>SUM(L312+N312)</f>
        <v>1500000</v>
      </c>
    </row>
    <row r="313" spans="1:21" ht="12" customHeight="1" outlineLevel="1" x14ac:dyDescent="0.25">
      <c r="A313" s="3" t="s">
        <v>295</v>
      </c>
      <c r="B313" s="3" t="s">
        <v>614</v>
      </c>
      <c r="C313" s="3" t="s">
        <v>252</v>
      </c>
      <c r="D313" s="3" t="s">
        <v>211</v>
      </c>
      <c r="E313" s="4" t="s">
        <v>212</v>
      </c>
      <c r="F313" s="51">
        <v>0</v>
      </c>
      <c r="G313" s="51">
        <v>0</v>
      </c>
      <c r="H313" s="51">
        <v>0</v>
      </c>
      <c r="I313" s="51">
        <v>0</v>
      </c>
      <c r="J313" s="51">
        <f>SUM(G313+I313)</f>
        <v>0</v>
      </c>
      <c r="K313" s="24">
        <v>1800000</v>
      </c>
      <c r="L313" s="24">
        <v>1800000</v>
      </c>
      <c r="M313" s="24">
        <v>0</v>
      </c>
      <c r="N313" s="66">
        <v>0</v>
      </c>
      <c r="O313" s="24">
        <f>SUM(L313+N313)</f>
        <v>1800000</v>
      </c>
    </row>
    <row r="314" spans="1:21" ht="12" customHeight="1" x14ac:dyDescent="0.25">
      <c r="A314" s="75" t="s">
        <v>303</v>
      </c>
      <c r="B314" s="76"/>
      <c r="C314" s="76"/>
      <c r="D314" s="76"/>
      <c r="E314" s="76"/>
      <c r="F314" s="49">
        <f>SUM(F309:F313)</f>
        <v>0</v>
      </c>
      <c r="G314" s="49">
        <f>SUM(G309:G313)</f>
        <v>0</v>
      </c>
      <c r="H314" s="49">
        <f>SUM(H309:H313)</f>
        <v>0</v>
      </c>
      <c r="I314" s="49">
        <f>SUM(I309:I313)</f>
        <v>0</v>
      </c>
      <c r="J314" s="49">
        <f t="shared" ref="J314" si="126">SUM(J309:J312)</f>
        <v>0</v>
      </c>
      <c r="K314" s="49">
        <f>SUM(K309:K313)</f>
        <v>4900000</v>
      </c>
      <c r="L314" s="49">
        <f>SUM(L309:L313)</f>
        <v>4900000</v>
      </c>
      <c r="M314" s="49">
        <f>SUM(M309:M313)</f>
        <v>20308</v>
      </c>
      <c r="N314" s="49">
        <f>SUM(N309:N313)</f>
        <v>0</v>
      </c>
      <c r="O314" s="49">
        <f>SUM(O309:O313)</f>
        <v>4900000</v>
      </c>
    </row>
    <row r="315" spans="1:21" ht="12" customHeight="1" outlineLevel="1" x14ac:dyDescent="0.25">
      <c r="A315" s="3" t="s">
        <v>295</v>
      </c>
      <c r="B315" s="3" t="s">
        <v>304</v>
      </c>
      <c r="C315" s="3" t="s">
        <v>305</v>
      </c>
      <c r="D315" s="3" t="s">
        <v>118</v>
      </c>
      <c r="E315" s="4" t="s">
        <v>119</v>
      </c>
      <c r="F315" s="51">
        <v>0</v>
      </c>
      <c r="G315" s="51">
        <v>0</v>
      </c>
      <c r="H315" s="51">
        <v>0</v>
      </c>
      <c r="I315" s="51">
        <v>0</v>
      </c>
      <c r="J315" s="51">
        <f>SUM(G315+I315)</f>
        <v>0</v>
      </c>
      <c r="K315" s="24">
        <v>10000</v>
      </c>
      <c r="L315" s="24">
        <v>10000</v>
      </c>
      <c r="M315" s="24">
        <v>0</v>
      </c>
      <c r="N315" s="66">
        <v>0</v>
      </c>
      <c r="O315" s="24">
        <f>SUM(L315+N315)</f>
        <v>10000</v>
      </c>
    </row>
    <row r="316" spans="1:21" ht="12" customHeight="1" outlineLevel="1" x14ac:dyDescent="0.25">
      <c r="A316" s="3" t="s">
        <v>295</v>
      </c>
      <c r="B316" s="3" t="s">
        <v>304</v>
      </c>
      <c r="C316" s="3" t="s">
        <v>305</v>
      </c>
      <c r="D316" s="3" t="s">
        <v>76</v>
      </c>
      <c r="E316" s="4" t="s">
        <v>77</v>
      </c>
      <c r="F316" s="51">
        <v>0</v>
      </c>
      <c r="G316" s="51">
        <v>0</v>
      </c>
      <c r="H316" s="51">
        <v>0</v>
      </c>
      <c r="I316" s="51">
        <v>0</v>
      </c>
      <c r="J316" s="51">
        <f>SUM(G316+I316)</f>
        <v>0</v>
      </c>
      <c r="K316" s="24">
        <v>15000</v>
      </c>
      <c r="L316" s="24">
        <v>15000</v>
      </c>
      <c r="M316" s="24">
        <v>0</v>
      </c>
      <c r="N316" s="66">
        <v>0</v>
      </c>
      <c r="O316" s="24">
        <f>SUM(L316+N316)</f>
        <v>15000</v>
      </c>
    </row>
    <row r="317" spans="1:21" ht="12" customHeight="1" x14ac:dyDescent="0.25">
      <c r="A317" s="75" t="s">
        <v>306</v>
      </c>
      <c r="B317" s="76"/>
      <c r="C317" s="76"/>
      <c r="D317" s="76"/>
      <c r="E317" s="76"/>
      <c r="F317" s="49">
        <f t="shared" ref="F317" si="127">SUM(F315:F316)</f>
        <v>0</v>
      </c>
      <c r="G317" s="49">
        <f>SUM(G315:G316)</f>
        <v>0</v>
      </c>
      <c r="H317" s="49">
        <f>SUM(H315:H316)</f>
        <v>0</v>
      </c>
      <c r="I317" s="49">
        <f>SUM(I315:I316)</f>
        <v>0</v>
      </c>
      <c r="J317" s="49">
        <f>SUM(J315:J316)</f>
        <v>0</v>
      </c>
      <c r="K317" s="49">
        <f t="shared" ref="K317:O317" si="128">SUM(K315:K316)</f>
        <v>25000</v>
      </c>
      <c r="L317" s="49">
        <f>SUM(L315:L316)</f>
        <v>25000</v>
      </c>
      <c r="M317" s="49">
        <f>SUM(M315:M316)</f>
        <v>0</v>
      </c>
      <c r="N317" s="49">
        <f>SUM(N315:N316)</f>
        <v>0</v>
      </c>
      <c r="O317" s="49">
        <f t="shared" si="128"/>
        <v>25000</v>
      </c>
    </row>
    <row r="318" spans="1:21" ht="12" customHeight="1" outlineLevel="1" x14ac:dyDescent="0.25">
      <c r="A318" s="3" t="s">
        <v>295</v>
      </c>
      <c r="B318" s="3" t="s">
        <v>307</v>
      </c>
      <c r="C318" s="3" t="s">
        <v>91</v>
      </c>
      <c r="D318" s="3" t="s">
        <v>120</v>
      </c>
      <c r="E318" s="4" t="s">
        <v>121</v>
      </c>
      <c r="F318" s="51">
        <v>0</v>
      </c>
      <c r="G318" s="51">
        <v>0</v>
      </c>
      <c r="H318" s="51">
        <v>0</v>
      </c>
      <c r="I318" s="51">
        <v>0</v>
      </c>
      <c r="J318" s="51">
        <f>SUM(G318+I318)</f>
        <v>0</v>
      </c>
      <c r="K318" s="24">
        <v>10000</v>
      </c>
      <c r="L318" s="24">
        <v>10000</v>
      </c>
      <c r="M318" s="24">
        <v>0</v>
      </c>
      <c r="N318" s="66">
        <v>0</v>
      </c>
      <c r="O318" s="24">
        <f>SUM(L318+N318)</f>
        <v>10000</v>
      </c>
    </row>
    <row r="319" spans="1:21" ht="12" customHeight="1" outlineLevel="1" x14ac:dyDescent="0.25">
      <c r="A319" s="3" t="s">
        <v>295</v>
      </c>
      <c r="B319" s="3" t="s">
        <v>307</v>
      </c>
      <c r="C319" s="3" t="s">
        <v>91</v>
      </c>
      <c r="D319" s="3" t="s">
        <v>76</v>
      </c>
      <c r="E319" s="4" t="s">
        <v>77</v>
      </c>
      <c r="F319" s="51">
        <v>0</v>
      </c>
      <c r="G319" s="51">
        <v>0</v>
      </c>
      <c r="H319" s="51">
        <v>0</v>
      </c>
      <c r="I319" s="51">
        <v>0</v>
      </c>
      <c r="J319" s="51">
        <f>SUM(G319+I319)</f>
        <v>0</v>
      </c>
      <c r="K319" s="24">
        <v>20000</v>
      </c>
      <c r="L319" s="24">
        <v>20000</v>
      </c>
      <c r="M319" s="24">
        <v>0</v>
      </c>
      <c r="N319" s="66">
        <v>0</v>
      </c>
      <c r="O319" s="24">
        <f>SUM(L319+N319)</f>
        <v>20000</v>
      </c>
    </row>
    <row r="320" spans="1:21" ht="12" customHeight="1" x14ac:dyDescent="0.25">
      <c r="A320" s="75" t="s">
        <v>308</v>
      </c>
      <c r="B320" s="76"/>
      <c r="C320" s="76"/>
      <c r="D320" s="76"/>
      <c r="E320" s="76"/>
      <c r="F320" s="49">
        <f t="shared" ref="F320:K320" si="129">SUM(F318:F319)</f>
        <v>0</v>
      </c>
      <c r="G320" s="49">
        <f t="shared" si="129"/>
        <v>0</v>
      </c>
      <c r="H320" s="49">
        <f t="shared" si="129"/>
        <v>0</v>
      </c>
      <c r="I320" s="49">
        <f t="shared" si="129"/>
        <v>0</v>
      </c>
      <c r="J320" s="49">
        <f t="shared" si="129"/>
        <v>0</v>
      </c>
      <c r="K320" s="49">
        <f t="shared" si="129"/>
        <v>30000</v>
      </c>
      <c r="L320" s="49">
        <f>SUM(L318:L319)</f>
        <v>30000</v>
      </c>
      <c r="M320" s="49">
        <f>SUM(M318:M319)</f>
        <v>0</v>
      </c>
      <c r="N320" s="49">
        <f>SUM(N318:N319)</f>
        <v>0</v>
      </c>
      <c r="O320" s="49">
        <f>SUM(O318:O319)</f>
        <v>30000</v>
      </c>
    </row>
    <row r="321" spans="1:15" ht="12" customHeight="1" outlineLevel="1" x14ac:dyDescent="0.25">
      <c r="A321" s="3" t="s">
        <v>295</v>
      </c>
      <c r="B321" s="3" t="s">
        <v>309</v>
      </c>
      <c r="C321" s="3" t="s">
        <v>91</v>
      </c>
      <c r="D321" s="3" t="s">
        <v>93</v>
      </c>
      <c r="E321" s="4" t="s">
        <v>94</v>
      </c>
      <c r="F321" s="51">
        <v>0</v>
      </c>
      <c r="G321" s="51">
        <v>0</v>
      </c>
      <c r="H321" s="51">
        <v>0</v>
      </c>
      <c r="I321" s="51">
        <v>0</v>
      </c>
      <c r="J321" s="51">
        <f>SUM(G321+I321)</f>
        <v>0</v>
      </c>
      <c r="K321" s="24">
        <v>500000</v>
      </c>
      <c r="L321" s="24">
        <v>500000</v>
      </c>
      <c r="M321" s="24">
        <v>0</v>
      </c>
      <c r="N321" s="66">
        <v>0</v>
      </c>
      <c r="O321" s="24">
        <v>500000</v>
      </c>
    </row>
    <row r="322" spans="1:15" ht="12" customHeight="1" outlineLevel="1" x14ac:dyDescent="0.25">
      <c r="A322" s="3" t="s">
        <v>295</v>
      </c>
      <c r="B322" s="3" t="s">
        <v>309</v>
      </c>
      <c r="C322" s="3" t="s">
        <v>91</v>
      </c>
      <c r="D322" s="3" t="s">
        <v>76</v>
      </c>
      <c r="E322" s="4" t="s">
        <v>77</v>
      </c>
      <c r="F322" s="51">
        <v>0</v>
      </c>
      <c r="G322" s="51">
        <v>0</v>
      </c>
      <c r="H322" s="51">
        <v>0</v>
      </c>
      <c r="I322" s="51">
        <v>0</v>
      </c>
      <c r="J322" s="51">
        <f>SUM(G322+I322)</f>
        <v>0</v>
      </c>
      <c r="K322" s="24">
        <v>150000</v>
      </c>
      <c r="L322" s="24">
        <v>150000</v>
      </c>
      <c r="M322" s="24">
        <v>0</v>
      </c>
      <c r="N322" s="66">
        <v>0</v>
      </c>
      <c r="O322" s="24">
        <v>150000</v>
      </c>
    </row>
    <row r="323" spans="1:15" ht="12" customHeight="1" x14ac:dyDescent="0.25">
      <c r="A323" s="75" t="s">
        <v>310</v>
      </c>
      <c r="B323" s="76"/>
      <c r="C323" s="76"/>
      <c r="D323" s="76"/>
      <c r="E323" s="76"/>
      <c r="F323" s="49">
        <f t="shared" ref="F323" si="130">SUM(F321:F322)</f>
        <v>0</v>
      </c>
      <c r="G323" s="49">
        <f>SUM(G321:G322)</f>
        <v>0</v>
      </c>
      <c r="H323" s="49">
        <f>SUM(H321:H322)</f>
        <v>0</v>
      </c>
      <c r="I323" s="49">
        <f>SUM(I321:I322)</f>
        <v>0</v>
      </c>
      <c r="J323" s="49">
        <f>SUM(J321:J322)</f>
        <v>0</v>
      </c>
      <c r="K323" s="49">
        <f t="shared" ref="K323:O323" si="131">SUM(K321:K322)</f>
        <v>650000</v>
      </c>
      <c r="L323" s="49">
        <f>SUM(L321:L322)</f>
        <v>650000</v>
      </c>
      <c r="M323" s="49">
        <f>SUM(M321:M322)</f>
        <v>0</v>
      </c>
      <c r="N323" s="49">
        <f>SUM(N321:N322)</f>
        <v>0</v>
      </c>
      <c r="O323" s="49">
        <f t="shared" si="131"/>
        <v>650000</v>
      </c>
    </row>
    <row r="324" spans="1:15" ht="12" customHeight="1" outlineLevel="2" x14ac:dyDescent="0.25">
      <c r="A324" s="13" t="s">
        <v>295</v>
      </c>
      <c r="B324" s="26" t="s">
        <v>528</v>
      </c>
      <c r="C324" s="26" t="s">
        <v>257</v>
      </c>
      <c r="D324" s="26" t="s">
        <v>118</v>
      </c>
      <c r="E324" s="26" t="s">
        <v>119</v>
      </c>
      <c r="F324" s="51">
        <v>0</v>
      </c>
      <c r="G324" s="51">
        <v>0</v>
      </c>
      <c r="H324" s="51">
        <v>0</v>
      </c>
      <c r="I324" s="51">
        <v>0</v>
      </c>
      <c r="J324" s="51">
        <f>SUM(G324+I324)</f>
        <v>0</v>
      </c>
      <c r="K324" s="24">
        <v>50000</v>
      </c>
      <c r="L324" s="24">
        <v>50000</v>
      </c>
      <c r="M324" s="24">
        <v>0</v>
      </c>
      <c r="N324" s="66">
        <v>0</v>
      </c>
      <c r="O324" s="24">
        <f>SUM(L324+N324)</f>
        <v>50000</v>
      </c>
    </row>
    <row r="325" spans="1:15" ht="12" customHeight="1" outlineLevel="1" x14ac:dyDescent="0.25">
      <c r="A325" s="3" t="s">
        <v>295</v>
      </c>
      <c r="B325" s="3" t="s">
        <v>311</v>
      </c>
      <c r="C325" s="3" t="s">
        <v>257</v>
      </c>
      <c r="D325" s="3" t="s">
        <v>120</v>
      </c>
      <c r="E325" s="4" t="s">
        <v>121</v>
      </c>
      <c r="F325" s="51">
        <v>0</v>
      </c>
      <c r="G325" s="51">
        <v>0</v>
      </c>
      <c r="H325" s="51">
        <v>0</v>
      </c>
      <c r="I325" s="51">
        <v>0</v>
      </c>
      <c r="J325" s="51">
        <f>SUM(G325+I325)</f>
        <v>0</v>
      </c>
      <c r="K325" s="24">
        <v>240000</v>
      </c>
      <c r="L325" s="24">
        <v>240000</v>
      </c>
      <c r="M325" s="24">
        <v>0</v>
      </c>
      <c r="N325" s="66">
        <v>0</v>
      </c>
      <c r="O325" s="24">
        <f>SUM(L325+N325)</f>
        <v>240000</v>
      </c>
    </row>
    <row r="326" spans="1:15" ht="12" customHeight="1" outlineLevel="1" x14ac:dyDescent="0.25">
      <c r="A326" s="3" t="s">
        <v>295</v>
      </c>
      <c r="B326" s="3" t="s">
        <v>311</v>
      </c>
      <c r="C326" s="3" t="s">
        <v>257</v>
      </c>
      <c r="D326" s="3" t="s">
        <v>93</v>
      </c>
      <c r="E326" s="4" t="s">
        <v>94</v>
      </c>
      <c r="F326" s="51">
        <v>0</v>
      </c>
      <c r="G326" s="51">
        <v>0</v>
      </c>
      <c r="H326" s="51">
        <v>0</v>
      </c>
      <c r="I326" s="51">
        <v>0</v>
      </c>
      <c r="J326" s="51">
        <f>SUM(G326+I326)</f>
        <v>0</v>
      </c>
      <c r="K326" s="24">
        <v>160000</v>
      </c>
      <c r="L326" s="24">
        <v>160000</v>
      </c>
      <c r="M326" s="24">
        <v>0</v>
      </c>
      <c r="N326" s="66">
        <v>0</v>
      </c>
      <c r="O326" s="24">
        <f>SUM(L326+N326)</f>
        <v>160000</v>
      </c>
    </row>
    <row r="327" spans="1:15" ht="12" customHeight="1" outlineLevel="1" x14ac:dyDescent="0.25">
      <c r="A327" s="3" t="s">
        <v>295</v>
      </c>
      <c r="B327" s="3" t="s">
        <v>528</v>
      </c>
      <c r="C327" s="3" t="s">
        <v>257</v>
      </c>
      <c r="D327" s="3" t="s">
        <v>76</v>
      </c>
      <c r="E327" s="4" t="s">
        <v>77</v>
      </c>
      <c r="F327" s="51">
        <v>0</v>
      </c>
      <c r="G327" s="51">
        <v>0</v>
      </c>
      <c r="H327" s="51">
        <v>0</v>
      </c>
      <c r="I327" s="51">
        <v>0</v>
      </c>
      <c r="J327" s="51">
        <f>SUM(G327+I327)</f>
        <v>0</v>
      </c>
      <c r="K327" s="24">
        <v>500000</v>
      </c>
      <c r="L327" s="24">
        <v>500000</v>
      </c>
      <c r="M327" s="24">
        <v>0</v>
      </c>
      <c r="N327" s="66">
        <v>0</v>
      </c>
      <c r="O327" s="24">
        <f>SUM(L327+N327)</f>
        <v>500000</v>
      </c>
    </row>
    <row r="328" spans="1:15" ht="12" customHeight="1" outlineLevel="1" x14ac:dyDescent="0.25">
      <c r="A328" s="3" t="s">
        <v>295</v>
      </c>
      <c r="B328" s="3" t="s">
        <v>311</v>
      </c>
      <c r="C328" s="3" t="s">
        <v>257</v>
      </c>
      <c r="D328" s="3" t="s">
        <v>211</v>
      </c>
      <c r="E328" s="4" t="s">
        <v>212</v>
      </c>
      <c r="F328" s="51">
        <v>0</v>
      </c>
      <c r="G328" s="51">
        <v>0</v>
      </c>
      <c r="H328" s="51">
        <v>0</v>
      </c>
      <c r="I328" s="51">
        <v>0</v>
      </c>
      <c r="J328" s="51">
        <f>SUM(G328+I328)</f>
        <v>0</v>
      </c>
      <c r="K328" s="24">
        <v>0</v>
      </c>
      <c r="L328" s="24">
        <v>0</v>
      </c>
      <c r="M328" s="24">
        <v>0</v>
      </c>
      <c r="N328" s="66">
        <v>450000</v>
      </c>
      <c r="O328" s="24">
        <f>SUM(L328+N328)</f>
        <v>450000</v>
      </c>
    </row>
    <row r="329" spans="1:15" ht="12" customHeight="1" x14ac:dyDescent="0.25">
      <c r="A329" s="75" t="s">
        <v>312</v>
      </c>
      <c r="B329" s="76"/>
      <c r="C329" s="76"/>
      <c r="D329" s="76"/>
      <c r="E329" s="76"/>
      <c r="F329" s="49">
        <f t="shared" ref="F329:O329" si="132">SUM(F324:F328)</f>
        <v>0</v>
      </c>
      <c r="G329" s="49">
        <f>SUM(G324:G328)</f>
        <v>0</v>
      </c>
      <c r="H329" s="49">
        <f>SUM(H324:H328)</f>
        <v>0</v>
      </c>
      <c r="I329" s="49">
        <f>SUM(I324:I328)</f>
        <v>0</v>
      </c>
      <c r="J329" s="49">
        <f>SUM(J324:J328)</f>
        <v>0</v>
      </c>
      <c r="K329" s="49">
        <f t="shared" ref="K329" si="133">SUM(K324:K328)</f>
        <v>950000</v>
      </c>
      <c r="L329" s="49">
        <f>SUM(L324:L328)</f>
        <v>950000</v>
      </c>
      <c r="M329" s="49">
        <f>SUM(M324:M328)</f>
        <v>0</v>
      </c>
      <c r="N329" s="49">
        <f>SUM(N324:N328)</f>
        <v>450000</v>
      </c>
      <c r="O329" s="49">
        <f t="shared" si="132"/>
        <v>1400000</v>
      </c>
    </row>
    <row r="330" spans="1:15" ht="12" customHeight="1" outlineLevel="1" x14ac:dyDescent="0.25">
      <c r="A330" s="3" t="s">
        <v>295</v>
      </c>
      <c r="B330" s="3" t="s">
        <v>313</v>
      </c>
      <c r="C330" s="3" t="s">
        <v>261</v>
      </c>
      <c r="D330" s="3" t="s">
        <v>118</v>
      </c>
      <c r="E330" s="4" t="s">
        <v>119</v>
      </c>
      <c r="F330" s="51">
        <v>0</v>
      </c>
      <c r="G330" s="51">
        <v>0</v>
      </c>
      <c r="H330" s="51">
        <v>0</v>
      </c>
      <c r="I330" s="51">
        <v>0</v>
      </c>
      <c r="J330" s="51">
        <f>SUM(G330+I330)</f>
        <v>0</v>
      </c>
      <c r="K330" s="24">
        <v>50000</v>
      </c>
      <c r="L330" s="24">
        <v>50000</v>
      </c>
      <c r="M330" s="24">
        <v>0</v>
      </c>
      <c r="N330" s="66">
        <v>0</v>
      </c>
      <c r="O330" s="24">
        <f>SUM(L330+N330)</f>
        <v>50000</v>
      </c>
    </row>
    <row r="331" spans="1:15" ht="12" customHeight="1" outlineLevel="1" x14ac:dyDescent="0.25">
      <c r="A331" s="3" t="s">
        <v>295</v>
      </c>
      <c r="B331" s="3" t="s">
        <v>474</v>
      </c>
      <c r="C331" s="3" t="s">
        <v>261</v>
      </c>
      <c r="D331" s="3" t="s">
        <v>120</v>
      </c>
      <c r="E331" s="23" t="s">
        <v>489</v>
      </c>
      <c r="F331" s="51">
        <v>0</v>
      </c>
      <c r="G331" s="51">
        <v>0</v>
      </c>
      <c r="H331" s="51">
        <v>0</v>
      </c>
      <c r="I331" s="51">
        <v>0</v>
      </c>
      <c r="J331" s="51">
        <f>SUM(G331+I331)</f>
        <v>0</v>
      </c>
      <c r="K331" s="24">
        <v>10000</v>
      </c>
      <c r="L331" s="24">
        <v>10000</v>
      </c>
      <c r="M331" s="24">
        <v>0</v>
      </c>
      <c r="N331" s="66">
        <v>0</v>
      </c>
      <c r="O331" s="24">
        <f>SUM(L331+N331)</f>
        <v>10000</v>
      </c>
    </row>
    <row r="332" spans="1:15" ht="12" customHeight="1" outlineLevel="1" x14ac:dyDescent="0.25">
      <c r="A332" s="3" t="s">
        <v>295</v>
      </c>
      <c r="B332" s="3" t="s">
        <v>313</v>
      </c>
      <c r="C332" s="3" t="s">
        <v>261</v>
      </c>
      <c r="D332" s="3" t="s">
        <v>166</v>
      </c>
      <c r="E332" s="4" t="s">
        <v>167</v>
      </c>
      <c r="F332" s="51">
        <v>0</v>
      </c>
      <c r="G332" s="51">
        <v>0</v>
      </c>
      <c r="H332" s="51">
        <v>0</v>
      </c>
      <c r="I332" s="51">
        <v>0</v>
      </c>
      <c r="J332" s="51">
        <f>SUM(G332+I332)</f>
        <v>0</v>
      </c>
      <c r="K332" s="24">
        <v>30000</v>
      </c>
      <c r="L332" s="24">
        <v>30000</v>
      </c>
      <c r="M332" s="24">
        <v>2329</v>
      </c>
      <c r="N332" s="66">
        <v>0</v>
      </c>
      <c r="O332" s="24">
        <f>SUM(L332+N332)</f>
        <v>30000</v>
      </c>
    </row>
    <row r="333" spans="1:15" ht="12" customHeight="1" outlineLevel="1" x14ac:dyDescent="0.25">
      <c r="A333" s="3" t="s">
        <v>295</v>
      </c>
      <c r="B333" s="3" t="s">
        <v>313</v>
      </c>
      <c r="C333" s="3" t="s">
        <v>261</v>
      </c>
      <c r="D333" s="3" t="s">
        <v>93</v>
      </c>
      <c r="E333" s="4" t="s">
        <v>94</v>
      </c>
      <c r="F333" s="51">
        <v>0</v>
      </c>
      <c r="G333" s="51">
        <v>0</v>
      </c>
      <c r="H333" s="51">
        <v>0</v>
      </c>
      <c r="I333" s="51">
        <v>0</v>
      </c>
      <c r="J333" s="51">
        <f>SUM(G333+I333)</f>
        <v>0</v>
      </c>
      <c r="K333" s="24">
        <v>0</v>
      </c>
      <c r="L333" s="24">
        <v>0</v>
      </c>
      <c r="M333" s="24">
        <v>0</v>
      </c>
      <c r="N333" s="66">
        <v>150000</v>
      </c>
      <c r="O333" s="24">
        <f>SUM(L333+N333)</f>
        <v>150000</v>
      </c>
    </row>
    <row r="334" spans="1:15" ht="12" customHeight="1" outlineLevel="1" x14ac:dyDescent="0.25">
      <c r="A334" s="13" t="s">
        <v>295</v>
      </c>
      <c r="B334" s="13" t="s">
        <v>313</v>
      </c>
      <c r="C334" s="13" t="s">
        <v>261</v>
      </c>
      <c r="D334" s="13" t="s">
        <v>76</v>
      </c>
      <c r="E334" s="53" t="s">
        <v>77</v>
      </c>
      <c r="F334" s="51">
        <v>0</v>
      </c>
      <c r="G334" s="51">
        <v>0</v>
      </c>
      <c r="H334" s="51">
        <v>0</v>
      </c>
      <c r="I334" s="51">
        <v>0</v>
      </c>
      <c r="J334" s="51">
        <f>SUM(G334+I334)</f>
        <v>0</v>
      </c>
      <c r="K334" s="24">
        <v>1000000</v>
      </c>
      <c r="L334" s="24">
        <v>1000000</v>
      </c>
      <c r="M334" s="24">
        <v>23155.8</v>
      </c>
      <c r="N334" s="66">
        <v>0</v>
      </c>
      <c r="O334" s="24">
        <f>SUM(L334+N334)</f>
        <v>1000000</v>
      </c>
    </row>
    <row r="335" spans="1:15" ht="12" customHeight="1" x14ac:dyDescent="0.25">
      <c r="A335" s="75" t="s">
        <v>314</v>
      </c>
      <c r="B335" s="76"/>
      <c r="C335" s="76"/>
      <c r="D335" s="76"/>
      <c r="E335" s="76"/>
      <c r="F335" s="49">
        <f t="shared" ref="F335:K335" si="134">SUM(F330:F334)</f>
        <v>0</v>
      </c>
      <c r="G335" s="49">
        <f t="shared" si="134"/>
        <v>0</v>
      </c>
      <c r="H335" s="49">
        <f t="shared" si="134"/>
        <v>0</v>
      </c>
      <c r="I335" s="49">
        <f t="shared" si="134"/>
        <v>0</v>
      </c>
      <c r="J335" s="49">
        <f t="shared" si="134"/>
        <v>0</v>
      </c>
      <c r="K335" s="49">
        <f t="shared" si="134"/>
        <v>1090000</v>
      </c>
      <c r="L335" s="49">
        <f>SUM(L330:L334)</f>
        <v>1090000</v>
      </c>
      <c r="M335" s="49">
        <f>SUM(M330:M334)</f>
        <v>25484.799999999999</v>
      </c>
      <c r="N335" s="49">
        <f>SUM(N330:N334)</f>
        <v>150000</v>
      </c>
      <c r="O335" s="49">
        <f>SUM(O330:O334)</f>
        <v>1240000</v>
      </c>
    </row>
    <row r="336" spans="1:15" ht="12" customHeight="1" outlineLevel="1" x14ac:dyDescent="0.25">
      <c r="A336" s="3" t="s">
        <v>295</v>
      </c>
      <c r="B336" s="3" t="s">
        <v>315</v>
      </c>
      <c r="C336" s="3" t="s">
        <v>316</v>
      </c>
      <c r="D336" s="3" t="s">
        <v>120</v>
      </c>
      <c r="E336" s="4" t="s">
        <v>121</v>
      </c>
      <c r="F336" s="51">
        <v>0</v>
      </c>
      <c r="G336" s="51">
        <v>0</v>
      </c>
      <c r="H336" s="51">
        <v>0</v>
      </c>
      <c r="I336" s="51">
        <v>0</v>
      </c>
      <c r="J336" s="51">
        <f>SUM(G336+I336)</f>
        <v>0</v>
      </c>
      <c r="K336" s="24">
        <v>60000</v>
      </c>
      <c r="L336" s="24">
        <v>60000</v>
      </c>
      <c r="M336" s="24">
        <v>0</v>
      </c>
      <c r="N336" s="66">
        <v>0</v>
      </c>
      <c r="O336" s="24">
        <f>SUM(L336+N336)</f>
        <v>60000</v>
      </c>
    </row>
    <row r="337" spans="1:1355" ht="12" customHeight="1" outlineLevel="1" x14ac:dyDescent="0.25">
      <c r="A337" s="3" t="s">
        <v>295</v>
      </c>
      <c r="B337" s="3" t="s">
        <v>591</v>
      </c>
      <c r="C337" s="3" t="s">
        <v>316</v>
      </c>
      <c r="D337" s="3" t="s">
        <v>76</v>
      </c>
      <c r="E337" s="4" t="s">
        <v>77</v>
      </c>
      <c r="F337" s="51">
        <v>0</v>
      </c>
      <c r="G337" s="51">
        <v>0</v>
      </c>
      <c r="H337" s="51">
        <v>0</v>
      </c>
      <c r="I337" s="51">
        <v>0</v>
      </c>
      <c r="J337" s="51">
        <f>SUM(G337+I337)</f>
        <v>0</v>
      </c>
      <c r="K337" s="24">
        <v>100000</v>
      </c>
      <c r="L337" s="24">
        <v>100000</v>
      </c>
      <c r="M337" s="24">
        <v>0</v>
      </c>
      <c r="N337" s="66">
        <v>0</v>
      </c>
      <c r="O337" s="24">
        <f>SUM(L337+N337)</f>
        <v>100000</v>
      </c>
    </row>
    <row r="338" spans="1:1355" ht="12" customHeight="1" x14ac:dyDescent="0.25">
      <c r="A338" s="75" t="s">
        <v>317</v>
      </c>
      <c r="B338" s="76"/>
      <c r="C338" s="76"/>
      <c r="D338" s="76"/>
      <c r="E338" s="76"/>
      <c r="F338" s="49">
        <f t="shared" ref="F338:K338" si="135">SUM(F336:F337)</f>
        <v>0</v>
      </c>
      <c r="G338" s="49">
        <f t="shared" si="135"/>
        <v>0</v>
      </c>
      <c r="H338" s="49">
        <f t="shared" si="135"/>
        <v>0</v>
      </c>
      <c r="I338" s="49">
        <f t="shared" si="135"/>
        <v>0</v>
      </c>
      <c r="J338" s="49">
        <f t="shared" si="135"/>
        <v>0</v>
      </c>
      <c r="K338" s="49">
        <f t="shared" si="135"/>
        <v>160000</v>
      </c>
      <c r="L338" s="49">
        <f>SUM(L336:L337)</f>
        <v>160000</v>
      </c>
      <c r="M338" s="49">
        <f>SUM(M336:M337)</f>
        <v>0</v>
      </c>
      <c r="N338" s="49">
        <f>SUM(N336:N337)</f>
        <v>0</v>
      </c>
      <c r="O338" s="49">
        <f>SUM(O336:O337)</f>
        <v>160000</v>
      </c>
    </row>
    <row r="339" spans="1:1355" ht="12" customHeight="1" outlineLevel="1" x14ac:dyDescent="0.25">
      <c r="A339" s="3" t="s">
        <v>295</v>
      </c>
      <c r="B339" s="3" t="s">
        <v>318</v>
      </c>
      <c r="C339" s="3" t="s">
        <v>242</v>
      </c>
      <c r="D339" s="3" t="s">
        <v>118</v>
      </c>
      <c r="E339" s="4" t="s">
        <v>119</v>
      </c>
      <c r="F339" s="51">
        <v>0</v>
      </c>
      <c r="G339" s="51">
        <v>0</v>
      </c>
      <c r="H339" s="51">
        <v>0</v>
      </c>
      <c r="I339" s="51">
        <v>0</v>
      </c>
      <c r="J339" s="51">
        <f>SUM(G339+I339)</f>
        <v>0</v>
      </c>
      <c r="K339" s="24">
        <v>200000</v>
      </c>
      <c r="L339" s="24">
        <v>200000</v>
      </c>
      <c r="M339" s="24">
        <v>0</v>
      </c>
      <c r="N339" s="66">
        <v>0</v>
      </c>
      <c r="O339" s="24">
        <f>SUM(L339+N339)</f>
        <v>200000</v>
      </c>
    </row>
    <row r="340" spans="1:1355" ht="12" customHeight="1" outlineLevel="1" x14ac:dyDescent="0.25">
      <c r="A340" s="3" t="s">
        <v>295</v>
      </c>
      <c r="B340" s="3" t="s">
        <v>318</v>
      </c>
      <c r="C340" s="3" t="s">
        <v>242</v>
      </c>
      <c r="D340" s="3" t="s">
        <v>166</v>
      </c>
      <c r="E340" s="4" t="s">
        <v>167</v>
      </c>
      <c r="F340" s="51">
        <v>0</v>
      </c>
      <c r="G340" s="51">
        <v>0</v>
      </c>
      <c r="H340" s="51">
        <v>0</v>
      </c>
      <c r="I340" s="51">
        <v>0</v>
      </c>
      <c r="J340" s="51">
        <f>SUM(G340+I340)</f>
        <v>0</v>
      </c>
      <c r="K340" s="24">
        <v>20000</v>
      </c>
      <c r="L340" s="24">
        <v>20000</v>
      </c>
      <c r="M340" s="24">
        <v>0</v>
      </c>
      <c r="N340" s="66">
        <v>0</v>
      </c>
      <c r="O340" s="24">
        <f>SUM(L340+N340)</f>
        <v>20000</v>
      </c>
    </row>
    <row r="341" spans="1:1355" ht="12" customHeight="1" outlineLevel="1" x14ac:dyDescent="0.25">
      <c r="A341" s="3" t="s">
        <v>295</v>
      </c>
      <c r="B341" s="3" t="s">
        <v>318</v>
      </c>
      <c r="C341" s="3" t="s">
        <v>242</v>
      </c>
      <c r="D341" s="3" t="s">
        <v>93</v>
      </c>
      <c r="E341" s="4" t="s">
        <v>94</v>
      </c>
      <c r="F341" s="51">
        <v>0</v>
      </c>
      <c r="G341" s="51">
        <v>0</v>
      </c>
      <c r="H341" s="51">
        <v>0</v>
      </c>
      <c r="I341" s="51">
        <v>0</v>
      </c>
      <c r="J341" s="51">
        <f>SUM(G341+I341)</f>
        <v>0</v>
      </c>
      <c r="K341" s="24">
        <v>20000</v>
      </c>
      <c r="L341" s="24">
        <v>20000</v>
      </c>
      <c r="M341" s="24">
        <v>0</v>
      </c>
      <c r="N341" s="66">
        <v>0</v>
      </c>
      <c r="O341" s="24">
        <f>SUM(L341+N341)</f>
        <v>20000</v>
      </c>
    </row>
    <row r="342" spans="1:1355" ht="12" customHeight="1" outlineLevel="1" x14ac:dyDescent="0.25">
      <c r="A342" s="3" t="s">
        <v>295</v>
      </c>
      <c r="B342" s="3" t="s">
        <v>318</v>
      </c>
      <c r="C342" s="3" t="s">
        <v>242</v>
      </c>
      <c r="D342" s="3" t="s">
        <v>76</v>
      </c>
      <c r="E342" s="4" t="s">
        <v>77</v>
      </c>
      <c r="F342" s="51">
        <v>0</v>
      </c>
      <c r="G342" s="51">
        <v>0</v>
      </c>
      <c r="H342" s="51">
        <v>0</v>
      </c>
      <c r="I342" s="51">
        <v>0</v>
      </c>
      <c r="J342" s="51">
        <f>SUM(G342+I342)</f>
        <v>0</v>
      </c>
      <c r="K342" s="24">
        <v>90000</v>
      </c>
      <c r="L342" s="24">
        <v>90000</v>
      </c>
      <c r="M342" s="24">
        <v>0</v>
      </c>
      <c r="N342" s="66">
        <v>0</v>
      </c>
      <c r="O342" s="24">
        <f>SUM(L342+N342)</f>
        <v>90000</v>
      </c>
    </row>
    <row r="343" spans="1:1355" ht="12" customHeight="1" x14ac:dyDescent="0.25">
      <c r="A343" s="75" t="s">
        <v>319</v>
      </c>
      <c r="B343" s="76"/>
      <c r="C343" s="76"/>
      <c r="D343" s="76"/>
      <c r="E343" s="76"/>
      <c r="F343" s="49">
        <f t="shared" ref="F343:K343" si="136">SUM(F339:F342)</f>
        <v>0</v>
      </c>
      <c r="G343" s="49">
        <f t="shared" si="136"/>
        <v>0</v>
      </c>
      <c r="H343" s="49">
        <f t="shared" si="136"/>
        <v>0</v>
      </c>
      <c r="I343" s="49">
        <f t="shared" si="136"/>
        <v>0</v>
      </c>
      <c r="J343" s="49">
        <f t="shared" si="136"/>
        <v>0</v>
      </c>
      <c r="K343" s="49">
        <f t="shared" si="136"/>
        <v>330000</v>
      </c>
      <c r="L343" s="49">
        <f>SUM(L339:L342)</f>
        <v>330000</v>
      </c>
      <c r="M343" s="49">
        <f>SUM(M339:M342)</f>
        <v>0</v>
      </c>
      <c r="N343" s="49">
        <f>SUM(N339:N342)</f>
        <v>0</v>
      </c>
      <c r="O343" s="49">
        <f>SUM(O339:O342)</f>
        <v>330000</v>
      </c>
    </row>
    <row r="344" spans="1:1355" ht="12" customHeight="1" outlineLevel="1" x14ac:dyDescent="0.25">
      <c r="A344" s="3" t="s">
        <v>295</v>
      </c>
      <c r="B344" s="3" t="s">
        <v>320</v>
      </c>
      <c r="C344" s="3" t="s">
        <v>237</v>
      </c>
      <c r="D344" s="3" t="s">
        <v>120</v>
      </c>
      <c r="E344" s="4" t="s">
        <v>121</v>
      </c>
      <c r="F344" s="51">
        <v>0</v>
      </c>
      <c r="G344" s="51"/>
      <c r="H344" s="51"/>
      <c r="I344" s="51"/>
      <c r="J344" s="51"/>
      <c r="K344" s="24">
        <v>50000</v>
      </c>
      <c r="L344" s="24">
        <v>50000</v>
      </c>
      <c r="M344" s="24">
        <v>0</v>
      </c>
      <c r="N344" s="66">
        <v>0</v>
      </c>
      <c r="O344" s="24">
        <f>SUM(L344+N344)</f>
        <v>50000</v>
      </c>
    </row>
    <row r="345" spans="1:1355" ht="12" customHeight="1" outlineLevel="1" x14ac:dyDescent="0.25">
      <c r="A345" s="3" t="s">
        <v>295</v>
      </c>
      <c r="B345" s="3" t="s">
        <v>320</v>
      </c>
      <c r="C345" s="3" t="s">
        <v>237</v>
      </c>
      <c r="D345" s="3" t="s">
        <v>76</v>
      </c>
      <c r="E345" s="4" t="s">
        <v>77</v>
      </c>
      <c r="F345" s="51">
        <v>0</v>
      </c>
      <c r="G345" s="51"/>
      <c r="H345" s="51"/>
      <c r="I345" s="51"/>
      <c r="J345" s="51"/>
      <c r="K345" s="24">
        <v>0</v>
      </c>
      <c r="L345" s="24">
        <v>0</v>
      </c>
      <c r="M345" s="24">
        <v>0</v>
      </c>
      <c r="N345" s="66">
        <v>0</v>
      </c>
      <c r="O345" s="24">
        <f>SUM(L345+N345)</f>
        <v>0</v>
      </c>
    </row>
    <row r="346" spans="1:1355" ht="12" customHeight="1" x14ac:dyDescent="0.25">
      <c r="A346" s="75" t="s">
        <v>321</v>
      </c>
      <c r="B346" s="76"/>
      <c r="C346" s="76"/>
      <c r="D346" s="76"/>
      <c r="E346" s="76"/>
      <c r="F346" s="49">
        <f t="shared" ref="F346:K346" si="137">SUM(F344:F345)</f>
        <v>0</v>
      </c>
      <c r="G346" s="49">
        <f t="shared" si="137"/>
        <v>0</v>
      </c>
      <c r="H346" s="49">
        <f t="shared" si="137"/>
        <v>0</v>
      </c>
      <c r="I346" s="49">
        <f t="shared" si="137"/>
        <v>0</v>
      </c>
      <c r="J346" s="49">
        <f t="shared" si="137"/>
        <v>0</v>
      </c>
      <c r="K346" s="49">
        <f t="shared" si="137"/>
        <v>50000</v>
      </c>
      <c r="L346" s="49">
        <f>SUM(L344:L345)</f>
        <v>50000</v>
      </c>
      <c r="M346" s="49">
        <f>SUM(M344:M345)</f>
        <v>0</v>
      </c>
      <c r="N346" s="49">
        <f>SUM(N344:N345)</f>
        <v>0</v>
      </c>
      <c r="O346" s="49">
        <f>SUM(O344:O345)</f>
        <v>50000</v>
      </c>
      <c r="P346" s="34"/>
    </row>
    <row r="347" spans="1:1355" s="15" customFormat="1" ht="12" customHeight="1" outlineLevel="1" x14ac:dyDescent="0.2">
      <c r="A347" s="13" t="s">
        <v>295</v>
      </c>
      <c r="B347" s="16" t="s">
        <v>476</v>
      </c>
      <c r="C347" s="14">
        <v>3341</v>
      </c>
      <c r="D347" s="14">
        <v>5171</v>
      </c>
      <c r="E347" s="14" t="s">
        <v>77</v>
      </c>
      <c r="F347" s="51">
        <v>0</v>
      </c>
      <c r="G347" s="51"/>
      <c r="H347" s="51"/>
      <c r="I347" s="51"/>
      <c r="J347" s="51"/>
      <c r="K347" s="24">
        <v>100000</v>
      </c>
      <c r="L347" s="24">
        <v>100000</v>
      </c>
      <c r="M347" s="24">
        <v>0</v>
      </c>
      <c r="N347" s="66">
        <v>0</v>
      </c>
      <c r="O347" s="24">
        <f>SUM(L347+N347)</f>
        <v>100000</v>
      </c>
      <c r="P347" s="35"/>
    </row>
    <row r="348" spans="1:1355" ht="12" customHeight="1" x14ac:dyDescent="0.25">
      <c r="A348" s="82" t="s">
        <v>475</v>
      </c>
      <c r="B348" s="83"/>
      <c r="C348" s="83"/>
      <c r="D348" s="83"/>
      <c r="E348" s="84"/>
      <c r="F348" s="49">
        <f t="shared" ref="F348" si="138">SUM(F347)</f>
        <v>0</v>
      </c>
      <c r="G348" s="49">
        <f>SUM(G347)</f>
        <v>0</v>
      </c>
      <c r="H348" s="49">
        <f>SUM(H347)</f>
        <v>0</v>
      </c>
      <c r="I348" s="49">
        <f>SUM(I347)</f>
        <v>0</v>
      </c>
      <c r="J348" s="49">
        <f>SUM(J347)</f>
        <v>0</v>
      </c>
      <c r="K348" s="49">
        <f t="shared" ref="K348:O348" si="139">SUM(K347)</f>
        <v>100000</v>
      </c>
      <c r="L348" s="49">
        <f>SUM(L347)</f>
        <v>100000</v>
      </c>
      <c r="M348" s="49">
        <f>SUM(M347)</f>
        <v>0</v>
      </c>
      <c r="N348" s="49">
        <f>SUM(N347)</f>
        <v>0</v>
      </c>
      <c r="O348" s="49">
        <f t="shared" si="139"/>
        <v>100000</v>
      </c>
      <c r="P348" s="36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  <c r="GJ348" s="37"/>
      <c r="GK348" s="37"/>
      <c r="GL348" s="37"/>
      <c r="GM348" s="37"/>
      <c r="GN348" s="37"/>
      <c r="GO348" s="37"/>
      <c r="GP348" s="37"/>
      <c r="GQ348" s="37"/>
      <c r="GR348" s="37"/>
      <c r="GS348" s="37"/>
      <c r="GT348" s="37"/>
      <c r="GU348" s="37"/>
      <c r="GV348" s="37"/>
      <c r="GW348" s="37"/>
      <c r="GX348" s="37"/>
      <c r="GY348" s="37"/>
      <c r="GZ348" s="37"/>
      <c r="HA348" s="37"/>
      <c r="HB348" s="37"/>
      <c r="HC348" s="37"/>
      <c r="HD348" s="37"/>
      <c r="HE348" s="37"/>
      <c r="HF348" s="37"/>
      <c r="HG348" s="37"/>
      <c r="HH348" s="37"/>
      <c r="HI348" s="37"/>
      <c r="HJ348" s="37"/>
      <c r="HK348" s="37"/>
      <c r="HL348" s="37"/>
      <c r="HM348" s="37"/>
      <c r="HN348" s="37"/>
      <c r="HO348" s="37"/>
      <c r="HP348" s="37"/>
      <c r="HQ348" s="37"/>
      <c r="HR348" s="37"/>
      <c r="HS348" s="37"/>
      <c r="HT348" s="37"/>
      <c r="HU348" s="37"/>
      <c r="HV348" s="37"/>
      <c r="HW348" s="37"/>
      <c r="HX348" s="37"/>
      <c r="HY348" s="37"/>
      <c r="HZ348" s="37"/>
      <c r="IA348" s="37"/>
      <c r="IB348" s="37"/>
      <c r="IC348" s="37"/>
      <c r="ID348" s="37"/>
      <c r="IE348" s="37"/>
      <c r="IF348" s="37"/>
      <c r="IG348" s="37"/>
      <c r="IH348" s="37"/>
      <c r="II348" s="37"/>
      <c r="IJ348" s="37"/>
      <c r="IK348" s="37"/>
      <c r="IL348" s="37"/>
      <c r="IM348" s="37"/>
      <c r="IN348" s="37"/>
      <c r="IO348" s="37"/>
      <c r="IP348" s="37"/>
      <c r="IQ348" s="37"/>
      <c r="IR348" s="37"/>
      <c r="IS348" s="37"/>
      <c r="IT348" s="37"/>
      <c r="IU348" s="37"/>
      <c r="IV348" s="37"/>
      <c r="IW348" s="37"/>
      <c r="IX348" s="37"/>
      <c r="IY348" s="37"/>
      <c r="IZ348" s="37"/>
      <c r="JA348" s="37"/>
      <c r="JB348" s="37"/>
      <c r="JC348" s="37"/>
      <c r="JD348" s="37"/>
      <c r="JE348" s="37"/>
      <c r="JF348" s="37"/>
      <c r="JG348" s="37"/>
      <c r="JH348" s="37"/>
      <c r="JI348" s="37"/>
      <c r="JJ348" s="37"/>
      <c r="JK348" s="37"/>
      <c r="JL348" s="37"/>
      <c r="JM348" s="37"/>
      <c r="JN348" s="37"/>
      <c r="JO348" s="37"/>
      <c r="JP348" s="37"/>
      <c r="JQ348" s="37"/>
      <c r="JR348" s="37"/>
      <c r="JS348" s="37"/>
      <c r="JT348" s="37"/>
      <c r="JU348" s="37"/>
      <c r="JV348" s="37"/>
      <c r="JW348" s="37"/>
      <c r="JX348" s="37"/>
      <c r="JY348" s="37"/>
      <c r="JZ348" s="37"/>
      <c r="KA348" s="37"/>
      <c r="KB348" s="37"/>
      <c r="KC348" s="37"/>
      <c r="KD348" s="37"/>
      <c r="KE348" s="37"/>
      <c r="KF348" s="37"/>
      <c r="KG348" s="37"/>
      <c r="KH348" s="37"/>
      <c r="KI348" s="37"/>
      <c r="KJ348" s="37"/>
      <c r="KK348" s="37"/>
      <c r="KL348" s="37"/>
      <c r="KM348" s="37"/>
      <c r="KN348" s="37"/>
      <c r="KO348" s="37"/>
      <c r="KP348" s="37"/>
      <c r="KQ348" s="37"/>
      <c r="KR348" s="37"/>
      <c r="KS348" s="37"/>
      <c r="KT348" s="37"/>
      <c r="KU348" s="37"/>
      <c r="KV348" s="37"/>
      <c r="KW348" s="37"/>
      <c r="KX348" s="37"/>
      <c r="KY348" s="37"/>
      <c r="KZ348" s="37"/>
      <c r="LA348" s="37"/>
      <c r="LB348" s="37"/>
      <c r="LC348" s="37"/>
      <c r="LD348" s="37"/>
      <c r="LE348" s="37"/>
      <c r="LF348" s="37"/>
      <c r="LG348" s="37"/>
      <c r="LH348" s="37"/>
      <c r="LI348" s="37"/>
      <c r="LJ348" s="37"/>
      <c r="LK348" s="37"/>
      <c r="LL348" s="37"/>
      <c r="LM348" s="37"/>
      <c r="LN348" s="37"/>
      <c r="LO348" s="37"/>
      <c r="LP348" s="37"/>
      <c r="LQ348" s="37"/>
      <c r="LR348" s="37"/>
      <c r="LS348" s="37"/>
      <c r="LT348" s="37"/>
      <c r="LU348" s="37"/>
      <c r="LV348" s="37"/>
      <c r="LW348" s="37"/>
      <c r="LX348" s="37"/>
      <c r="LY348" s="37"/>
      <c r="LZ348" s="37"/>
      <c r="MA348" s="37"/>
      <c r="MB348" s="37"/>
      <c r="MC348" s="37"/>
      <c r="MD348" s="37"/>
      <c r="ME348" s="37"/>
      <c r="MF348" s="37"/>
      <c r="MG348" s="37"/>
      <c r="MH348" s="37"/>
      <c r="MI348" s="37"/>
      <c r="MJ348" s="37"/>
      <c r="MK348" s="37"/>
      <c r="ML348" s="37"/>
      <c r="MM348" s="37"/>
      <c r="MN348" s="37"/>
      <c r="MO348" s="37"/>
      <c r="MP348" s="37"/>
      <c r="MQ348" s="37"/>
      <c r="MR348" s="37"/>
      <c r="MS348" s="37"/>
      <c r="MT348" s="37"/>
      <c r="MU348" s="37"/>
      <c r="MV348" s="37"/>
      <c r="MW348" s="37"/>
      <c r="MX348" s="37"/>
      <c r="MY348" s="37"/>
      <c r="MZ348" s="37"/>
      <c r="NA348" s="37"/>
      <c r="NB348" s="37"/>
      <c r="NC348" s="37"/>
      <c r="ND348" s="37"/>
      <c r="NE348" s="37"/>
      <c r="NF348" s="37"/>
      <c r="NG348" s="37"/>
      <c r="NH348" s="37"/>
      <c r="NI348" s="37"/>
      <c r="NJ348" s="37"/>
      <c r="NK348" s="37"/>
      <c r="NL348" s="37"/>
      <c r="NM348" s="37"/>
      <c r="NN348" s="37"/>
      <c r="NO348" s="37"/>
      <c r="NP348" s="37"/>
      <c r="NQ348" s="37"/>
      <c r="NR348" s="37"/>
      <c r="NS348" s="37"/>
      <c r="NT348" s="37"/>
      <c r="NU348" s="37"/>
      <c r="NV348" s="37"/>
      <c r="NW348" s="37"/>
      <c r="NX348" s="37"/>
      <c r="NY348" s="37"/>
      <c r="NZ348" s="37"/>
      <c r="OA348" s="37"/>
      <c r="OB348" s="37"/>
      <c r="OC348" s="37"/>
      <c r="OD348" s="37"/>
      <c r="OE348" s="37"/>
      <c r="OF348" s="37"/>
      <c r="OG348" s="37"/>
      <c r="OH348" s="37"/>
      <c r="OI348" s="37"/>
      <c r="OJ348" s="37"/>
      <c r="OK348" s="37"/>
      <c r="OL348" s="37"/>
      <c r="OM348" s="37"/>
      <c r="ON348" s="37"/>
      <c r="OO348" s="37"/>
      <c r="OP348" s="37"/>
      <c r="OQ348" s="37"/>
      <c r="OR348" s="37"/>
      <c r="OS348" s="37"/>
      <c r="OT348" s="37"/>
      <c r="OU348" s="37"/>
      <c r="OV348" s="37"/>
      <c r="OW348" s="37"/>
      <c r="OX348" s="37"/>
      <c r="OY348" s="37"/>
      <c r="OZ348" s="37"/>
      <c r="PA348" s="37"/>
      <c r="PB348" s="37"/>
      <c r="PC348" s="37"/>
      <c r="PD348" s="37"/>
      <c r="PE348" s="37"/>
      <c r="PF348" s="37"/>
      <c r="PG348" s="37"/>
      <c r="PH348" s="37"/>
      <c r="PI348" s="37"/>
      <c r="PJ348" s="37"/>
      <c r="PK348" s="37"/>
      <c r="PL348" s="37"/>
      <c r="PM348" s="37"/>
      <c r="PN348" s="37"/>
      <c r="PO348" s="37"/>
      <c r="PP348" s="37"/>
      <c r="PQ348" s="37"/>
      <c r="PR348" s="37"/>
      <c r="PS348" s="37"/>
      <c r="PT348" s="37"/>
      <c r="PU348" s="37"/>
      <c r="PV348" s="37"/>
      <c r="PW348" s="37"/>
      <c r="PX348" s="37"/>
      <c r="PY348" s="37"/>
      <c r="PZ348" s="37"/>
      <c r="QA348" s="37"/>
      <c r="QB348" s="37"/>
      <c r="QC348" s="37"/>
      <c r="QD348" s="37"/>
      <c r="QE348" s="37"/>
      <c r="QF348" s="37"/>
      <c r="QG348" s="37"/>
      <c r="QH348" s="37"/>
      <c r="QI348" s="37"/>
      <c r="QJ348" s="37"/>
      <c r="QK348" s="37"/>
      <c r="QL348" s="37"/>
      <c r="QM348" s="37"/>
      <c r="QN348" s="37"/>
      <c r="QO348" s="37"/>
      <c r="QP348" s="37"/>
      <c r="QQ348" s="37"/>
      <c r="QR348" s="37"/>
      <c r="QS348" s="37"/>
      <c r="QT348" s="37"/>
      <c r="QU348" s="37"/>
      <c r="QV348" s="37"/>
      <c r="QW348" s="37"/>
      <c r="QX348" s="37"/>
      <c r="QY348" s="37"/>
      <c r="QZ348" s="37"/>
      <c r="RA348" s="37"/>
      <c r="RB348" s="37"/>
      <c r="RC348" s="37"/>
      <c r="RD348" s="37"/>
      <c r="RE348" s="37"/>
      <c r="RF348" s="37"/>
      <c r="RG348" s="37"/>
      <c r="RH348" s="37"/>
      <c r="RI348" s="37"/>
      <c r="RJ348" s="37"/>
      <c r="RK348" s="37"/>
      <c r="RL348" s="37"/>
      <c r="RM348" s="37"/>
      <c r="RN348" s="37"/>
      <c r="RO348" s="37"/>
      <c r="RP348" s="37"/>
      <c r="RQ348" s="37"/>
      <c r="RR348" s="37"/>
      <c r="RS348" s="37"/>
      <c r="RT348" s="37"/>
      <c r="RU348" s="37"/>
      <c r="RV348" s="37"/>
      <c r="RW348" s="37"/>
      <c r="RX348" s="37"/>
      <c r="RY348" s="37"/>
      <c r="RZ348" s="37"/>
      <c r="SA348" s="37"/>
      <c r="SB348" s="37"/>
      <c r="SC348" s="37"/>
      <c r="SD348" s="37"/>
      <c r="SE348" s="37"/>
      <c r="SF348" s="37"/>
      <c r="SG348" s="37"/>
      <c r="SH348" s="37"/>
      <c r="SI348" s="37"/>
      <c r="SJ348" s="37"/>
      <c r="SK348" s="37"/>
      <c r="SL348" s="37"/>
      <c r="SM348" s="37"/>
      <c r="SN348" s="37"/>
      <c r="SO348" s="37"/>
      <c r="SP348" s="37"/>
      <c r="SQ348" s="37"/>
      <c r="SR348" s="37"/>
      <c r="SS348" s="37"/>
      <c r="ST348" s="37"/>
      <c r="SU348" s="37"/>
      <c r="SV348" s="37"/>
      <c r="SW348" s="37"/>
      <c r="SX348" s="37"/>
      <c r="SY348" s="37"/>
      <c r="SZ348" s="37"/>
      <c r="TA348" s="37"/>
      <c r="TB348" s="37"/>
      <c r="TC348" s="37"/>
      <c r="TD348" s="37"/>
      <c r="TE348" s="37"/>
      <c r="TF348" s="37"/>
      <c r="TG348" s="37"/>
      <c r="TH348" s="37"/>
      <c r="TI348" s="37"/>
      <c r="TJ348" s="37"/>
      <c r="TK348" s="37"/>
      <c r="TL348" s="37"/>
      <c r="TM348" s="37"/>
      <c r="TN348" s="37"/>
      <c r="TO348" s="37"/>
      <c r="TP348" s="37"/>
      <c r="TQ348" s="37"/>
      <c r="TR348" s="37"/>
      <c r="TS348" s="37"/>
      <c r="TT348" s="37"/>
      <c r="TU348" s="37"/>
      <c r="TV348" s="37"/>
      <c r="TW348" s="37"/>
      <c r="TX348" s="37"/>
      <c r="TY348" s="37"/>
      <c r="TZ348" s="37"/>
      <c r="UA348" s="37"/>
      <c r="UB348" s="37"/>
      <c r="UC348" s="37"/>
      <c r="UD348" s="37"/>
      <c r="UE348" s="37"/>
      <c r="UF348" s="37"/>
      <c r="UG348" s="37"/>
      <c r="UH348" s="37"/>
      <c r="UI348" s="37"/>
      <c r="UJ348" s="37"/>
      <c r="UK348" s="37"/>
      <c r="UL348" s="37"/>
      <c r="UM348" s="37"/>
      <c r="UN348" s="37"/>
      <c r="UO348" s="37"/>
      <c r="UP348" s="37"/>
      <c r="UQ348" s="37"/>
      <c r="UR348" s="37"/>
      <c r="US348" s="37"/>
      <c r="UT348" s="37"/>
      <c r="UU348" s="37"/>
      <c r="UV348" s="37"/>
      <c r="UW348" s="37"/>
      <c r="UX348" s="37"/>
      <c r="UY348" s="37"/>
      <c r="UZ348" s="37"/>
      <c r="VA348" s="37"/>
      <c r="VB348" s="37"/>
      <c r="VC348" s="37"/>
      <c r="VD348" s="37"/>
      <c r="VE348" s="37"/>
      <c r="VF348" s="37"/>
      <c r="VG348" s="37"/>
      <c r="VH348" s="37"/>
      <c r="VI348" s="37"/>
      <c r="VJ348" s="37"/>
      <c r="VK348" s="37"/>
      <c r="VL348" s="37"/>
      <c r="VM348" s="37"/>
      <c r="VN348" s="37"/>
      <c r="VO348" s="37"/>
      <c r="VP348" s="37"/>
      <c r="VQ348" s="37"/>
      <c r="VR348" s="37"/>
      <c r="VS348" s="37"/>
      <c r="VT348" s="37"/>
      <c r="VU348" s="37"/>
      <c r="VV348" s="37"/>
      <c r="VW348" s="37"/>
      <c r="VX348" s="37"/>
      <c r="VY348" s="37"/>
      <c r="VZ348" s="37"/>
      <c r="WA348" s="37"/>
      <c r="WB348" s="37"/>
      <c r="WC348" s="37"/>
      <c r="WD348" s="37"/>
      <c r="WE348" s="37"/>
      <c r="WF348" s="37"/>
      <c r="WG348" s="37"/>
      <c r="WH348" s="37"/>
      <c r="WI348" s="37"/>
      <c r="WJ348" s="37"/>
      <c r="WK348" s="37"/>
      <c r="WL348" s="37"/>
      <c r="WM348" s="37"/>
      <c r="WN348" s="37"/>
      <c r="WO348" s="37"/>
      <c r="WP348" s="37"/>
      <c r="WQ348" s="37"/>
      <c r="WR348" s="37"/>
      <c r="WS348" s="37"/>
      <c r="WT348" s="37"/>
      <c r="WU348" s="37"/>
      <c r="WV348" s="37"/>
      <c r="WW348" s="37"/>
      <c r="WX348" s="37"/>
      <c r="WY348" s="37"/>
      <c r="WZ348" s="37"/>
      <c r="XA348" s="37"/>
      <c r="XB348" s="37"/>
      <c r="XC348" s="37"/>
      <c r="XD348" s="37"/>
      <c r="XE348" s="37"/>
      <c r="XF348" s="37"/>
      <c r="XG348" s="37"/>
      <c r="XH348" s="37"/>
      <c r="XI348" s="37"/>
      <c r="XJ348" s="37"/>
      <c r="XK348" s="37"/>
      <c r="XL348" s="37"/>
      <c r="XM348" s="37"/>
      <c r="XN348" s="37"/>
      <c r="XO348" s="37"/>
      <c r="XP348" s="37"/>
      <c r="XQ348" s="37"/>
      <c r="XR348" s="37"/>
      <c r="XS348" s="37"/>
      <c r="XT348" s="37"/>
      <c r="XU348" s="37"/>
      <c r="XV348" s="37"/>
      <c r="XW348" s="37"/>
      <c r="XX348" s="37"/>
      <c r="XY348" s="37"/>
      <c r="XZ348" s="37"/>
      <c r="YA348" s="37"/>
      <c r="YB348" s="37"/>
      <c r="YC348" s="37"/>
      <c r="YD348" s="37"/>
      <c r="YE348" s="37"/>
      <c r="YF348" s="37"/>
      <c r="YG348" s="37"/>
      <c r="YH348" s="37"/>
      <c r="YI348" s="37"/>
      <c r="YJ348" s="37"/>
      <c r="YK348" s="37"/>
      <c r="YL348" s="37"/>
      <c r="YM348" s="37"/>
      <c r="YN348" s="37"/>
      <c r="YO348" s="37"/>
      <c r="YP348" s="37"/>
      <c r="YQ348" s="37"/>
      <c r="YR348" s="37"/>
      <c r="YS348" s="37"/>
      <c r="YT348" s="37"/>
      <c r="YU348" s="37"/>
      <c r="YV348" s="37"/>
      <c r="YW348" s="37"/>
      <c r="YX348" s="37"/>
      <c r="YY348" s="37"/>
      <c r="YZ348" s="37"/>
      <c r="ZA348" s="37"/>
      <c r="ZB348" s="37"/>
      <c r="ZC348" s="37"/>
      <c r="ZD348" s="37"/>
      <c r="ZE348" s="37"/>
      <c r="ZF348" s="37"/>
      <c r="ZG348" s="37"/>
      <c r="ZH348" s="37"/>
      <c r="ZI348" s="37"/>
      <c r="ZJ348" s="37"/>
      <c r="ZK348" s="37"/>
      <c r="ZL348" s="37"/>
      <c r="ZM348" s="37"/>
      <c r="ZN348" s="37"/>
      <c r="ZO348" s="37"/>
      <c r="ZP348" s="37"/>
      <c r="ZQ348" s="37"/>
      <c r="ZR348" s="37"/>
      <c r="ZS348" s="37"/>
      <c r="ZT348" s="37"/>
      <c r="ZU348" s="37"/>
      <c r="ZV348" s="37"/>
      <c r="ZW348" s="37"/>
      <c r="ZX348" s="37"/>
      <c r="ZY348" s="37"/>
      <c r="ZZ348" s="37"/>
      <c r="AAA348" s="37"/>
      <c r="AAB348" s="37"/>
      <c r="AAC348" s="37"/>
      <c r="AAD348" s="37"/>
      <c r="AAE348" s="37"/>
      <c r="AAF348" s="37"/>
      <c r="AAG348" s="37"/>
      <c r="AAH348" s="37"/>
      <c r="AAI348" s="37"/>
      <c r="AAJ348" s="37"/>
      <c r="AAK348" s="37"/>
      <c r="AAL348" s="37"/>
      <c r="AAM348" s="37"/>
      <c r="AAN348" s="37"/>
      <c r="AAO348" s="37"/>
      <c r="AAP348" s="37"/>
      <c r="AAQ348" s="37"/>
      <c r="AAR348" s="37"/>
      <c r="AAS348" s="37"/>
      <c r="AAT348" s="37"/>
      <c r="AAU348" s="37"/>
      <c r="AAV348" s="37"/>
      <c r="AAW348" s="37"/>
      <c r="AAX348" s="37"/>
      <c r="AAY348" s="37"/>
      <c r="AAZ348" s="37"/>
      <c r="ABA348" s="37"/>
      <c r="ABB348" s="37"/>
      <c r="ABC348" s="37"/>
      <c r="ABD348" s="37"/>
      <c r="ABE348" s="37"/>
      <c r="ABF348" s="37"/>
      <c r="ABG348" s="37"/>
      <c r="ABH348" s="37"/>
      <c r="ABI348" s="37"/>
      <c r="ABJ348" s="37"/>
      <c r="ABK348" s="37"/>
      <c r="ABL348" s="37"/>
      <c r="ABM348" s="37"/>
      <c r="ABN348" s="37"/>
      <c r="ABO348" s="37"/>
      <c r="ABP348" s="37"/>
      <c r="ABQ348" s="37"/>
      <c r="ABR348" s="37"/>
      <c r="ABS348" s="37"/>
      <c r="ABT348" s="37"/>
      <c r="ABU348" s="37"/>
      <c r="ABV348" s="37"/>
      <c r="ABW348" s="37"/>
      <c r="ABX348" s="37"/>
      <c r="ABY348" s="37"/>
      <c r="ABZ348" s="37"/>
      <c r="ACA348" s="37"/>
      <c r="ACB348" s="37"/>
      <c r="ACC348" s="37"/>
      <c r="ACD348" s="37"/>
      <c r="ACE348" s="37"/>
      <c r="ACF348" s="37"/>
      <c r="ACG348" s="37"/>
      <c r="ACH348" s="37"/>
      <c r="ACI348" s="37"/>
      <c r="ACJ348" s="37"/>
      <c r="ACK348" s="37"/>
      <c r="ACL348" s="37"/>
      <c r="ACM348" s="37"/>
      <c r="ACN348" s="37"/>
      <c r="ACO348" s="37"/>
      <c r="ACP348" s="37"/>
      <c r="ACQ348" s="37"/>
      <c r="ACR348" s="37"/>
      <c r="ACS348" s="37"/>
      <c r="ACT348" s="37"/>
      <c r="ACU348" s="37"/>
      <c r="ACV348" s="37"/>
      <c r="ACW348" s="37"/>
      <c r="ACX348" s="37"/>
      <c r="ACY348" s="37"/>
      <c r="ACZ348" s="37"/>
      <c r="ADA348" s="37"/>
      <c r="ADB348" s="37"/>
      <c r="ADC348" s="37"/>
      <c r="ADD348" s="37"/>
      <c r="ADE348" s="37"/>
      <c r="ADF348" s="37"/>
      <c r="ADG348" s="37"/>
      <c r="ADH348" s="37"/>
      <c r="ADI348" s="37"/>
      <c r="ADJ348" s="37"/>
      <c r="ADK348" s="37"/>
      <c r="ADL348" s="37"/>
      <c r="ADM348" s="37"/>
      <c r="ADN348" s="37"/>
      <c r="ADO348" s="37"/>
      <c r="ADP348" s="37"/>
      <c r="ADQ348" s="37"/>
      <c r="ADR348" s="37"/>
      <c r="ADS348" s="37"/>
      <c r="ADT348" s="37"/>
      <c r="ADU348" s="37"/>
      <c r="ADV348" s="37"/>
      <c r="ADW348" s="37"/>
      <c r="ADX348" s="37"/>
      <c r="ADY348" s="37"/>
      <c r="ADZ348" s="37"/>
      <c r="AEA348" s="37"/>
      <c r="AEB348" s="37"/>
      <c r="AEC348" s="37"/>
      <c r="AED348" s="37"/>
      <c r="AEE348" s="37"/>
      <c r="AEF348" s="37"/>
      <c r="AEG348" s="37"/>
      <c r="AEH348" s="37"/>
      <c r="AEI348" s="37"/>
      <c r="AEJ348" s="37"/>
      <c r="AEK348" s="37"/>
      <c r="AEL348" s="37"/>
      <c r="AEM348" s="37"/>
      <c r="AEN348" s="37"/>
      <c r="AEO348" s="37"/>
      <c r="AEP348" s="37"/>
      <c r="AEQ348" s="37"/>
      <c r="AER348" s="37"/>
      <c r="AES348" s="37"/>
      <c r="AET348" s="37"/>
      <c r="AEU348" s="37"/>
      <c r="AEV348" s="37"/>
      <c r="AEW348" s="37"/>
      <c r="AEX348" s="37"/>
      <c r="AEY348" s="37"/>
      <c r="AEZ348" s="37"/>
      <c r="AFA348" s="37"/>
      <c r="AFB348" s="37"/>
      <c r="AFC348" s="37"/>
      <c r="AFD348" s="37"/>
      <c r="AFE348" s="37"/>
      <c r="AFF348" s="37"/>
      <c r="AFG348" s="37"/>
      <c r="AFH348" s="37"/>
      <c r="AFI348" s="37"/>
      <c r="AFJ348" s="37"/>
      <c r="AFK348" s="37"/>
      <c r="AFL348" s="37"/>
      <c r="AFM348" s="37"/>
      <c r="AFN348" s="37"/>
      <c r="AFO348" s="37"/>
      <c r="AFP348" s="37"/>
      <c r="AFQ348" s="37"/>
      <c r="AFR348" s="37"/>
      <c r="AFS348" s="37"/>
      <c r="AFT348" s="37"/>
      <c r="AFU348" s="37"/>
      <c r="AFV348" s="37"/>
      <c r="AFW348" s="37"/>
      <c r="AFX348" s="37"/>
      <c r="AFY348" s="37"/>
      <c r="AFZ348" s="37"/>
      <c r="AGA348" s="37"/>
      <c r="AGB348" s="37"/>
      <c r="AGC348" s="37"/>
      <c r="AGD348" s="37"/>
      <c r="AGE348" s="37"/>
      <c r="AGF348" s="37"/>
      <c r="AGG348" s="37"/>
      <c r="AGH348" s="37"/>
      <c r="AGI348" s="37"/>
      <c r="AGJ348" s="37"/>
      <c r="AGK348" s="37"/>
      <c r="AGL348" s="37"/>
      <c r="AGM348" s="37"/>
      <c r="AGN348" s="37"/>
      <c r="AGO348" s="37"/>
      <c r="AGP348" s="37"/>
      <c r="AGQ348" s="37"/>
      <c r="AGR348" s="37"/>
      <c r="AGS348" s="37"/>
      <c r="AGT348" s="37"/>
      <c r="AGU348" s="37"/>
      <c r="AGV348" s="37"/>
      <c r="AGW348" s="37"/>
      <c r="AGX348" s="37"/>
      <c r="AGY348" s="37"/>
      <c r="AGZ348" s="37"/>
      <c r="AHA348" s="37"/>
      <c r="AHB348" s="37"/>
      <c r="AHC348" s="37"/>
      <c r="AHD348" s="37"/>
      <c r="AHE348" s="37"/>
      <c r="AHF348" s="37"/>
      <c r="AHG348" s="37"/>
      <c r="AHH348" s="37"/>
      <c r="AHI348" s="37"/>
      <c r="AHJ348" s="37"/>
      <c r="AHK348" s="37"/>
      <c r="AHL348" s="37"/>
      <c r="AHM348" s="37"/>
      <c r="AHN348" s="37"/>
      <c r="AHO348" s="37"/>
      <c r="AHP348" s="37"/>
      <c r="AHQ348" s="37"/>
      <c r="AHR348" s="37"/>
      <c r="AHS348" s="37"/>
      <c r="AHT348" s="37"/>
      <c r="AHU348" s="37"/>
      <c r="AHV348" s="37"/>
      <c r="AHW348" s="37"/>
      <c r="AHX348" s="37"/>
      <c r="AHY348" s="37"/>
      <c r="AHZ348" s="37"/>
      <c r="AIA348" s="37"/>
      <c r="AIB348" s="37"/>
      <c r="AIC348" s="37"/>
      <c r="AID348" s="37"/>
      <c r="AIE348" s="37"/>
      <c r="AIF348" s="37"/>
      <c r="AIG348" s="37"/>
      <c r="AIH348" s="37"/>
      <c r="AII348" s="37"/>
      <c r="AIJ348" s="37"/>
      <c r="AIK348" s="37"/>
      <c r="AIL348" s="37"/>
      <c r="AIM348" s="37"/>
      <c r="AIN348" s="37"/>
      <c r="AIO348" s="37"/>
      <c r="AIP348" s="37"/>
      <c r="AIQ348" s="37"/>
      <c r="AIR348" s="37"/>
      <c r="AIS348" s="37"/>
      <c r="AIT348" s="37"/>
      <c r="AIU348" s="37"/>
      <c r="AIV348" s="37"/>
      <c r="AIW348" s="37"/>
      <c r="AIX348" s="37"/>
      <c r="AIY348" s="37"/>
      <c r="AIZ348" s="37"/>
      <c r="AJA348" s="37"/>
      <c r="AJB348" s="37"/>
      <c r="AJC348" s="37"/>
      <c r="AJD348" s="37"/>
      <c r="AJE348" s="37"/>
      <c r="AJF348" s="37"/>
      <c r="AJG348" s="37"/>
      <c r="AJH348" s="37"/>
      <c r="AJI348" s="37"/>
      <c r="AJJ348" s="37"/>
      <c r="AJK348" s="37"/>
      <c r="AJL348" s="37"/>
      <c r="AJM348" s="37"/>
      <c r="AJN348" s="37"/>
      <c r="AJO348" s="37"/>
      <c r="AJP348" s="37"/>
      <c r="AJQ348" s="37"/>
      <c r="AJR348" s="37"/>
      <c r="AJS348" s="37"/>
      <c r="AJT348" s="37"/>
      <c r="AJU348" s="37"/>
      <c r="AJV348" s="37"/>
      <c r="AJW348" s="37"/>
      <c r="AJX348" s="37"/>
      <c r="AJY348" s="37"/>
      <c r="AJZ348" s="37"/>
      <c r="AKA348" s="37"/>
      <c r="AKB348" s="37"/>
      <c r="AKC348" s="37"/>
      <c r="AKD348" s="37"/>
      <c r="AKE348" s="37"/>
      <c r="AKF348" s="37"/>
      <c r="AKG348" s="37"/>
      <c r="AKH348" s="37"/>
      <c r="AKI348" s="37"/>
      <c r="AKJ348" s="37"/>
      <c r="AKK348" s="37"/>
      <c r="AKL348" s="37"/>
      <c r="AKM348" s="37"/>
      <c r="AKN348" s="37"/>
      <c r="AKO348" s="37"/>
      <c r="AKP348" s="37"/>
      <c r="AKQ348" s="37"/>
      <c r="AKR348" s="37"/>
      <c r="AKS348" s="37"/>
      <c r="AKT348" s="37"/>
      <c r="AKU348" s="37"/>
      <c r="AKV348" s="37"/>
      <c r="AKW348" s="37"/>
      <c r="AKX348" s="37"/>
      <c r="AKY348" s="37"/>
      <c r="AKZ348" s="37"/>
      <c r="ALA348" s="37"/>
      <c r="ALB348" s="37"/>
      <c r="ALC348" s="37"/>
      <c r="ALD348" s="37"/>
      <c r="ALE348" s="37"/>
      <c r="ALF348" s="37"/>
      <c r="ALG348" s="37"/>
      <c r="ALH348" s="37"/>
      <c r="ALI348" s="37"/>
      <c r="ALJ348" s="37"/>
      <c r="ALK348" s="37"/>
      <c r="ALL348" s="37"/>
      <c r="ALM348" s="37"/>
      <c r="ALN348" s="37"/>
      <c r="ALO348" s="37"/>
      <c r="ALP348" s="37"/>
      <c r="ALQ348" s="37"/>
      <c r="ALR348" s="37"/>
      <c r="ALS348" s="37"/>
      <c r="ALT348" s="37"/>
      <c r="ALU348" s="37"/>
      <c r="ALV348" s="37"/>
      <c r="ALW348" s="37"/>
      <c r="ALX348" s="37"/>
      <c r="ALY348" s="37"/>
      <c r="ALZ348" s="37"/>
      <c r="AMA348" s="37"/>
      <c r="AMB348" s="37"/>
      <c r="AMC348" s="37"/>
      <c r="AMD348" s="37"/>
      <c r="AME348" s="37"/>
      <c r="AMF348" s="37"/>
      <c r="AMG348" s="37"/>
      <c r="AMH348" s="37"/>
      <c r="AMI348" s="37"/>
      <c r="AMJ348" s="37"/>
      <c r="AMK348" s="37"/>
      <c r="AML348" s="37"/>
      <c r="AMM348" s="37"/>
      <c r="AMN348" s="37"/>
      <c r="AMO348" s="37"/>
      <c r="AMP348" s="37"/>
      <c r="AMQ348" s="37"/>
      <c r="AMR348" s="37"/>
      <c r="AMS348" s="37"/>
      <c r="AMT348" s="37"/>
      <c r="AMU348" s="37"/>
      <c r="AMV348" s="37"/>
      <c r="AMW348" s="37"/>
      <c r="AMX348" s="37"/>
      <c r="AMY348" s="37"/>
      <c r="AMZ348" s="37"/>
      <c r="ANA348" s="37"/>
      <c r="ANB348" s="37"/>
      <c r="ANC348" s="37"/>
      <c r="AND348" s="37"/>
      <c r="ANE348" s="37"/>
      <c r="ANF348" s="37"/>
      <c r="ANG348" s="37"/>
      <c r="ANH348" s="37"/>
      <c r="ANI348" s="37"/>
      <c r="ANJ348" s="37"/>
      <c r="ANK348" s="37"/>
      <c r="ANL348" s="37"/>
      <c r="ANM348" s="37"/>
      <c r="ANN348" s="37"/>
      <c r="ANO348" s="37"/>
      <c r="ANP348" s="37"/>
      <c r="ANQ348" s="37"/>
      <c r="ANR348" s="37"/>
      <c r="ANS348" s="37"/>
      <c r="ANT348" s="37"/>
      <c r="ANU348" s="37"/>
      <c r="ANV348" s="37"/>
      <c r="ANW348" s="37"/>
      <c r="ANX348" s="37"/>
      <c r="ANY348" s="37"/>
      <c r="ANZ348" s="37"/>
      <c r="AOA348" s="37"/>
      <c r="AOB348" s="37"/>
      <c r="AOC348" s="37"/>
      <c r="AOD348" s="37"/>
      <c r="AOE348" s="37"/>
      <c r="AOF348" s="37"/>
      <c r="AOG348" s="37"/>
      <c r="AOH348" s="37"/>
      <c r="AOI348" s="37"/>
      <c r="AOJ348" s="37"/>
      <c r="AOK348" s="37"/>
      <c r="AOL348" s="37"/>
      <c r="AOM348" s="37"/>
      <c r="AON348" s="37"/>
      <c r="AOO348" s="37"/>
      <c r="AOP348" s="37"/>
      <c r="AOQ348" s="37"/>
      <c r="AOR348" s="37"/>
      <c r="AOS348" s="37"/>
      <c r="AOT348" s="37"/>
      <c r="AOU348" s="37"/>
      <c r="AOV348" s="37"/>
      <c r="AOW348" s="37"/>
      <c r="AOX348" s="37"/>
      <c r="AOY348" s="37"/>
      <c r="AOZ348" s="37"/>
      <c r="APA348" s="37"/>
      <c r="APB348" s="37"/>
      <c r="APC348" s="37"/>
      <c r="APD348" s="37"/>
      <c r="APE348" s="37"/>
      <c r="APF348" s="37"/>
      <c r="APG348" s="37"/>
      <c r="APH348" s="37"/>
      <c r="API348" s="37"/>
      <c r="APJ348" s="37"/>
      <c r="APK348" s="37"/>
      <c r="APL348" s="37"/>
      <c r="APM348" s="37"/>
      <c r="APN348" s="37"/>
      <c r="APO348" s="37"/>
      <c r="APP348" s="37"/>
      <c r="APQ348" s="37"/>
      <c r="APR348" s="37"/>
      <c r="APS348" s="37"/>
      <c r="APT348" s="37"/>
      <c r="APU348" s="37"/>
      <c r="APV348" s="37"/>
      <c r="APW348" s="37"/>
      <c r="APX348" s="37"/>
      <c r="APY348" s="37"/>
      <c r="APZ348" s="37"/>
      <c r="AQA348" s="37"/>
      <c r="AQB348" s="37"/>
      <c r="AQC348" s="37"/>
      <c r="AQD348" s="37"/>
      <c r="AQE348" s="37"/>
      <c r="AQF348" s="37"/>
      <c r="AQG348" s="37"/>
      <c r="AQH348" s="37"/>
      <c r="AQI348" s="37"/>
      <c r="AQJ348" s="37"/>
      <c r="AQK348" s="37"/>
      <c r="AQL348" s="37"/>
      <c r="AQM348" s="37"/>
      <c r="AQN348" s="37"/>
      <c r="AQO348" s="37"/>
      <c r="AQP348" s="37"/>
      <c r="AQQ348" s="37"/>
      <c r="AQR348" s="37"/>
      <c r="AQS348" s="37"/>
      <c r="AQT348" s="37"/>
      <c r="AQU348" s="37"/>
      <c r="AQV348" s="37"/>
      <c r="AQW348" s="37"/>
      <c r="AQX348" s="37"/>
      <c r="AQY348" s="37"/>
      <c r="AQZ348" s="37"/>
      <c r="ARA348" s="37"/>
      <c r="ARB348" s="37"/>
      <c r="ARC348" s="37"/>
      <c r="ARD348" s="37"/>
      <c r="ARE348" s="37"/>
      <c r="ARF348" s="37"/>
      <c r="ARG348" s="37"/>
      <c r="ARH348" s="37"/>
      <c r="ARI348" s="37"/>
      <c r="ARJ348" s="37"/>
      <c r="ARK348" s="37"/>
      <c r="ARL348" s="37"/>
      <c r="ARM348" s="37"/>
      <c r="ARN348" s="37"/>
      <c r="ARO348" s="37"/>
      <c r="ARP348" s="37"/>
      <c r="ARQ348" s="37"/>
      <c r="ARR348" s="37"/>
      <c r="ARS348" s="37"/>
      <c r="ART348" s="37"/>
      <c r="ARU348" s="37"/>
      <c r="ARV348" s="37"/>
      <c r="ARW348" s="37"/>
      <c r="ARX348" s="37"/>
      <c r="ARY348" s="37"/>
      <c r="ARZ348" s="37"/>
      <c r="ASA348" s="37"/>
      <c r="ASB348" s="37"/>
      <c r="ASC348" s="37"/>
      <c r="ASD348" s="37"/>
      <c r="ASE348" s="37"/>
      <c r="ASF348" s="37"/>
      <c r="ASG348" s="37"/>
      <c r="ASH348" s="37"/>
      <c r="ASI348" s="37"/>
      <c r="ASJ348" s="37"/>
      <c r="ASK348" s="37"/>
      <c r="ASL348" s="37"/>
      <c r="ASM348" s="37"/>
      <c r="ASN348" s="37"/>
      <c r="ASO348" s="37"/>
      <c r="ASP348" s="37"/>
      <c r="ASQ348" s="37"/>
      <c r="ASR348" s="37"/>
      <c r="ASS348" s="37"/>
      <c r="AST348" s="37"/>
      <c r="ASU348" s="37"/>
      <c r="ASV348" s="37"/>
      <c r="ASW348" s="37"/>
      <c r="ASX348" s="37"/>
      <c r="ASY348" s="37"/>
      <c r="ASZ348" s="37"/>
      <c r="ATA348" s="37"/>
      <c r="ATB348" s="37"/>
      <c r="ATC348" s="37"/>
      <c r="ATD348" s="37"/>
      <c r="ATE348" s="37"/>
      <c r="ATF348" s="37"/>
      <c r="ATG348" s="37"/>
      <c r="ATH348" s="37"/>
      <c r="ATI348" s="37"/>
      <c r="ATJ348" s="37"/>
      <c r="ATK348" s="37"/>
      <c r="ATL348" s="37"/>
      <c r="ATM348" s="37"/>
      <c r="ATN348" s="37"/>
      <c r="ATO348" s="37"/>
      <c r="ATP348" s="37"/>
      <c r="ATQ348" s="37"/>
      <c r="ATR348" s="37"/>
      <c r="ATS348" s="37"/>
      <c r="ATT348" s="37"/>
      <c r="ATU348" s="37"/>
      <c r="ATV348" s="37"/>
      <c r="ATW348" s="37"/>
      <c r="ATX348" s="37"/>
      <c r="ATY348" s="37"/>
      <c r="ATZ348" s="37"/>
      <c r="AUA348" s="37"/>
      <c r="AUB348" s="37"/>
      <c r="AUC348" s="37"/>
      <c r="AUD348" s="37"/>
      <c r="AUE348" s="37"/>
      <c r="AUF348" s="37"/>
      <c r="AUG348" s="37"/>
      <c r="AUH348" s="37"/>
      <c r="AUI348" s="37"/>
      <c r="AUJ348" s="37"/>
      <c r="AUK348" s="37"/>
      <c r="AUL348" s="37"/>
      <c r="AUM348" s="37"/>
      <c r="AUN348" s="37"/>
      <c r="AUO348" s="37"/>
      <c r="AUP348" s="37"/>
      <c r="AUQ348" s="37"/>
      <c r="AUR348" s="37"/>
      <c r="AUS348" s="37"/>
      <c r="AUT348" s="37"/>
      <c r="AUU348" s="37"/>
      <c r="AUV348" s="37"/>
      <c r="AUW348" s="37"/>
      <c r="AUX348" s="37"/>
      <c r="AUY348" s="37"/>
      <c r="AUZ348" s="37"/>
      <c r="AVA348" s="37"/>
      <c r="AVB348" s="37"/>
      <c r="AVC348" s="37"/>
      <c r="AVD348" s="37"/>
      <c r="AVE348" s="37"/>
      <c r="AVF348" s="37"/>
      <c r="AVG348" s="37"/>
      <c r="AVH348" s="37"/>
      <c r="AVI348" s="37"/>
      <c r="AVJ348" s="37"/>
      <c r="AVK348" s="37"/>
      <c r="AVL348" s="37"/>
      <c r="AVM348" s="37"/>
      <c r="AVN348" s="37"/>
      <c r="AVO348" s="37"/>
      <c r="AVP348" s="37"/>
      <c r="AVQ348" s="37"/>
      <c r="AVR348" s="37"/>
      <c r="AVS348" s="37"/>
      <c r="AVT348" s="37"/>
      <c r="AVU348" s="37"/>
      <c r="AVV348" s="37"/>
      <c r="AVW348" s="37"/>
      <c r="AVX348" s="37"/>
      <c r="AVY348" s="37"/>
      <c r="AVZ348" s="37"/>
      <c r="AWA348" s="37"/>
      <c r="AWB348" s="37"/>
      <c r="AWC348" s="37"/>
      <c r="AWD348" s="37"/>
      <c r="AWE348" s="37"/>
      <c r="AWF348" s="37"/>
      <c r="AWG348" s="37"/>
      <c r="AWH348" s="37"/>
      <c r="AWI348" s="37"/>
      <c r="AWJ348" s="37"/>
      <c r="AWK348" s="37"/>
      <c r="AWL348" s="37"/>
      <c r="AWM348" s="37"/>
      <c r="AWN348" s="37"/>
      <c r="AWO348" s="37"/>
      <c r="AWP348" s="37"/>
      <c r="AWQ348" s="37"/>
      <c r="AWR348" s="37"/>
      <c r="AWS348" s="37"/>
      <c r="AWT348" s="37"/>
      <c r="AWU348" s="37"/>
      <c r="AWV348" s="37"/>
      <c r="AWW348" s="37"/>
      <c r="AWX348" s="37"/>
      <c r="AWY348" s="37"/>
      <c r="AWZ348" s="37"/>
      <c r="AXA348" s="37"/>
      <c r="AXB348" s="37"/>
      <c r="AXC348" s="37"/>
      <c r="AXD348" s="37"/>
      <c r="AXE348" s="37"/>
      <c r="AXF348" s="37"/>
      <c r="AXG348" s="37"/>
      <c r="AXH348" s="37"/>
      <c r="AXI348" s="37"/>
      <c r="AXJ348" s="37"/>
      <c r="AXK348" s="37"/>
      <c r="AXL348" s="37"/>
      <c r="AXM348" s="37"/>
      <c r="AXN348" s="37"/>
      <c r="AXO348" s="37"/>
      <c r="AXP348" s="37"/>
      <c r="AXQ348" s="37"/>
      <c r="AXR348" s="37"/>
      <c r="AXS348" s="37"/>
      <c r="AXT348" s="37"/>
      <c r="AXU348" s="37"/>
      <c r="AXV348" s="37"/>
      <c r="AXW348" s="37"/>
      <c r="AXX348" s="37"/>
      <c r="AXY348" s="37"/>
      <c r="AXZ348" s="37"/>
      <c r="AYA348" s="37"/>
      <c r="AYB348" s="37"/>
      <c r="AYC348" s="37"/>
      <c r="AYD348" s="37"/>
      <c r="AYE348" s="37"/>
      <c r="AYF348" s="37"/>
      <c r="AYG348" s="37"/>
      <c r="AYH348" s="37"/>
      <c r="AYI348" s="37"/>
      <c r="AYJ348" s="37"/>
      <c r="AYK348" s="37"/>
      <c r="AYL348" s="37"/>
      <c r="AYM348" s="37"/>
      <c r="AYN348" s="37"/>
      <c r="AYO348" s="37"/>
      <c r="AYP348" s="37"/>
      <c r="AYQ348" s="37"/>
      <c r="AYR348" s="37"/>
      <c r="AYS348" s="37"/>
      <c r="AYT348" s="37"/>
      <c r="AYU348" s="37"/>
      <c r="AYV348" s="37"/>
      <c r="AYW348" s="37"/>
      <c r="AYX348" s="37"/>
      <c r="AYY348" s="37"/>
      <c r="AYZ348" s="37"/>
      <c r="AZA348" s="37"/>
      <c r="AZB348" s="37"/>
      <c r="AZC348" s="37"/>
    </row>
    <row r="349" spans="1:1355" ht="12" customHeight="1" outlineLevel="1" x14ac:dyDescent="0.25">
      <c r="A349" s="13" t="s">
        <v>295</v>
      </c>
      <c r="B349" s="13" t="s">
        <v>506</v>
      </c>
      <c r="C349" s="13" t="s">
        <v>260</v>
      </c>
      <c r="D349" s="13" t="s">
        <v>154</v>
      </c>
      <c r="E349" s="13" t="s">
        <v>155</v>
      </c>
      <c r="F349" s="46">
        <v>1900000</v>
      </c>
      <c r="G349" s="46">
        <v>1900000</v>
      </c>
      <c r="H349" s="46">
        <v>92090</v>
      </c>
      <c r="I349" s="46">
        <v>0</v>
      </c>
      <c r="J349" s="46">
        <f>SUM(G349+I349)</f>
        <v>1900000</v>
      </c>
      <c r="K349" s="51">
        <v>0</v>
      </c>
      <c r="L349" s="51">
        <v>0</v>
      </c>
      <c r="M349" s="51">
        <v>0</v>
      </c>
      <c r="N349" s="51">
        <v>0</v>
      </c>
      <c r="O349" s="51">
        <f>SUM(L349+N349)</f>
        <v>0</v>
      </c>
    </row>
    <row r="350" spans="1:1355" ht="12" customHeight="1" outlineLevel="1" x14ac:dyDescent="0.25">
      <c r="A350" s="13" t="s">
        <v>295</v>
      </c>
      <c r="B350" s="13" t="s">
        <v>506</v>
      </c>
      <c r="C350" s="13" t="s">
        <v>260</v>
      </c>
      <c r="D350" s="13" t="s">
        <v>120</v>
      </c>
      <c r="E350" s="13" t="s">
        <v>121</v>
      </c>
      <c r="F350" s="51">
        <v>0</v>
      </c>
      <c r="G350" s="51">
        <v>0</v>
      </c>
      <c r="H350" s="51">
        <v>0</v>
      </c>
      <c r="I350" s="51">
        <v>0</v>
      </c>
      <c r="J350" s="51">
        <f>SUM(G350+I350)</f>
        <v>0</v>
      </c>
      <c r="K350" s="24">
        <v>30000</v>
      </c>
      <c r="L350" s="24">
        <v>30000</v>
      </c>
      <c r="M350" s="24">
        <v>0</v>
      </c>
      <c r="N350" s="66">
        <v>0</v>
      </c>
      <c r="O350" s="24">
        <v>30000</v>
      </c>
    </row>
    <row r="351" spans="1:1355" ht="12" customHeight="1" outlineLevel="1" x14ac:dyDescent="0.25">
      <c r="A351" s="13" t="s">
        <v>295</v>
      </c>
      <c r="B351" s="13" t="s">
        <v>506</v>
      </c>
      <c r="C351" s="13" t="s">
        <v>260</v>
      </c>
      <c r="D351" s="13" t="s">
        <v>166</v>
      </c>
      <c r="E351" s="13" t="s">
        <v>167</v>
      </c>
      <c r="F351" s="51">
        <v>0</v>
      </c>
      <c r="G351" s="51">
        <v>0</v>
      </c>
      <c r="H351" s="51">
        <v>0</v>
      </c>
      <c r="I351" s="51">
        <v>0</v>
      </c>
      <c r="J351" s="51">
        <f>SUM(G351+I351)</f>
        <v>0</v>
      </c>
      <c r="K351" s="24">
        <v>19000</v>
      </c>
      <c r="L351" s="24">
        <v>19000</v>
      </c>
      <c r="M351" s="24">
        <v>4315.5</v>
      </c>
      <c r="N351" s="66">
        <v>0</v>
      </c>
      <c r="O351" s="24">
        <v>19000</v>
      </c>
    </row>
    <row r="352" spans="1:1355" ht="12" customHeight="1" outlineLevel="1" x14ac:dyDescent="0.25">
      <c r="A352" s="13" t="s">
        <v>295</v>
      </c>
      <c r="B352" s="13" t="s">
        <v>506</v>
      </c>
      <c r="C352" s="13" t="s">
        <v>260</v>
      </c>
      <c r="D352" s="13" t="s">
        <v>93</v>
      </c>
      <c r="E352" s="13" t="s">
        <v>94</v>
      </c>
      <c r="F352" s="51">
        <v>0</v>
      </c>
      <c r="G352" s="51">
        <v>0</v>
      </c>
      <c r="H352" s="51">
        <v>0</v>
      </c>
      <c r="I352" s="51">
        <v>0</v>
      </c>
      <c r="J352" s="51">
        <f>SUM(G352+I352)</f>
        <v>0</v>
      </c>
      <c r="K352" s="24">
        <v>50000</v>
      </c>
      <c r="L352" s="24">
        <v>50000</v>
      </c>
      <c r="M352" s="24">
        <v>0</v>
      </c>
      <c r="N352" s="66">
        <v>0</v>
      </c>
      <c r="O352" s="24">
        <v>50000</v>
      </c>
    </row>
    <row r="353" spans="1:15" ht="12" customHeight="1" outlineLevel="1" x14ac:dyDescent="0.25">
      <c r="A353" s="13" t="s">
        <v>295</v>
      </c>
      <c r="B353" s="13" t="s">
        <v>506</v>
      </c>
      <c r="C353" s="13" t="s">
        <v>260</v>
      </c>
      <c r="D353" s="13" t="s">
        <v>76</v>
      </c>
      <c r="E353" s="13" t="s">
        <v>77</v>
      </c>
      <c r="F353" s="51">
        <v>0</v>
      </c>
      <c r="G353" s="51">
        <v>0</v>
      </c>
      <c r="H353" s="51">
        <v>0</v>
      </c>
      <c r="I353" s="51">
        <v>0</v>
      </c>
      <c r="J353" s="51">
        <f>SUM(G353+I353)</f>
        <v>0</v>
      </c>
      <c r="K353" s="24">
        <v>0</v>
      </c>
      <c r="L353" s="24">
        <v>0</v>
      </c>
      <c r="M353" s="24">
        <v>0</v>
      </c>
      <c r="N353" s="66">
        <v>0</v>
      </c>
      <c r="O353" s="24">
        <v>0</v>
      </c>
    </row>
    <row r="354" spans="1:15" ht="12" customHeight="1" x14ac:dyDescent="0.25">
      <c r="A354" s="82" t="s">
        <v>324</v>
      </c>
      <c r="B354" s="83"/>
      <c r="C354" s="83"/>
      <c r="D354" s="83"/>
      <c r="E354" s="84"/>
      <c r="F354" s="49">
        <f>SUM(F349:F353)</f>
        <v>1900000</v>
      </c>
      <c r="G354" s="49">
        <f>SUM(G349:G353)</f>
        <v>1900000</v>
      </c>
      <c r="H354" s="49">
        <f>SUM(H349:H353)</f>
        <v>92090</v>
      </c>
      <c r="I354" s="49">
        <f>SUM(I349:I353)</f>
        <v>0</v>
      </c>
      <c r="J354" s="49">
        <f>SUM(J349)</f>
        <v>1900000</v>
      </c>
      <c r="K354" s="49">
        <f>SUM(K349:K353)</f>
        <v>99000</v>
      </c>
      <c r="L354" s="49">
        <f>SUM(L349:L353)</f>
        <v>99000</v>
      </c>
      <c r="M354" s="49">
        <f>SUM(M349:M353)</f>
        <v>4315.5</v>
      </c>
      <c r="N354" s="49">
        <f>SUM(N349:N353)</f>
        <v>0</v>
      </c>
      <c r="O354" s="49">
        <f>SUM(O349:O353)</f>
        <v>99000</v>
      </c>
    </row>
    <row r="355" spans="1:15" s="6" customFormat="1" ht="12" customHeight="1" x14ac:dyDescent="0.25">
      <c r="A355" s="80" t="s">
        <v>322</v>
      </c>
      <c r="B355" s="81"/>
      <c r="C355" s="81"/>
      <c r="D355" s="81"/>
      <c r="E355" s="81"/>
      <c r="F355" s="50">
        <f t="shared" ref="F355:K355" si="140">SUM(F308,F314,F317,F320,F323,F329,F335,F338,F343,F346,F348,F354)</f>
        <v>1950000</v>
      </c>
      <c r="G355" s="50">
        <f t="shared" si="140"/>
        <v>1950000</v>
      </c>
      <c r="H355" s="50">
        <f t="shared" si="140"/>
        <v>105904.17</v>
      </c>
      <c r="I355" s="50">
        <f t="shared" si="140"/>
        <v>0</v>
      </c>
      <c r="J355" s="50">
        <f t="shared" si="140"/>
        <v>1950000</v>
      </c>
      <c r="K355" s="50">
        <f t="shared" si="140"/>
        <v>10489000</v>
      </c>
      <c r="L355" s="50">
        <f>SUM(L308,L314,L317,L320,L323,L329,L335,L338,L343,L346,L348,L354)</f>
        <v>10489000</v>
      </c>
      <c r="M355" s="50">
        <f>SUM(M308,M314,M317,M320,M323,M329,M335,M338,M343,M346,M348,M354)</f>
        <v>222133.87</v>
      </c>
      <c r="N355" s="50">
        <f>SUM(N308,N314,N317,N320,N323,N329,N335,N338,N343,N346,N348,N354)</f>
        <v>630000</v>
      </c>
      <c r="O355" s="50">
        <f>SUM(O308,O314,O317,O320,O323,O329,O335,O338,O343,O346,O348,O354)</f>
        <v>11119000</v>
      </c>
    </row>
    <row r="356" spans="1:15" ht="12" customHeight="1" outlineLevel="1" x14ac:dyDescent="0.25">
      <c r="A356" s="3" t="s">
        <v>323</v>
      </c>
      <c r="B356" s="3" t="s">
        <v>325</v>
      </c>
      <c r="C356" s="3" t="s">
        <v>260</v>
      </c>
      <c r="D356" s="3" t="s">
        <v>154</v>
      </c>
      <c r="E356" s="4" t="s">
        <v>155</v>
      </c>
      <c r="F356" s="46">
        <v>310000</v>
      </c>
      <c r="G356" s="46">
        <v>310000</v>
      </c>
      <c r="H356" s="46">
        <v>900</v>
      </c>
      <c r="I356" s="46">
        <v>0</v>
      </c>
      <c r="J356" s="46">
        <f>SUM(G356+I356)</f>
        <v>310000</v>
      </c>
      <c r="K356" s="51">
        <v>0</v>
      </c>
      <c r="L356" s="51">
        <v>0</v>
      </c>
      <c r="M356" s="51">
        <v>0</v>
      </c>
      <c r="N356" s="51">
        <v>0</v>
      </c>
      <c r="O356" s="51">
        <f>SUM(L356+N356)</f>
        <v>0</v>
      </c>
    </row>
    <row r="357" spans="1:15" ht="12" customHeight="1" x14ac:dyDescent="0.25">
      <c r="A357" s="75" t="s">
        <v>326</v>
      </c>
      <c r="B357" s="76"/>
      <c r="C357" s="76"/>
      <c r="D357" s="76"/>
      <c r="E357" s="76"/>
      <c r="F357" s="49">
        <f t="shared" ref="F357" si="141">SUM(F356)</f>
        <v>310000</v>
      </c>
      <c r="G357" s="49">
        <f>SUM(G356)</f>
        <v>310000</v>
      </c>
      <c r="H357" s="49">
        <f>SUM(H356)</f>
        <v>900</v>
      </c>
      <c r="I357" s="49">
        <f>SUM(I356)</f>
        <v>0</v>
      </c>
      <c r="J357" s="49">
        <f>SUM(J356)</f>
        <v>310000</v>
      </c>
      <c r="K357" s="49">
        <f t="shared" ref="K357:O357" si="142">SUM(K356)</f>
        <v>0</v>
      </c>
      <c r="L357" s="49">
        <f>SUM(L356)</f>
        <v>0</v>
      </c>
      <c r="M357" s="49">
        <f>SUM(M356)</f>
        <v>0</v>
      </c>
      <c r="N357" s="49">
        <f>SUM(N356)</f>
        <v>0</v>
      </c>
      <c r="O357" s="49">
        <f t="shared" si="142"/>
        <v>0</v>
      </c>
    </row>
    <row r="358" spans="1:15" ht="12" customHeight="1" outlineLevel="1" x14ac:dyDescent="0.25">
      <c r="A358" s="3" t="s">
        <v>323</v>
      </c>
      <c r="B358" s="3" t="s">
        <v>327</v>
      </c>
      <c r="C358" s="3" t="s">
        <v>206</v>
      </c>
      <c r="D358" s="3" t="s">
        <v>125</v>
      </c>
      <c r="E358" s="4" t="s">
        <v>126</v>
      </c>
      <c r="F358" s="51">
        <v>0</v>
      </c>
      <c r="G358" s="51">
        <v>0</v>
      </c>
      <c r="H358" s="51">
        <v>0</v>
      </c>
      <c r="I358" s="51">
        <v>0</v>
      </c>
      <c r="J358" s="51">
        <f>SUM(G358+I358)</f>
        <v>0</v>
      </c>
      <c r="K358" s="24">
        <v>3000</v>
      </c>
      <c r="L358" s="24">
        <v>3000</v>
      </c>
      <c r="M358" s="24">
        <v>0</v>
      </c>
      <c r="N358" s="66">
        <v>0</v>
      </c>
      <c r="O358" s="24">
        <f>SUM(L358+N358)</f>
        <v>3000</v>
      </c>
    </row>
    <row r="359" spans="1:15" ht="12" customHeight="1" outlineLevel="1" x14ac:dyDescent="0.25">
      <c r="A359" s="3" t="s">
        <v>323</v>
      </c>
      <c r="B359" s="3" t="s">
        <v>327</v>
      </c>
      <c r="C359" s="3" t="s">
        <v>206</v>
      </c>
      <c r="D359" s="3" t="s">
        <v>93</v>
      </c>
      <c r="E359" s="4" t="s">
        <v>94</v>
      </c>
      <c r="F359" s="51">
        <v>0</v>
      </c>
      <c r="G359" s="51">
        <v>0</v>
      </c>
      <c r="H359" s="51">
        <v>0</v>
      </c>
      <c r="I359" s="51">
        <v>0</v>
      </c>
      <c r="J359" s="51">
        <f>SUM(G359+I359)</f>
        <v>0</v>
      </c>
      <c r="K359" s="24">
        <v>110000</v>
      </c>
      <c r="L359" s="24">
        <v>110000</v>
      </c>
      <c r="M359" s="24">
        <v>0</v>
      </c>
      <c r="N359" s="66">
        <v>0</v>
      </c>
      <c r="O359" s="24">
        <f>SUM(L359+N359)</f>
        <v>110000</v>
      </c>
    </row>
    <row r="360" spans="1:15" ht="12" customHeight="1" outlineLevel="1" x14ac:dyDescent="0.25">
      <c r="A360" s="3" t="s">
        <v>323</v>
      </c>
      <c r="B360" s="3" t="s">
        <v>327</v>
      </c>
      <c r="C360" s="3" t="s">
        <v>206</v>
      </c>
      <c r="D360" s="3" t="s">
        <v>76</v>
      </c>
      <c r="E360" s="4" t="s">
        <v>77</v>
      </c>
      <c r="F360" s="51">
        <v>0</v>
      </c>
      <c r="G360" s="51">
        <v>0</v>
      </c>
      <c r="H360" s="51">
        <v>0</v>
      </c>
      <c r="I360" s="51">
        <v>0</v>
      </c>
      <c r="J360" s="51">
        <f>SUM(G360+I360)</f>
        <v>0</v>
      </c>
      <c r="K360" s="24">
        <v>0</v>
      </c>
      <c r="L360" s="24">
        <v>0</v>
      </c>
      <c r="M360" s="24">
        <v>0</v>
      </c>
      <c r="N360" s="66">
        <v>0</v>
      </c>
      <c r="O360" s="24">
        <f>SUM(L360+N360)</f>
        <v>0</v>
      </c>
    </row>
    <row r="361" spans="1:15" ht="12" customHeight="1" x14ac:dyDescent="0.25">
      <c r="A361" s="75" t="s">
        <v>328</v>
      </c>
      <c r="B361" s="76"/>
      <c r="C361" s="76"/>
      <c r="D361" s="76"/>
      <c r="E361" s="76"/>
      <c r="F361" s="49">
        <f t="shared" ref="F361:K361" si="143">SUM(F358:F360)</f>
        <v>0</v>
      </c>
      <c r="G361" s="49">
        <f t="shared" si="143"/>
        <v>0</v>
      </c>
      <c r="H361" s="49">
        <f t="shared" si="143"/>
        <v>0</v>
      </c>
      <c r="I361" s="49">
        <f t="shared" si="143"/>
        <v>0</v>
      </c>
      <c r="J361" s="49">
        <f t="shared" si="143"/>
        <v>0</v>
      </c>
      <c r="K361" s="49">
        <f t="shared" si="143"/>
        <v>113000</v>
      </c>
      <c r="L361" s="49">
        <f>SUM(L358:L360)</f>
        <v>113000</v>
      </c>
      <c r="M361" s="49">
        <f>SUM(M358:M360)</f>
        <v>0</v>
      </c>
      <c r="N361" s="49">
        <f>SUM(N358:N360)</f>
        <v>0</v>
      </c>
      <c r="O361" s="49">
        <f>SUM(O358:O360)</f>
        <v>113000</v>
      </c>
    </row>
    <row r="362" spans="1:15" ht="12" customHeight="1" outlineLevel="1" x14ac:dyDescent="0.25">
      <c r="A362" s="3" t="s">
        <v>323</v>
      </c>
      <c r="B362" s="3" t="s">
        <v>329</v>
      </c>
      <c r="C362" s="3" t="s">
        <v>257</v>
      </c>
      <c r="D362" s="3" t="s">
        <v>120</v>
      </c>
      <c r="E362" s="4" t="s">
        <v>121</v>
      </c>
      <c r="F362" s="51">
        <v>0</v>
      </c>
      <c r="G362" s="51">
        <v>0</v>
      </c>
      <c r="H362" s="51">
        <v>0</v>
      </c>
      <c r="I362" s="51">
        <v>0</v>
      </c>
      <c r="J362" s="51">
        <f>SUM(G362+I362)</f>
        <v>0</v>
      </c>
      <c r="K362" s="24">
        <v>200000</v>
      </c>
      <c r="L362" s="24">
        <v>200000</v>
      </c>
      <c r="M362" s="24">
        <v>8100</v>
      </c>
      <c r="N362" s="66">
        <v>0</v>
      </c>
      <c r="O362" s="24">
        <f>SUM(L362+N362)</f>
        <v>200000</v>
      </c>
    </row>
    <row r="363" spans="1:15" ht="12" customHeight="1" outlineLevel="1" x14ac:dyDescent="0.25">
      <c r="A363" s="3" t="s">
        <v>323</v>
      </c>
      <c r="B363" s="3" t="s">
        <v>329</v>
      </c>
      <c r="C363" s="3" t="s">
        <v>257</v>
      </c>
      <c r="D363" s="3" t="s">
        <v>93</v>
      </c>
      <c r="E363" s="4" t="s">
        <v>94</v>
      </c>
      <c r="F363" s="51">
        <v>0</v>
      </c>
      <c r="G363" s="51">
        <v>0</v>
      </c>
      <c r="H363" s="51">
        <v>0</v>
      </c>
      <c r="I363" s="51">
        <v>0</v>
      </c>
      <c r="J363" s="51">
        <f>SUM(G363+I363)</f>
        <v>0</v>
      </c>
      <c r="K363" s="24">
        <v>300000</v>
      </c>
      <c r="L363" s="24">
        <v>300000</v>
      </c>
      <c r="M363" s="24">
        <v>16266</v>
      </c>
      <c r="N363" s="66">
        <v>0</v>
      </c>
      <c r="O363" s="24">
        <f>SUM(L363+N363)</f>
        <v>300000</v>
      </c>
    </row>
    <row r="364" spans="1:15" ht="12" customHeight="1" outlineLevel="1" x14ac:dyDescent="0.25">
      <c r="A364" s="3" t="s">
        <v>323</v>
      </c>
      <c r="B364" s="3" t="s">
        <v>329</v>
      </c>
      <c r="C364" s="3" t="s">
        <v>257</v>
      </c>
      <c r="D364" s="3" t="s">
        <v>76</v>
      </c>
      <c r="E364" s="4" t="s">
        <v>77</v>
      </c>
      <c r="F364" s="51">
        <v>0</v>
      </c>
      <c r="G364" s="51">
        <v>0</v>
      </c>
      <c r="H364" s="51">
        <v>0</v>
      </c>
      <c r="I364" s="51">
        <v>0</v>
      </c>
      <c r="J364" s="51">
        <f>SUM(G364+I364)</f>
        <v>0</v>
      </c>
      <c r="K364" s="24">
        <v>0</v>
      </c>
      <c r="L364" s="24">
        <v>0</v>
      </c>
      <c r="M364" s="24">
        <v>0</v>
      </c>
      <c r="N364" s="66">
        <v>0</v>
      </c>
      <c r="O364" s="24">
        <f>SUM(L364+N364)</f>
        <v>0</v>
      </c>
    </row>
    <row r="365" spans="1:15" ht="12" customHeight="1" x14ac:dyDescent="0.25">
      <c r="A365" s="75" t="s">
        <v>330</v>
      </c>
      <c r="B365" s="76"/>
      <c r="C365" s="76"/>
      <c r="D365" s="76"/>
      <c r="E365" s="76"/>
      <c r="F365" s="49">
        <f t="shared" ref="F365:K365" si="144">SUM(F362:F364)</f>
        <v>0</v>
      </c>
      <c r="G365" s="49">
        <f t="shared" si="144"/>
        <v>0</v>
      </c>
      <c r="H365" s="49">
        <f t="shared" si="144"/>
        <v>0</v>
      </c>
      <c r="I365" s="49">
        <f t="shared" si="144"/>
        <v>0</v>
      </c>
      <c r="J365" s="49">
        <f t="shared" si="144"/>
        <v>0</v>
      </c>
      <c r="K365" s="49">
        <f t="shared" si="144"/>
        <v>500000</v>
      </c>
      <c r="L365" s="49">
        <f>SUM(L362:L364)</f>
        <v>500000</v>
      </c>
      <c r="M365" s="49">
        <f>SUM(M362:M364)</f>
        <v>24366</v>
      </c>
      <c r="N365" s="49">
        <f>SUM(N362:N364)</f>
        <v>0</v>
      </c>
      <c r="O365" s="49">
        <f>SUM(O362:O364)</f>
        <v>500000</v>
      </c>
    </row>
    <row r="366" spans="1:15" ht="12" customHeight="1" outlineLevel="1" x14ac:dyDescent="0.25">
      <c r="A366" s="3" t="s">
        <v>323</v>
      </c>
      <c r="B366" s="3" t="s">
        <v>331</v>
      </c>
      <c r="C366" s="3" t="s">
        <v>87</v>
      </c>
      <c r="D366" s="3" t="s">
        <v>154</v>
      </c>
      <c r="E366" s="4" t="s">
        <v>155</v>
      </c>
      <c r="F366" s="46">
        <v>900000</v>
      </c>
      <c r="G366" s="46">
        <v>900000</v>
      </c>
      <c r="H366" s="46">
        <v>0</v>
      </c>
      <c r="I366" s="46">
        <v>0</v>
      </c>
      <c r="J366" s="46">
        <f t="shared" ref="J366:J371" si="145">SUM(G366+I366)</f>
        <v>900000</v>
      </c>
      <c r="K366" s="51">
        <v>0</v>
      </c>
      <c r="L366" s="51">
        <v>0</v>
      </c>
      <c r="M366" s="51">
        <v>0</v>
      </c>
      <c r="N366" s="51">
        <v>0</v>
      </c>
      <c r="O366" s="51">
        <f t="shared" ref="O366:O371" si="146">SUM(L366+N366)</f>
        <v>0</v>
      </c>
    </row>
    <row r="367" spans="1:15" ht="12" customHeight="1" outlineLevel="1" x14ac:dyDescent="0.25">
      <c r="A367" s="3" t="s">
        <v>323</v>
      </c>
      <c r="B367" s="3" t="s">
        <v>494</v>
      </c>
      <c r="C367" s="3" t="s">
        <v>87</v>
      </c>
      <c r="D367" s="3" t="s">
        <v>118</v>
      </c>
      <c r="E367" s="4" t="s">
        <v>119</v>
      </c>
      <c r="F367" s="51">
        <v>0</v>
      </c>
      <c r="G367" s="51">
        <v>0</v>
      </c>
      <c r="H367" s="51">
        <v>0</v>
      </c>
      <c r="I367" s="51">
        <v>0</v>
      </c>
      <c r="J367" s="51">
        <f t="shared" si="145"/>
        <v>0</v>
      </c>
      <c r="K367" s="24">
        <v>0</v>
      </c>
      <c r="L367" s="24">
        <v>4235</v>
      </c>
      <c r="M367" s="24">
        <v>4235</v>
      </c>
      <c r="N367" s="66">
        <v>0</v>
      </c>
      <c r="O367" s="24">
        <f t="shared" si="146"/>
        <v>4235</v>
      </c>
    </row>
    <row r="368" spans="1:15" ht="12" customHeight="1" outlineLevel="1" x14ac:dyDescent="0.25">
      <c r="A368" s="3" t="s">
        <v>323</v>
      </c>
      <c r="B368" s="3" t="s">
        <v>331</v>
      </c>
      <c r="C368" s="3" t="s">
        <v>87</v>
      </c>
      <c r="D368" s="3" t="s">
        <v>120</v>
      </c>
      <c r="E368" s="4" t="s">
        <v>121</v>
      </c>
      <c r="F368" s="51">
        <v>0</v>
      </c>
      <c r="G368" s="51">
        <v>0</v>
      </c>
      <c r="H368" s="51">
        <v>0</v>
      </c>
      <c r="I368" s="51">
        <v>0</v>
      </c>
      <c r="J368" s="51">
        <f t="shared" si="145"/>
        <v>0</v>
      </c>
      <c r="K368" s="24">
        <v>300000</v>
      </c>
      <c r="L368" s="24">
        <v>295765</v>
      </c>
      <c r="M368" s="24">
        <v>3267</v>
      </c>
      <c r="N368" s="66">
        <v>0</v>
      </c>
      <c r="O368" s="24">
        <f t="shared" si="146"/>
        <v>295765</v>
      </c>
    </row>
    <row r="369" spans="1:15" ht="12" customHeight="1" outlineLevel="1" x14ac:dyDescent="0.25">
      <c r="A369" s="3" t="s">
        <v>323</v>
      </c>
      <c r="B369" s="3" t="s">
        <v>331</v>
      </c>
      <c r="C369" s="3" t="s">
        <v>87</v>
      </c>
      <c r="D369" s="3" t="s">
        <v>93</v>
      </c>
      <c r="E369" s="4" t="s">
        <v>94</v>
      </c>
      <c r="F369" s="51">
        <v>0</v>
      </c>
      <c r="G369" s="51">
        <v>0</v>
      </c>
      <c r="H369" s="51">
        <v>0</v>
      </c>
      <c r="I369" s="51">
        <v>0</v>
      </c>
      <c r="J369" s="51">
        <f t="shared" si="145"/>
        <v>0</v>
      </c>
      <c r="K369" s="24">
        <v>400000</v>
      </c>
      <c r="L369" s="24">
        <v>400000</v>
      </c>
      <c r="M369" s="24">
        <v>0</v>
      </c>
      <c r="N369" s="66">
        <v>0</v>
      </c>
      <c r="O369" s="24">
        <f t="shared" si="146"/>
        <v>400000</v>
      </c>
    </row>
    <row r="370" spans="1:15" ht="12" customHeight="1" outlineLevel="1" x14ac:dyDescent="0.25">
      <c r="A370" s="13" t="s">
        <v>323</v>
      </c>
      <c r="B370" s="13" t="s">
        <v>331</v>
      </c>
      <c r="C370" s="13" t="s">
        <v>87</v>
      </c>
      <c r="D370" s="13" t="s">
        <v>76</v>
      </c>
      <c r="E370" s="53" t="s">
        <v>77</v>
      </c>
      <c r="F370" s="51">
        <v>0</v>
      </c>
      <c r="G370" s="51">
        <v>0</v>
      </c>
      <c r="H370" s="51">
        <v>0</v>
      </c>
      <c r="I370" s="51">
        <v>0</v>
      </c>
      <c r="J370" s="51">
        <f t="shared" si="145"/>
        <v>0</v>
      </c>
      <c r="K370" s="24">
        <v>0</v>
      </c>
      <c r="L370" s="24">
        <v>0</v>
      </c>
      <c r="M370" s="24">
        <v>0</v>
      </c>
      <c r="N370" s="66">
        <v>0</v>
      </c>
      <c r="O370" s="24">
        <f t="shared" si="146"/>
        <v>0</v>
      </c>
    </row>
    <row r="371" spans="1:15" ht="12" customHeight="1" outlineLevel="1" x14ac:dyDescent="0.25">
      <c r="A371" s="3" t="s">
        <v>323</v>
      </c>
      <c r="B371" s="3" t="s">
        <v>494</v>
      </c>
      <c r="C371" s="3" t="s">
        <v>87</v>
      </c>
      <c r="D371" s="3" t="s">
        <v>211</v>
      </c>
      <c r="E371" s="4" t="s">
        <v>212</v>
      </c>
      <c r="F371" s="51">
        <v>0</v>
      </c>
      <c r="G371" s="51">
        <v>0</v>
      </c>
      <c r="H371" s="51">
        <v>0</v>
      </c>
      <c r="I371" s="51">
        <v>0</v>
      </c>
      <c r="J371" s="51">
        <f t="shared" si="145"/>
        <v>0</v>
      </c>
      <c r="K371" s="24">
        <v>0</v>
      </c>
      <c r="L371" s="24">
        <v>0</v>
      </c>
      <c r="M371" s="24">
        <v>0</v>
      </c>
      <c r="N371" s="66">
        <v>0</v>
      </c>
      <c r="O371" s="24">
        <f t="shared" si="146"/>
        <v>0</v>
      </c>
    </row>
    <row r="372" spans="1:15" ht="12" customHeight="1" x14ac:dyDescent="0.25">
      <c r="A372" s="75" t="s">
        <v>332</v>
      </c>
      <c r="B372" s="76"/>
      <c r="C372" s="76"/>
      <c r="D372" s="76"/>
      <c r="E372" s="76"/>
      <c r="F372" s="49">
        <f t="shared" ref="F372:O372" si="147">SUM(F366:F371)</f>
        <v>900000</v>
      </c>
      <c r="G372" s="49">
        <f t="shared" si="147"/>
        <v>900000</v>
      </c>
      <c r="H372" s="49">
        <f t="shared" si="147"/>
        <v>0</v>
      </c>
      <c r="I372" s="49">
        <f t="shared" si="147"/>
        <v>0</v>
      </c>
      <c r="J372" s="49">
        <f t="shared" si="147"/>
        <v>900000</v>
      </c>
      <c r="K372" s="49">
        <f t="shared" si="147"/>
        <v>700000</v>
      </c>
      <c r="L372" s="49">
        <f t="shared" si="147"/>
        <v>700000</v>
      </c>
      <c r="M372" s="49">
        <f t="shared" si="147"/>
        <v>7502</v>
      </c>
      <c r="N372" s="49">
        <f t="shared" si="147"/>
        <v>0</v>
      </c>
      <c r="O372" s="49">
        <f t="shared" si="147"/>
        <v>700000</v>
      </c>
    </row>
    <row r="373" spans="1:15" ht="12" customHeight="1" outlineLevel="1" x14ac:dyDescent="0.25">
      <c r="A373" s="3" t="s">
        <v>323</v>
      </c>
      <c r="B373" s="3" t="s">
        <v>333</v>
      </c>
      <c r="C373" s="3" t="s">
        <v>241</v>
      </c>
      <c r="D373" s="3" t="s">
        <v>154</v>
      </c>
      <c r="E373" s="4" t="s">
        <v>155</v>
      </c>
      <c r="F373" s="46">
        <v>1555200</v>
      </c>
      <c r="G373" s="46">
        <v>1555200</v>
      </c>
      <c r="H373" s="46">
        <v>140539</v>
      </c>
      <c r="I373" s="46">
        <v>0</v>
      </c>
      <c r="J373" s="46">
        <f t="shared" ref="J373:J379" si="148">SUM(G373+I373)</f>
        <v>1555200</v>
      </c>
      <c r="K373" s="51">
        <v>0</v>
      </c>
      <c r="L373" s="51">
        <v>0</v>
      </c>
      <c r="M373" s="51">
        <v>0</v>
      </c>
      <c r="N373" s="51">
        <v>0</v>
      </c>
      <c r="O373" s="51">
        <f t="shared" ref="O373:O380" si="149">SUM(L373+N373)</f>
        <v>0</v>
      </c>
    </row>
    <row r="374" spans="1:15" ht="12" customHeight="1" outlineLevel="1" x14ac:dyDescent="0.25">
      <c r="A374" s="3" t="s">
        <v>323</v>
      </c>
      <c r="B374" s="3" t="s">
        <v>333</v>
      </c>
      <c r="C374" s="3" t="s">
        <v>241</v>
      </c>
      <c r="D374" s="3" t="s">
        <v>199</v>
      </c>
      <c r="E374" s="4" t="s">
        <v>200</v>
      </c>
      <c r="F374" s="46">
        <v>2208857</v>
      </c>
      <c r="G374" s="46">
        <v>2208857</v>
      </c>
      <c r="H374" s="46">
        <v>156353</v>
      </c>
      <c r="I374" s="46">
        <v>0</v>
      </c>
      <c r="J374" s="46">
        <f t="shared" si="148"/>
        <v>2208857</v>
      </c>
      <c r="K374" s="51">
        <v>0</v>
      </c>
      <c r="L374" s="51">
        <v>0</v>
      </c>
      <c r="M374" s="51">
        <v>0</v>
      </c>
      <c r="N374" s="51">
        <v>0</v>
      </c>
      <c r="O374" s="51">
        <f t="shared" si="149"/>
        <v>0</v>
      </c>
    </row>
    <row r="375" spans="1:15" ht="12" customHeight="1" outlineLevel="1" x14ac:dyDescent="0.25">
      <c r="A375" s="3" t="s">
        <v>323</v>
      </c>
      <c r="B375" s="3" t="s">
        <v>333</v>
      </c>
      <c r="C375" s="3" t="s">
        <v>241</v>
      </c>
      <c r="D375" s="3" t="s">
        <v>114</v>
      </c>
      <c r="E375" s="4" t="s">
        <v>115</v>
      </c>
      <c r="F375" s="51">
        <v>0</v>
      </c>
      <c r="G375" s="51">
        <v>0</v>
      </c>
      <c r="H375" s="51">
        <v>0</v>
      </c>
      <c r="I375" s="51">
        <v>0</v>
      </c>
      <c r="J375" s="51">
        <f t="shared" si="148"/>
        <v>0</v>
      </c>
      <c r="K375" s="24">
        <v>21000</v>
      </c>
      <c r="L375" s="24">
        <v>21000</v>
      </c>
      <c r="M375" s="24">
        <v>0</v>
      </c>
      <c r="N375" s="66">
        <v>0</v>
      </c>
      <c r="O375" s="24">
        <f t="shared" si="149"/>
        <v>21000</v>
      </c>
    </row>
    <row r="376" spans="1:15" ht="12" customHeight="1" outlineLevel="1" x14ac:dyDescent="0.25">
      <c r="A376" s="3" t="s">
        <v>323</v>
      </c>
      <c r="B376" s="3" t="s">
        <v>333</v>
      </c>
      <c r="C376" s="3" t="s">
        <v>241</v>
      </c>
      <c r="D376" s="3" t="s">
        <v>120</v>
      </c>
      <c r="E376" s="4" t="s">
        <v>121</v>
      </c>
      <c r="F376" s="51">
        <v>0</v>
      </c>
      <c r="G376" s="51">
        <v>0</v>
      </c>
      <c r="H376" s="51">
        <v>0</v>
      </c>
      <c r="I376" s="51">
        <v>0</v>
      </c>
      <c r="J376" s="51">
        <f t="shared" si="148"/>
        <v>0</v>
      </c>
      <c r="K376" s="24">
        <v>200000</v>
      </c>
      <c r="L376" s="24">
        <v>200000</v>
      </c>
      <c r="M376" s="24">
        <v>10080</v>
      </c>
      <c r="N376" s="66">
        <v>0</v>
      </c>
      <c r="O376" s="24">
        <f t="shared" si="149"/>
        <v>200000</v>
      </c>
    </row>
    <row r="377" spans="1:15" ht="12" customHeight="1" outlineLevel="1" x14ac:dyDescent="0.25">
      <c r="A377" s="3" t="s">
        <v>323</v>
      </c>
      <c r="B377" s="3" t="s">
        <v>333</v>
      </c>
      <c r="C377" s="3" t="s">
        <v>241</v>
      </c>
      <c r="D377" s="3" t="s">
        <v>133</v>
      </c>
      <c r="E377" s="4" t="s">
        <v>134</v>
      </c>
      <c r="F377" s="51">
        <v>0</v>
      </c>
      <c r="G377" s="51">
        <v>0</v>
      </c>
      <c r="H377" s="51">
        <v>0</v>
      </c>
      <c r="I377" s="51">
        <v>0</v>
      </c>
      <c r="J377" s="51">
        <f t="shared" si="148"/>
        <v>0</v>
      </c>
      <c r="K377" s="24">
        <v>12000</v>
      </c>
      <c r="L377" s="24">
        <v>12000</v>
      </c>
      <c r="M377" s="24">
        <v>9084.9699999999993</v>
      </c>
      <c r="N377" s="66">
        <v>0</v>
      </c>
      <c r="O377" s="24">
        <f t="shared" si="149"/>
        <v>12000</v>
      </c>
    </row>
    <row r="378" spans="1:15" ht="12" customHeight="1" outlineLevel="1" x14ac:dyDescent="0.25">
      <c r="A378" s="3" t="s">
        <v>323</v>
      </c>
      <c r="B378" s="3" t="s">
        <v>333</v>
      </c>
      <c r="C378" s="3" t="s">
        <v>241</v>
      </c>
      <c r="D378" s="3" t="s">
        <v>93</v>
      </c>
      <c r="E378" s="4" t="s">
        <v>94</v>
      </c>
      <c r="F378" s="51">
        <v>0</v>
      </c>
      <c r="G378" s="51">
        <v>0</v>
      </c>
      <c r="H378" s="51">
        <v>0</v>
      </c>
      <c r="I378" s="51">
        <v>0</v>
      </c>
      <c r="J378" s="51">
        <f t="shared" si="148"/>
        <v>0</v>
      </c>
      <c r="K378" s="24">
        <v>800000</v>
      </c>
      <c r="L378" s="24">
        <v>800000</v>
      </c>
      <c r="M378" s="24">
        <v>1248.94</v>
      </c>
      <c r="N378" s="66">
        <v>0</v>
      </c>
      <c r="O378" s="24">
        <f t="shared" si="149"/>
        <v>800000</v>
      </c>
    </row>
    <row r="379" spans="1:15" ht="12" customHeight="1" outlineLevel="1" x14ac:dyDescent="0.25">
      <c r="A379" s="3" t="s">
        <v>323</v>
      </c>
      <c r="B379" s="3" t="s">
        <v>333</v>
      </c>
      <c r="C379" s="3" t="s">
        <v>241</v>
      </c>
      <c r="D379" s="3" t="s">
        <v>76</v>
      </c>
      <c r="E379" s="4" t="s">
        <v>77</v>
      </c>
      <c r="F379" s="51">
        <v>0</v>
      </c>
      <c r="G379" s="51">
        <v>0</v>
      </c>
      <c r="H379" s="51">
        <v>0</v>
      </c>
      <c r="I379" s="51">
        <v>0</v>
      </c>
      <c r="J379" s="51">
        <f t="shared" si="148"/>
        <v>0</v>
      </c>
      <c r="K379" s="24">
        <v>1500000</v>
      </c>
      <c r="L379" s="24">
        <v>1452931</v>
      </c>
      <c r="M379" s="24">
        <v>61678</v>
      </c>
      <c r="N379" s="66">
        <v>0</v>
      </c>
      <c r="O379" s="24">
        <f t="shared" si="149"/>
        <v>1452931</v>
      </c>
    </row>
    <row r="380" spans="1:15" ht="12" customHeight="1" outlineLevel="1" x14ac:dyDescent="0.25">
      <c r="A380" s="3" t="s">
        <v>323</v>
      </c>
      <c r="B380" s="3" t="s">
        <v>620</v>
      </c>
      <c r="C380" s="3" t="s">
        <v>241</v>
      </c>
      <c r="D380" s="3" t="s">
        <v>211</v>
      </c>
      <c r="E380" s="4" t="s">
        <v>212</v>
      </c>
      <c r="F380" s="51">
        <v>0</v>
      </c>
      <c r="G380" s="51">
        <v>0</v>
      </c>
      <c r="H380" s="51">
        <v>0</v>
      </c>
      <c r="I380" s="51">
        <v>0</v>
      </c>
      <c r="J380" s="51">
        <f>SUM(G380+I380)</f>
        <v>0</v>
      </c>
      <c r="K380" s="24">
        <v>0</v>
      </c>
      <c r="L380" s="24">
        <v>47069</v>
      </c>
      <c r="M380" s="24">
        <v>47069</v>
      </c>
      <c r="N380" s="66">
        <v>0</v>
      </c>
      <c r="O380" s="24">
        <f t="shared" si="149"/>
        <v>47069</v>
      </c>
    </row>
    <row r="381" spans="1:15" ht="12" customHeight="1" x14ac:dyDescent="0.25">
      <c r="A381" s="75" t="s">
        <v>334</v>
      </c>
      <c r="B381" s="76"/>
      <c r="C381" s="76"/>
      <c r="D381" s="76"/>
      <c r="E381" s="76"/>
      <c r="F381" s="49">
        <f t="shared" ref="F381:O381" si="150">SUM(F373:F380)</f>
        <v>3764057</v>
      </c>
      <c r="G381" s="49">
        <f t="shared" si="150"/>
        <v>3764057</v>
      </c>
      <c r="H381" s="49">
        <f t="shared" si="150"/>
        <v>296892</v>
      </c>
      <c r="I381" s="49">
        <f t="shared" si="150"/>
        <v>0</v>
      </c>
      <c r="J381" s="49">
        <f t="shared" si="150"/>
        <v>3764057</v>
      </c>
      <c r="K381" s="49">
        <f t="shared" si="150"/>
        <v>2533000</v>
      </c>
      <c r="L381" s="49">
        <f t="shared" si="150"/>
        <v>2533000</v>
      </c>
      <c r="M381" s="49">
        <f t="shared" si="150"/>
        <v>129160.91</v>
      </c>
      <c r="N381" s="49">
        <f t="shared" si="150"/>
        <v>0</v>
      </c>
      <c r="O381" s="49">
        <f t="shared" si="150"/>
        <v>2533000</v>
      </c>
    </row>
    <row r="382" spans="1:15" ht="12" customHeight="1" outlineLevel="1" x14ac:dyDescent="0.25">
      <c r="A382" s="3" t="s">
        <v>323</v>
      </c>
      <c r="B382" s="3" t="s">
        <v>335</v>
      </c>
      <c r="C382" s="3" t="s">
        <v>241</v>
      </c>
      <c r="D382" s="3" t="s">
        <v>201</v>
      </c>
      <c r="E382" s="4" t="s">
        <v>524</v>
      </c>
      <c r="F382" s="46">
        <v>7000</v>
      </c>
      <c r="G382" s="46">
        <v>7000</v>
      </c>
      <c r="H382" s="46">
        <v>1210</v>
      </c>
      <c r="I382" s="46">
        <v>0</v>
      </c>
      <c r="J382" s="46">
        <f>SUM(G382+I382)</f>
        <v>7000</v>
      </c>
      <c r="K382" s="51">
        <v>0</v>
      </c>
      <c r="L382" s="51">
        <v>0</v>
      </c>
      <c r="M382" s="51">
        <v>0</v>
      </c>
      <c r="N382" s="51">
        <v>0</v>
      </c>
      <c r="O382" s="51">
        <f>SUM(L382+N382)</f>
        <v>0</v>
      </c>
    </row>
    <row r="383" spans="1:15" ht="12" customHeight="1" outlineLevel="1" x14ac:dyDescent="0.25">
      <c r="A383" s="3" t="s">
        <v>323</v>
      </c>
      <c r="B383" s="3" t="s">
        <v>335</v>
      </c>
      <c r="C383" s="3" t="s">
        <v>257</v>
      </c>
      <c r="D383" s="3" t="s">
        <v>201</v>
      </c>
      <c r="E383" s="4" t="s">
        <v>524</v>
      </c>
      <c r="F383" s="46">
        <v>1000</v>
      </c>
      <c r="G383" s="46">
        <v>1000</v>
      </c>
      <c r="H383" s="46">
        <v>1694</v>
      </c>
      <c r="I383" s="46">
        <v>0</v>
      </c>
      <c r="J383" s="46">
        <f>SUM(G383+I383)</f>
        <v>1000</v>
      </c>
      <c r="K383" s="51">
        <v>0</v>
      </c>
      <c r="L383" s="51">
        <v>0</v>
      </c>
      <c r="M383" s="51">
        <v>0</v>
      </c>
      <c r="N383" s="51">
        <v>0</v>
      </c>
      <c r="O383" s="51">
        <f>SUM(L383+N383)</f>
        <v>0</v>
      </c>
    </row>
    <row r="384" spans="1:15" ht="12" customHeight="1" x14ac:dyDescent="0.25">
      <c r="A384" s="75" t="s">
        <v>336</v>
      </c>
      <c r="B384" s="76"/>
      <c r="C384" s="76"/>
      <c r="D384" s="76"/>
      <c r="E384" s="76"/>
      <c r="F384" s="49">
        <f t="shared" ref="F384" si="151">SUM(F382:F383)</f>
        <v>8000</v>
      </c>
      <c r="G384" s="49">
        <f>SUM(G382:G383)</f>
        <v>8000</v>
      </c>
      <c r="H384" s="49">
        <f>SUM(H382:H383)</f>
        <v>2904</v>
      </c>
      <c r="I384" s="49">
        <f>SUM(I382:I383)</f>
        <v>0</v>
      </c>
      <c r="J384" s="49">
        <f>SUM(J382:J383)</f>
        <v>8000</v>
      </c>
      <c r="K384" s="49">
        <f t="shared" ref="K384:O384" si="152">SUM(K382:K383)</f>
        <v>0</v>
      </c>
      <c r="L384" s="49">
        <f>SUM(L382:L383)</f>
        <v>0</v>
      </c>
      <c r="M384" s="49">
        <f>SUM(M382:M383)</f>
        <v>0</v>
      </c>
      <c r="N384" s="49">
        <f>SUM(N382:N383)</f>
        <v>0</v>
      </c>
      <c r="O384" s="49">
        <f t="shared" si="152"/>
        <v>0</v>
      </c>
    </row>
    <row r="385" spans="1:15" ht="12" customHeight="1" outlineLevel="1" x14ac:dyDescent="0.25">
      <c r="A385" s="3" t="s">
        <v>323</v>
      </c>
      <c r="B385" s="3" t="s">
        <v>337</v>
      </c>
      <c r="C385" s="3" t="s">
        <v>251</v>
      </c>
      <c r="D385" s="3" t="s">
        <v>154</v>
      </c>
      <c r="E385" s="4" t="s">
        <v>155</v>
      </c>
      <c r="F385" s="46">
        <v>1977384</v>
      </c>
      <c r="G385" s="46">
        <v>1977384</v>
      </c>
      <c r="H385" s="46">
        <v>27407</v>
      </c>
      <c r="I385" s="46">
        <v>0</v>
      </c>
      <c r="J385" s="46">
        <f t="shared" ref="J385:J390" si="153">SUM(G385+I385)</f>
        <v>1977384</v>
      </c>
      <c r="K385" s="51">
        <v>0</v>
      </c>
      <c r="L385" s="51">
        <v>0</v>
      </c>
      <c r="M385" s="51">
        <v>0</v>
      </c>
      <c r="N385" s="51">
        <v>0</v>
      </c>
      <c r="O385" s="51">
        <f t="shared" ref="O385:O390" si="154">SUM(L385+N385)</f>
        <v>0</v>
      </c>
    </row>
    <row r="386" spans="1:15" ht="12" customHeight="1" outlineLevel="1" x14ac:dyDescent="0.25">
      <c r="A386" s="3" t="s">
        <v>323</v>
      </c>
      <c r="B386" s="3" t="s">
        <v>337</v>
      </c>
      <c r="C386" s="3" t="s">
        <v>251</v>
      </c>
      <c r="D386" s="3" t="s">
        <v>199</v>
      </c>
      <c r="E386" s="4" t="s">
        <v>200</v>
      </c>
      <c r="F386" s="46">
        <v>3540216</v>
      </c>
      <c r="G386" s="46">
        <v>3540216</v>
      </c>
      <c r="H386" s="46">
        <v>72013</v>
      </c>
      <c r="I386" s="46">
        <v>0</v>
      </c>
      <c r="J386" s="46">
        <f t="shared" si="153"/>
        <v>3540216</v>
      </c>
      <c r="K386" s="51">
        <v>0</v>
      </c>
      <c r="L386" s="51">
        <v>0</v>
      </c>
      <c r="M386" s="51">
        <v>0</v>
      </c>
      <c r="N386" s="51">
        <v>0</v>
      </c>
      <c r="O386" s="51">
        <f t="shared" si="154"/>
        <v>0</v>
      </c>
    </row>
    <row r="387" spans="1:15" ht="12" customHeight="1" outlineLevel="1" x14ac:dyDescent="0.25">
      <c r="A387" s="3" t="s">
        <v>323</v>
      </c>
      <c r="B387" s="3" t="s">
        <v>337</v>
      </c>
      <c r="C387" s="3" t="s">
        <v>251</v>
      </c>
      <c r="D387" s="3" t="s">
        <v>120</v>
      </c>
      <c r="E387" s="4" t="s">
        <v>121</v>
      </c>
      <c r="F387" s="51">
        <v>0</v>
      </c>
      <c r="G387" s="51">
        <v>0</v>
      </c>
      <c r="H387" s="51">
        <v>0</v>
      </c>
      <c r="I387" s="51">
        <v>0</v>
      </c>
      <c r="J387" s="51">
        <f t="shared" si="153"/>
        <v>0</v>
      </c>
      <c r="K387" s="24">
        <v>15000</v>
      </c>
      <c r="L387" s="24">
        <v>15000</v>
      </c>
      <c r="M387" s="24">
        <v>5459</v>
      </c>
      <c r="N387" s="66">
        <v>0</v>
      </c>
      <c r="O387" s="24">
        <f t="shared" si="154"/>
        <v>15000</v>
      </c>
    </row>
    <row r="388" spans="1:15" ht="12" customHeight="1" outlineLevel="1" x14ac:dyDescent="0.25">
      <c r="A388" s="3" t="s">
        <v>323</v>
      </c>
      <c r="B388" s="3" t="s">
        <v>337</v>
      </c>
      <c r="C388" s="3" t="s">
        <v>251</v>
      </c>
      <c r="D388" s="3" t="s">
        <v>93</v>
      </c>
      <c r="E388" s="4" t="s">
        <v>94</v>
      </c>
      <c r="F388" s="51">
        <v>0</v>
      </c>
      <c r="G388" s="51">
        <v>0</v>
      </c>
      <c r="H388" s="51">
        <v>0</v>
      </c>
      <c r="I388" s="51">
        <v>0</v>
      </c>
      <c r="J388" s="51">
        <f t="shared" si="153"/>
        <v>0</v>
      </c>
      <c r="K388" s="24">
        <v>700000</v>
      </c>
      <c r="L388" s="24">
        <v>700000</v>
      </c>
      <c r="M388" s="24">
        <v>21420</v>
      </c>
      <c r="N388" s="66">
        <v>0</v>
      </c>
      <c r="O388" s="24">
        <f t="shared" si="154"/>
        <v>700000</v>
      </c>
    </row>
    <row r="389" spans="1:15" ht="12" customHeight="1" outlineLevel="1" x14ac:dyDescent="0.25">
      <c r="A389" s="3" t="s">
        <v>323</v>
      </c>
      <c r="B389" s="3" t="s">
        <v>337</v>
      </c>
      <c r="C389" s="3" t="s">
        <v>251</v>
      </c>
      <c r="D389" s="3" t="s">
        <v>76</v>
      </c>
      <c r="E389" s="4" t="s">
        <v>77</v>
      </c>
      <c r="F389" s="51">
        <v>0</v>
      </c>
      <c r="G389" s="51">
        <v>0</v>
      </c>
      <c r="H389" s="51">
        <v>0</v>
      </c>
      <c r="I389" s="51">
        <v>0</v>
      </c>
      <c r="J389" s="51">
        <f t="shared" si="153"/>
        <v>0</v>
      </c>
      <c r="K389" s="24">
        <v>2500000</v>
      </c>
      <c r="L389" s="24">
        <v>2500000</v>
      </c>
      <c r="M389" s="24">
        <v>48410</v>
      </c>
      <c r="N389" s="66">
        <v>0</v>
      </c>
      <c r="O389" s="24">
        <f t="shared" si="154"/>
        <v>2500000</v>
      </c>
    </row>
    <row r="390" spans="1:15" ht="12" customHeight="1" outlineLevel="1" x14ac:dyDescent="0.25">
      <c r="A390" s="3" t="s">
        <v>323</v>
      </c>
      <c r="B390" s="3" t="s">
        <v>337</v>
      </c>
      <c r="C390" s="3" t="s">
        <v>251</v>
      </c>
      <c r="D390" s="3" t="s">
        <v>145</v>
      </c>
      <c r="E390" s="4" t="s">
        <v>146</v>
      </c>
      <c r="F390" s="51">
        <v>0</v>
      </c>
      <c r="G390" s="51">
        <v>0</v>
      </c>
      <c r="H390" s="51">
        <v>0</v>
      </c>
      <c r="I390" s="51">
        <v>0</v>
      </c>
      <c r="J390" s="51">
        <f t="shared" si="153"/>
        <v>0</v>
      </c>
      <c r="K390" s="24">
        <v>1000</v>
      </c>
      <c r="L390" s="24">
        <v>1000</v>
      </c>
      <c r="M390" s="24">
        <v>0</v>
      </c>
      <c r="N390" s="66">
        <v>0</v>
      </c>
      <c r="O390" s="24">
        <f t="shared" si="154"/>
        <v>1000</v>
      </c>
    </row>
    <row r="391" spans="1:15" ht="12" customHeight="1" x14ac:dyDescent="0.25">
      <c r="A391" s="75" t="s">
        <v>338</v>
      </c>
      <c r="B391" s="76"/>
      <c r="C391" s="76"/>
      <c r="D391" s="76"/>
      <c r="E391" s="76"/>
      <c r="F391" s="49">
        <f t="shared" ref="F391:O391" si="155">SUM(F385:F390)</f>
        <v>5517600</v>
      </c>
      <c r="G391" s="49">
        <f t="shared" si="155"/>
        <v>5517600</v>
      </c>
      <c r="H391" s="49">
        <f t="shared" si="155"/>
        <v>99420</v>
      </c>
      <c r="I391" s="49">
        <f t="shared" si="155"/>
        <v>0</v>
      </c>
      <c r="J391" s="49">
        <f t="shared" si="155"/>
        <v>5517600</v>
      </c>
      <c r="K391" s="49">
        <f t="shared" si="155"/>
        <v>3216000</v>
      </c>
      <c r="L391" s="49">
        <f t="shared" si="155"/>
        <v>3216000</v>
      </c>
      <c r="M391" s="49">
        <f t="shared" si="155"/>
        <v>75289</v>
      </c>
      <c r="N391" s="49">
        <f t="shared" si="155"/>
        <v>0</v>
      </c>
      <c r="O391" s="49">
        <f t="shared" si="155"/>
        <v>3216000</v>
      </c>
    </row>
    <row r="392" spans="1:15" s="6" customFormat="1" ht="12" customHeight="1" x14ac:dyDescent="0.25">
      <c r="A392" s="80" t="s">
        <v>339</v>
      </c>
      <c r="B392" s="81"/>
      <c r="C392" s="81"/>
      <c r="D392" s="81"/>
      <c r="E392" s="81"/>
      <c r="F392" s="50">
        <f t="shared" ref="F392:O392" si="156">SUM(F357,F361,F365,F372,F381,F384,F391)</f>
        <v>10499657</v>
      </c>
      <c r="G392" s="50">
        <f t="shared" si="156"/>
        <v>10499657</v>
      </c>
      <c r="H392" s="50">
        <f t="shared" si="156"/>
        <v>400116</v>
      </c>
      <c r="I392" s="50">
        <f t="shared" si="156"/>
        <v>0</v>
      </c>
      <c r="J392" s="50">
        <f t="shared" si="156"/>
        <v>10499657</v>
      </c>
      <c r="K392" s="50">
        <f t="shared" si="156"/>
        <v>7062000</v>
      </c>
      <c r="L392" s="50">
        <f t="shared" si="156"/>
        <v>7062000</v>
      </c>
      <c r="M392" s="50">
        <f t="shared" si="156"/>
        <v>236317.91</v>
      </c>
      <c r="N392" s="50">
        <f t="shared" si="156"/>
        <v>0</v>
      </c>
      <c r="O392" s="50">
        <f t="shared" si="156"/>
        <v>7062000</v>
      </c>
    </row>
    <row r="393" spans="1:15" ht="12" customHeight="1" outlineLevel="1" x14ac:dyDescent="0.25">
      <c r="A393" s="3" t="s">
        <v>340</v>
      </c>
      <c r="B393" s="3" t="s">
        <v>341</v>
      </c>
      <c r="C393" s="3" t="s">
        <v>144</v>
      </c>
      <c r="D393" s="3" t="s">
        <v>158</v>
      </c>
      <c r="E393" s="4" t="s">
        <v>159</v>
      </c>
      <c r="F393" s="51">
        <v>0</v>
      </c>
      <c r="G393" s="51">
        <v>0</v>
      </c>
      <c r="H393" s="51">
        <v>0</v>
      </c>
      <c r="I393" s="51">
        <v>0</v>
      </c>
      <c r="J393" s="51">
        <f>SUM(G393+I393)</f>
        <v>0</v>
      </c>
      <c r="K393" s="24">
        <v>17995000</v>
      </c>
      <c r="L393" s="24">
        <v>17995000</v>
      </c>
      <c r="M393" s="24">
        <v>1282449</v>
      </c>
      <c r="N393" s="66">
        <v>700000</v>
      </c>
      <c r="O393" s="24">
        <f>SUM(L393+N393)</f>
        <v>18695000</v>
      </c>
    </row>
    <row r="394" spans="1:15" ht="12" customHeight="1" outlineLevel="1" x14ac:dyDescent="0.25">
      <c r="A394" s="3" t="s">
        <v>340</v>
      </c>
      <c r="B394" s="3" t="s">
        <v>544</v>
      </c>
      <c r="C394" s="3" t="s">
        <v>144</v>
      </c>
      <c r="D394" s="3" t="s">
        <v>110</v>
      </c>
      <c r="E394" s="4" t="s">
        <v>111</v>
      </c>
      <c r="F394" s="51">
        <v>0</v>
      </c>
      <c r="G394" s="51">
        <v>0</v>
      </c>
      <c r="H394" s="51">
        <v>0</v>
      </c>
      <c r="I394" s="51">
        <v>0</v>
      </c>
      <c r="J394" s="51">
        <f>SUM(G394+I394)</f>
        <v>0</v>
      </c>
      <c r="K394" s="24">
        <v>1480000</v>
      </c>
      <c r="L394" s="24">
        <v>1480000</v>
      </c>
      <c r="M394" s="24">
        <v>95193</v>
      </c>
      <c r="N394" s="66">
        <v>0</v>
      </c>
      <c r="O394" s="24">
        <f>SUM(L394+N394)</f>
        <v>1480000</v>
      </c>
    </row>
    <row r="395" spans="1:15" ht="12" customHeight="1" outlineLevel="1" x14ac:dyDescent="0.25">
      <c r="A395" s="3" t="s">
        <v>340</v>
      </c>
      <c r="B395" s="3" t="s">
        <v>341</v>
      </c>
      <c r="C395" s="3" t="s">
        <v>144</v>
      </c>
      <c r="D395" s="3" t="s">
        <v>160</v>
      </c>
      <c r="E395" s="4" t="s">
        <v>161</v>
      </c>
      <c r="F395" s="51">
        <v>0</v>
      </c>
      <c r="G395" s="51">
        <v>0</v>
      </c>
      <c r="H395" s="51">
        <v>0</v>
      </c>
      <c r="I395" s="51">
        <v>0</v>
      </c>
      <c r="J395" s="51">
        <f>SUM(G395+I395)</f>
        <v>0</v>
      </c>
      <c r="K395" s="24">
        <v>4585000</v>
      </c>
      <c r="L395" s="24">
        <v>4585000</v>
      </c>
      <c r="M395" s="24">
        <v>336645</v>
      </c>
      <c r="N395" s="66">
        <v>90000</v>
      </c>
      <c r="O395" s="24">
        <f>SUM(L395+N395)</f>
        <v>4675000</v>
      </c>
    </row>
    <row r="396" spans="1:15" ht="12" customHeight="1" outlineLevel="1" x14ac:dyDescent="0.25">
      <c r="A396" s="3" t="s">
        <v>340</v>
      </c>
      <c r="B396" s="3" t="s">
        <v>544</v>
      </c>
      <c r="C396" s="3" t="s">
        <v>144</v>
      </c>
      <c r="D396" s="3" t="s">
        <v>162</v>
      </c>
      <c r="E396" s="4" t="s">
        <v>163</v>
      </c>
      <c r="F396" s="51">
        <v>0</v>
      </c>
      <c r="G396" s="51">
        <v>0</v>
      </c>
      <c r="H396" s="51">
        <v>0</v>
      </c>
      <c r="I396" s="51">
        <v>0</v>
      </c>
      <c r="J396" s="51">
        <f>SUM(G396+I396)</f>
        <v>0</v>
      </c>
      <c r="K396" s="24">
        <v>1653000</v>
      </c>
      <c r="L396" s="24">
        <v>1653000</v>
      </c>
      <c r="M396" s="24">
        <v>122169</v>
      </c>
      <c r="N396" s="66">
        <v>30000</v>
      </c>
      <c r="O396" s="24">
        <f>SUM(L396+N396)</f>
        <v>1683000</v>
      </c>
    </row>
    <row r="397" spans="1:15" ht="12" customHeight="1" outlineLevel="1" x14ac:dyDescent="0.25">
      <c r="A397" s="3" t="s">
        <v>340</v>
      </c>
      <c r="B397" s="3" t="s">
        <v>341</v>
      </c>
      <c r="C397" s="3" t="s">
        <v>144</v>
      </c>
      <c r="D397" s="3" t="s">
        <v>360</v>
      </c>
      <c r="E397" s="4" t="s">
        <v>545</v>
      </c>
      <c r="F397" s="51">
        <v>0</v>
      </c>
      <c r="G397" s="51">
        <v>0</v>
      </c>
      <c r="H397" s="51">
        <v>0</v>
      </c>
      <c r="I397" s="51">
        <v>0</v>
      </c>
      <c r="J397" s="51">
        <f>SUM(G397+I397)</f>
        <v>0</v>
      </c>
      <c r="K397" s="24">
        <v>70000</v>
      </c>
      <c r="L397" s="24">
        <v>70000</v>
      </c>
      <c r="M397" s="24">
        <v>19097</v>
      </c>
      <c r="N397" s="66">
        <v>0</v>
      </c>
      <c r="O397" s="24">
        <f>SUM(L397+N397)</f>
        <v>70000</v>
      </c>
    </row>
    <row r="398" spans="1:15" ht="12" customHeight="1" x14ac:dyDescent="0.25">
      <c r="A398" s="75" t="s">
        <v>541</v>
      </c>
      <c r="B398" s="76"/>
      <c r="C398" s="76"/>
      <c r="D398" s="76"/>
      <c r="E398" s="76"/>
      <c r="F398" s="49">
        <f t="shared" ref="F398:O398" si="157">SUM(F393:F397)</f>
        <v>0</v>
      </c>
      <c r="G398" s="49">
        <f>SUM(G393:G397)</f>
        <v>0</v>
      </c>
      <c r="H398" s="49">
        <f>SUM(H393:H397)</f>
        <v>0</v>
      </c>
      <c r="I398" s="49">
        <f>SUM(I393:I397)</f>
        <v>0</v>
      </c>
      <c r="J398" s="49">
        <f>SUM(J393:J397)</f>
        <v>0</v>
      </c>
      <c r="K398" s="49">
        <f t="shared" ref="K398" si="158">SUM(K393:K397)</f>
        <v>25783000</v>
      </c>
      <c r="L398" s="49">
        <f>SUM(L393:L397)</f>
        <v>25783000</v>
      </c>
      <c r="M398" s="49">
        <f>SUM(M393:M397)</f>
        <v>1855553</v>
      </c>
      <c r="N398" s="49">
        <f>SUM(N393:N397)</f>
        <v>820000</v>
      </c>
      <c r="O398" s="49">
        <f t="shared" si="157"/>
        <v>26603000</v>
      </c>
    </row>
    <row r="399" spans="1:15" ht="12" customHeight="1" outlineLevel="1" x14ac:dyDescent="0.25">
      <c r="A399" s="3" t="s">
        <v>340</v>
      </c>
      <c r="B399" s="3" t="s">
        <v>343</v>
      </c>
      <c r="C399" s="3" t="s">
        <v>144</v>
      </c>
      <c r="D399" s="3" t="s">
        <v>120</v>
      </c>
      <c r="E399" s="4" t="s">
        <v>121</v>
      </c>
      <c r="F399" s="51">
        <v>0</v>
      </c>
      <c r="G399" s="51">
        <v>0</v>
      </c>
      <c r="H399" s="51">
        <v>0</v>
      </c>
      <c r="I399" s="51">
        <v>0</v>
      </c>
      <c r="J399" s="51">
        <f t="shared" ref="J399:J404" si="159">SUM(G399+I399)</f>
        <v>0</v>
      </c>
      <c r="K399" s="24">
        <v>6000</v>
      </c>
      <c r="L399" s="24">
        <v>6000</v>
      </c>
      <c r="M399" s="24">
        <v>0</v>
      </c>
      <c r="N399" s="66">
        <v>0</v>
      </c>
      <c r="O399" s="24">
        <f t="shared" ref="O399:O404" si="160">SUM(L399+N399)</f>
        <v>6000</v>
      </c>
    </row>
    <row r="400" spans="1:15" ht="12" customHeight="1" outlineLevel="1" x14ac:dyDescent="0.25">
      <c r="A400" s="3" t="s">
        <v>340</v>
      </c>
      <c r="B400" s="3" t="s">
        <v>343</v>
      </c>
      <c r="C400" s="3" t="s">
        <v>144</v>
      </c>
      <c r="D400" s="3" t="s">
        <v>125</v>
      </c>
      <c r="E400" s="4" t="s">
        <v>126</v>
      </c>
      <c r="F400" s="51">
        <v>0</v>
      </c>
      <c r="G400" s="51">
        <v>0</v>
      </c>
      <c r="H400" s="51">
        <v>0</v>
      </c>
      <c r="I400" s="51">
        <v>0</v>
      </c>
      <c r="J400" s="51">
        <f t="shared" si="159"/>
        <v>0</v>
      </c>
      <c r="K400" s="24">
        <v>40000</v>
      </c>
      <c r="L400" s="24">
        <v>40000</v>
      </c>
      <c r="M400" s="24">
        <v>1321.9</v>
      </c>
      <c r="N400" s="66">
        <v>0</v>
      </c>
      <c r="O400" s="24">
        <f t="shared" si="160"/>
        <v>40000</v>
      </c>
    </row>
    <row r="401" spans="1:15" ht="12" customHeight="1" outlineLevel="1" x14ac:dyDescent="0.25">
      <c r="A401" s="3" t="s">
        <v>340</v>
      </c>
      <c r="B401" s="3" t="s">
        <v>343</v>
      </c>
      <c r="C401" s="3" t="s">
        <v>144</v>
      </c>
      <c r="D401" s="3" t="s">
        <v>131</v>
      </c>
      <c r="E401" s="4" t="s">
        <v>132</v>
      </c>
      <c r="F401" s="51">
        <v>0</v>
      </c>
      <c r="G401" s="51">
        <v>0</v>
      </c>
      <c r="H401" s="51">
        <v>0</v>
      </c>
      <c r="I401" s="51">
        <v>0</v>
      </c>
      <c r="J401" s="51">
        <f t="shared" si="159"/>
        <v>0</v>
      </c>
      <c r="K401" s="24">
        <v>24000</v>
      </c>
      <c r="L401" s="24">
        <v>24000</v>
      </c>
      <c r="M401" s="24">
        <v>6070</v>
      </c>
      <c r="N401" s="66">
        <v>0</v>
      </c>
      <c r="O401" s="24">
        <f t="shared" si="160"/>
        <v>24000</v>
      </c>
    </row>
    <row r="402" spans="1:15" ht="12" customHeight="1" outlineLevel="1" x14ac:dyDescent="0.25">
      <c r="A402" s="3" t="s">
        <v>340</v>
      </c>
      <c r="B402" s="3" t="s">
        <v>343</v>
      </c>
      <c r="C402" s="3" t="s">
        <v>144</v>
      </c>
      <c r="D402" s="3" t="s">
        <v>93</v>
      </c>
      <c r="E402" s="4" t="s">
        <v>94</v>
      </c>
      <c r="F402" s="51">
        <v>0</v>
      </c>
      <c r="G402" s="51">
        <v>0</v>
      </c>
      <c r="H402" s="51">
        <v>0</v>
      </c>
      <c r="I402" s="51">
        <v>0</v>
      </c>
      <c r="J402" s="51">
        <f t="shared" si="159"/>
        <v>0</v>
      </c>
      <c r="K402" s="24">
        <v>1000</v>
      </c>
      <c r="L402" s="24">
        <v>1000</v>
      </c>
      <c r="M402" s="24">
        <v>225</v>
      </c>
      <c r="N402" s="66">
        <v>0</v>
      </c>
      <c r="O402" s="24">
        <f t="shared" si="160"/>
        <v>1000</v>
      </c>
    </row>
    <row r="403" spans="1:15" ht="12" customHeight="1" outlineLevel="1" x14ac:dyDescent="0.25">
      <c r="A403" s="3" t="s">
        <v>340</v>
      </c>
      <c r="B403" s="3" t="s">
        <v>343</v>
      </c>
      <c r="C403" s="3" t="s">
        <v>144</v>
      </c>
      <c r="D403" s="3" t="s">
        <v>76</v>
      </c>
      <c r="E403" s="4" t="s">
        <v>77</v>
      </c>
      <c r="F403" s="51">
        <v>0</v>
      </c>
      <c r="G403" s="51">
        <v>0</v>
      </c>
      <c r="H403" s="51">
        <v>0</v>
      </c>
      <c r="I403" s="51">
        <v>0</v>
      </c>
      <c r="J403" s="51">
        <f t="shared" si="159"/>
        <v>0</v>
      </c>
      <c r="K403" s="24">
        <v>20000</v>
      </c>
      <c r="L403" s="24">
        <v>20000</v>
      </c>
      <c r="M403" s="24">
        <v>0</v>
      </c>
      <c r="N403" s="66">
        <v>0</v>
      </c>
      <c r="O403" s="24">
        <f t="shared" si="160"/>
        <v>20000</v>
      </c>
    </row>
    <row r="404" spans="1:15" ht="12" customHeight="1" outlineLevel="1" x14ac:dyDescent="0.25">
      <c r="A404" s="3" t="s">
        <v>340</v>
      </c>
      <c r="B404" s="3" t="s">
        <v>343</v>
      </c>
      <c r="C404" s="3" t="s">
        <v>144</v>
      </c>
      <c r="D404" s="3" t="s">
        <v>277</v>
      </c>
      <c r="E404" s="4" t="s">
        <v>278</v>
      </c>
      <c r="F404" s="51">
        <v>0</v>
      </c>
      <c r="G404" s="51">
        <v>0</v>
      </c>
      <c r="H404" s="51">
        <v>0</v>
      </c>
      <c r="I404" s="51">
        <v>0</v>
      </c>
      <c r="J404" s="51">
        <f t="shared" si="159"/>
        <v>0</v>
      </c>
      <c r="K404" s="24">
        <v>5500</v>
      </c>
      <c r="L404" s="24">
        <v>5500</v>
      </c>
      <c r="M404" s="24">
        <v>2570</v>
      </c>
      <c r="N404" s="66">
        <v>0</v>
      </c>
      <c r="O404" s="24">
        <f t="shared" si="160"/>
        <v>5500</v>
      </c>
    </row>
    <row r="405" spans="1:15" ht="12" customHeight="1" x14ac:dyDescent="0.25">
      <c r="A405" s="75" t="s">
        <v>344</v>
      </c>
      <c r="B405" s="76"/>
      <c r="C405" s="76"/>
      <c r="D405" s="76"/>
      <c r="E405" s="76"/>
      <c r="F405" s="49">
        <f t="shared" ref="F405" si="161">SUM(F399:F404)</f>
        <v>0</v>
      </c>
      <c r="G405" s="49">
        <f>SUM(G399:G404)</f>
        <v>0</v>
      </c>
      <c r="H405" s="49">
        <f>SUM(H399:H404)</f>
        <v>0</v>
      </c>
      <c r="I405" s="49">
        <f>SUM(I399:I404)</f>
        <v>0</v>
      </c>
      <c r="J405" s="49">
        <f>SUM(J399:J404)</f>
        <v>0</v>
      </c>
      <c r="K405" s="49">
        <f t="shared" ref="K405:O405" si="162">SUM(K399:K404)</f>
        <v>96500</v>
      </c>
      <c r="L405" s="49">
        <f>SUM(L399:L404)</f>
        <v>96500</v>
      </c>
      <c r="M405" s="49">
        <f>SUM(M399:M404)</f>
        <v>10186.9</v>
      </c>
      <c r="N405" s="49">
        <f>SUM(N399:N404)</f>
        <v>0</v>
      </c>
      <c r="O405" s="49">
        <f t="shared" si="162"/>
        <v>96500</v>
      </c>
    </row>
    <row r="406" spans="1:15" ht="12" customHeight="1" outlineLevel="1" x14ac:dyDescent="0.25">
      <c r="A406" s="3" t="s">
        <v>340</v>
      </c>
      <c r="B406" s="3" t="s">
        <v>345</v>
      </c>
      <c r="C406" s="3" t="s">
        <v>346</v>
      </c>
      <c r="D406" s="3" t="s">
        <v>485</v>
      </c>
      <c r="E406" s="4" t="s">
        <v>486</v>
      </c>
      <c r="F406" s="51">
        <v>0</v>
      </c>
      <c r="G406" s="51">
        <v>0</v>
      </c>
      <c r="H406" s="51">
        <v>0</v>
      </c>
      <c r="I406" s="51">
        <v>0</v>
      </c>
      <c r="J406" s="51">
        <f t="shared" ref="J406:J417" si="163">SUM(G406+I406)</f>
        <v>0</v>
      </c>
      <c r="K406" s="24">
        <v>15000</v>
      </c>
      <c r="L406" s="24">
        <v>15000</v>
      </c>
      <c r="M406" s="24">
        <v>1780</v>
      </c>
      <c r="N406" s="66">
        <v>0</v>
      </c>
      <c r="O406" s="24">
        <f>SUM(L406+N406)</f>
        <v>15000</v>
      </c>
    </row>
    <row r="407" spans="1:15" ht="12" customHeight="1" outlineLevel="1" x14ac:dyDescent="0.25">
      <c r="A407" s="3" t="s">
        <v>340</v>
      </c>
      <c r="B407" s="3" t="s">
        <v>345</v>
      </c>
      <c r="C407" s="3" t="s">
        <v>346</v>
      </c>
      <c r="D407" s="3" t="s">
        <v>347</v>
      </c>
      <c r="E407" s="4" t="s">
        <v>348</v>
      </c>
      <c r="F407" s="51">
        <v>0</v>
      </c>
      <c r="G407" s="51">
        <v>0</v>
      </c>
      <c r="H407" s="51">
        <v>0</v>
      </c>
      <c r="I407" s="51">
        <v>0</v>
      </c>
      <c r="J407" s="51">
        <f t="shared" si="163"/>
        <v>0</v>
      </c>
      <c r="K407" s="24">
        <v>500000</v>
      </c>
      <c r="L407" s="24">
        <v>500000</v>
      </c>
      <c r="M407" s="24">
        <v>39346</v>
      </c>
      <c r="N407" s="66">
        <v>0</v>
      </c>
      <c r="O407" s="24">
        <f>SUM(L407+N407)</f>
        <v>500000</v>
      </c>
    </row>
    <row r="408" spans="1:15" ht="12" customHeight="1" outlineLevel="1" x14ac:dyDescent="0.25">
      <c r="A408" s="3" t="s">
        <v>340</v>
      </c>
      <c r="B408" s="3" t="s">
        <v>345</v>
      </c>
      <c r="C408" s="3" t="s">
        <v>346</v>
      </c>
      <c r="D408" s="3" t="s">
        <v>162</v>
      </c>
      <c r="E408" s="4" t="s">
        <v>163</v>
      </c>
      <c r="F408" s="51">
        <v>0</v>
      </c>
      <c r="G408" s="51">
        <v>0</v>
      </c>
      <c r="H408" s="51">
        <v>0</v>
      </c>
      <c r="I408" s="51">
        <v>0</v>
      </c>
      <c r="J408" s="51">
        <f t="shared" si="163"/>
        <v>0</v>
      </c>
      <c r="K408" s="24">
        <v>45000</v>
      </c>
      <c r="L408" s="24">
        <v>45000</v>
      </c>
      <c r="M408" s="24">
        <v>3543</v>
      </c>
      <c r="N408" s="66">
        <v>0</v>
      </c>
      <c r="O408" s="24">
        <f>SUM(L408+N408)</f>
        <v>45000</v>
      </c>
    </row>
    <row r="409" spans="1:15" ht="12" customHeight="1" outlineLevel="1" x14ac:dyDescent="0.25">
      <c r="A409" s="3" t="s">
        <v>340</v>
      </c>
      <c r="B409" s="3" t="s">
        <v>345</v>
      </c>
      <c r="C409" s="3" t="s">
        <v>346</v>
      </c>
      <c r="D409" s="3" t="s">
        <v>112</v>
      </c>
      <c r="E409" s="4" t="s">
        <v>113</v>
      </c>
      <c r="F409" s="51">
        <v>0</v>
      </c>
      <c r="G409" s="51">
        <v>0</v>
      </c>
      <c r="H409" s="51">
        <v>0</v>
      </c>
      <c r="I409" s="51">
        <v>0</v>
      </c>
      <c r="J409" s="51">
        <f t="shared" si="163"/>
        <v>0</v>
      </c>
      <c r="K409" s="24">
        <v>5000</v>
      </c>
      <c r="L409" s="24">
        <v>5000</v>
      </c>
      <c r="M409" s="24">
        <v>601</v>
      </c>
      <c r="N409" s="66">
        <v>0</v>
      </c>
      <c r="O409" s="24">
        <v>5000</v>
      </c>
    </row>
    <row r="410" spans="1:15" ht="12" customHeight="1" outlineLevel="1" x14ac:dyDescent="0.25">
      <c r="A410" s="3" t="s">
        <v>340</v>
      </c>
      <c r="B410" s="3" t="s">
        <v>345</v>
      </c>
      <c r="C410" s="3" t="s">
        <v>346</v>
      </c>
      <c r="D410" s="3" t="s">
        <v>118</v>
      </c>
      <c r="E410" s="4" t="s">
        <v>119</v>
      </c>
      <c r="F410" s="51">
        <v>0</v>
      </c>
      <c r="G410" s="51">
        <v>0</v>
      </c>
      <c r="H410" s="51">
        <v>0</v>
      </c>
      <c r="I410" s="51">
        <v>0</v>
      </c>
      <c r="J410" s="51">
        <f t="shared" si="163"/>
        <v>0</v>
      </c>
      <c r="K410" s="24">
        <v>5000</v>
      </c>
      <c r="L410" s="24">
        <v>5000</v>
      </c>
      <c r="M410" s="24">
        <v>0</v>
      </c>
      <c r="N410" s="66">
        <v>0</v>
      </c>
      <c r="O410" s="24">
        <f>SUM(L410+N410)</f>
        <v>5000</v>
      </c>
    </row>
    <row r="411" spans="1:15" ht="12" customHeight="1" outlineLevel="1" x14ac:dyDescent="0.25">
      <c r="A411" s="3" t="s">
        <v>340</v>
      </c>
      <c r="B411" s="3" t="s">
        <v>345</v>
      </c>
      <c r="C411" s="3" t="s">
        <v>346</v>
      </c>
      <c r="D411" s="3" t="s">
        <v>120</v>
      </c>
      <c r="E411" s="4" t="s">
        <v>121</v>
      </c>
      <c r="F411" s="51">
        <v>0</v>
      </c>
      <c r="G411" s="51">
        <v>0</v>
      </c>
      <c r="H411" s="51">
        <v>0</v>
      </c>
      <c r="I411" s="51">
        <v>0</v>
      </c>
      <c r="J411" s="51">
        <f t="shared" si="163"/>
        <v>0</v>
      </c>
      <c r="K411" s="24">
        <v>5000</v>
      </c>
      <c r="L411" s="24">
        <v>5000</v>
      </c>
      <c r="M411" s="24">
        <v>0</v>
      </c>
      <c r="N411" s="66">
        <v>0</v>
      </c>
      <c r="O411" s="24">
        <v>5000</v>
      </c>
    </row>
    <row r="412" spans="1:15" ht="12" customHeight="1" outlineLevel="1" x14ac:dyDescent="0.25">
      <c r="A412" s="3" t="s">
        <v>340</v>
      </c>
      <c r="B412" s="3" t="s">
        <v>345</v>
      </c>
      <c r="C412" s="3" t="s">
        <v>346</v>
      </c>
      <c r="D412" s="3" t="s">
        <v>135</v>
      </c>
      <c r="E412" s="4" t="s">
        <v>136</v>
      </c>
      <c r="F412" s="51">
        <v>0</v>
      </c>
      <c r="G412" s="51">
        <v>0</v>
      </c>
      <c r="H412" s="51">
        <v>0</v>
      </c>
      <c r="I412" s="51">
        <v>0</v>
      </c>
      <c r="J412" s="51">
        <f t="shared" si="163"/>
        <v>0</v>
      </c>
      <c r="K412" s="24">
        <v>9000</v>
      </c>
      <c r="L412" s="24">
        <v>9000</v>
      </c>
      <c r="M412" s="24">
        <v>0</v>
      </c>
      <c r="N412" s="66">
        <v>0</v>
      </c>
      <c r="O412" s="24">
        <f t="shared" ref="O412:O417" si="164">SUM(L412+N412)</f>
        <v>9000</v>
      </c>
    </row>
    <row r="413" spans="1:15" ht="12" customHeight="1" outlineLevel="1" x14ac:dyDescent="0.25">
      <c r="A413" s="3" t="s">
        <v>340</v>
      </c>
      <c r="B413" s="3" t="s">
        <v>345</v>
      </c>
      <c r="C413" s="3" t="s">
        <v>346</v>
      </c>
      <c r="D413" s="3" t="s">
        <v>93</v>
      </c>
      <c r="E413" s="4" t="s">
        <v>94</v>
      </c>
      <c r="F413" s="51">
        <v>0</v>
      </c>
      <c r="G413" s="51">
        <v>0</v>
      </c>
      <c r="H413" s="51">
        <v>0</v>
      </c>
      <c r="I413" s="51">
        <v>0</v>
      </c>
      <c r="J413" s="51">
        <f t="shared" si="163"/>
        <v>0</v>
      </c>
      <c r="K413" s="24">
        <v>5000</v>
      </c>
      <c r="L413" s="24">
        <v>5000</v>
      </c>
      <c r="M413" s="24">
        <v>0</v>
      </c>
      <c r="N413" s="66">
        <v>0</v>
      </c>
      <c r="O413" s="24">
        <f t="shared" si="164"/>
        <v>5000</v>
      </c>
    </row>
    <row r="414" spans="1:15" ht="12" customHeight="1" outlineLevel="1" x14ac:dyDescent="0.25">
      <c r="A414" s="3" t="s">
        <v>340</v>
      </c>
      <c r="B414" s="3" t="s">
        <v>345</v>
      </c>
      <c r="C414" s="3" t="s">
        <v>346</v>
      </c>
      <c r="D414" s="3" t="s">
        <v>168</v>
      </c>
      <c r="E414" s="4" t="s">
        <v>169</v>
      </c>
      <c r="F414" s="51">
        <v>0</v>
      </c>
      <c r="G414" s="51">
        <v>0</v>
      </c>
      <c r="H414" s="51">
        <v>0</v>
      </c>
      <c r="I414" s="51">
        <v>0</v>
      </c>
      <c r="J414" s="51">
        <f t="shared" si="163"/>
        <v>0</v>
      </c>
      <c r="K414" s="24">
        <v>5000</v>
      </c>
      <c r="L414" s="24">
        <v>5000</v>
      </c>
      <c r="M414" s="24">
        <v>0</v>
      </c>
      <c r="N414" s="66">
        <v>0</v>
      </c>
      <c r="O414" s="24">
        <f t="shared" si="164"/>
        <v>5000</v>
      </c>
    </row>
    <row r="415" spans="1:15" ht="12" customHeight="1" outlineLevel="1" x14ac:dyDescent="0.25">
      <c r="A415" s="3" t="s">
        <v>340</v>
      </c>
      <c r="B415" s="3" t="s">
        <v>345</v>
      </c>
      <c r="C415" s="3" t="s">
        <v>346</v>
      </c>
      <c r="D415" s="3" t="s">
        <v>145</v>
      </c>
      <c r="E415" s="4" t="s">
        <v>146</v>
      </c>
      <c r="F415" s="51">
        <v>0</v>
      </c>
      <c r="G415" s="51">
        <v>0</v>
      </c>
      <c r="H415" s="51">
        <v>0</v>
      </c>
      <c r="I415" s="51">
        <v>0</v>
      </c>
      <c r="J415" s="51">
        <f t="shared" si="163"/>
        <v>0</v>
      </c>
      <c r="K415" s="24">
        <v>20000</v>
      </c>
      <c r="L415" s="24">
        <v>20000</v>
      </c>
      <c r="M415" s="24">
        <v>0</v>
      </c>
      <c r="N415" s="66">
        <v>0</v>
      </c>
      <c r="O415" s="24">
        <f t="shared" si="164"/>
        <v>20000</v>
      </c>
    </row>
    <row r="416" spans="1:15" ht="12" customHeight="1" outlineLevel="1" x14ac:dyDescent="0.25">
      <c r="A416" s="3" t="s">
        <v>340</v>
      </c>
      <c r="B416" s="3" t="s">
        <v>345</v>
      </c>
      <c r="C416" s="3" t="s">
        <v>346</v>
      </c>
      <c r="D416" s="3" t="s">
        <v>147</v>
      </c>
      <c r="E416" s="4" t="s">
        <v>148</v>
      </c>
      <c r="F416" s="51">
        <v>0</v>
      </c>
      <c r="G416" s="51">
        <v>0</v>
      </c>
      <c r="H416" s="51">
        <v>0</v>
      </c>
      <c r="I416" s="51">
        <v>0</v>
      </c>
      <c r="J416" s="51">
        <f t="shared" si="163"/>
        <v>0</v>
      </c>
      <c r="K416" s="24">
        <v>10000</v>
      </c>
      <c r="L416" s="24">
        <v>10000</v>
      </c>
      <c r="M416" s="24">
        <v>0</v>
      </c>
      <c r="N416" s="66">
        <v>0</v>
      </c>
      <c r="O416" s="24">
        <f t="shared" si="164"/>
        <v>10000</v>
      </c>
    </row>
    <row r="417" spans="1:15" ht="12" customHeight="1" outlineLevel="1" x14ac:dyDescent="0.25">
      <c r="A417" s="3" t="s">
        <v>340</v>
      </c>
      <c r="B417" s="3" t="s">
        <v>345</v>
      </c>
      <c r="C417" s="3" t="s">
        <v>346</v>
      </c>
      <c r="D417" s="3" t="s">
        <v>349</v>
      </c>
      <c r="E417" s="4" t="s">
        <v>350</v>
      </c>
      <c r="F417" s="51">
        <v>0</v>
      </c>
      <c r="G417" s="51">
        <v>0</v>
      </c>
      <c r="H417" s="51">
        <v>0</v>
      </c>
      <c r="I417" s="51">
        <v>0</v>
      </c>
      <c r="J417" s="51">
        <f t="shared" si="163"/>
        <v>0</v>
      </c>
      <c r="K417" s="24">
        <v>50000</v>
      </c>
      <c r="L417" s="24">
        <v>50000</v>
      </c>
      <c r="M417" s="24">
        <v>0</v>
      </c>
      <c r="N417" s="66">
        <v>0</v>
      </c>
      <c r="O417" s="24">
        <f t="shared" si="164"/>
        <v>50000</v>
      </c>
    </row>
    <row r="418" spans="1:15" ht="12" customHeight="1" x14ac:dyDescent="0.25">
      <c r="A418" s="75" t="s">
        <v>351</v>
      </c>
      <c r="B418" s="76"/>
      <c r="C418" s="76"/>
      <c r="D418" s="76"/>
      <c r="E418" s="76"/>
      <c r="F418" s="49">
        <f t="shared" ref="F418:K418" si="165">SUM(F406:F417)</f>
        <v>0</v>
      </c>
      <c r="G418" s="49">
        <f t="shared" si="165"/>
        <v>0</v>
      </c>
      <c r="H418" s="49">
        <f t="shared" si="165"/>
        <v>0</v>
      </c>
      <c r="I418" s="49">
        <f t="shared" si="165"/>
        <v>0</v>
      </c>
      <c r="J418" s="49">
        <f t="shared" si="165"/>
        <v>0</v>
      </c>
      <c r="K418" s="49">
        <f t="shared" si="165"/>
        <v>674000</v>
      </c>
      <c r="L418" s="49">
        <f>SUM(L406:L417)</f>
        <v>674000</v>
      </c>
      <c r="M418" s="49">
        <f>SUM(M406:M417)</f>
        <v>45270</v>
      </c>
      <c r="N418" s="49">
        <f>SUM(N406:N417)</f>
        <v>0</v>
      </c>
      <c r="O418" s="49">
        <f>SUM(O406:O417)</f>
        <v>674000</v>
      </c>
    </row>
    <row r="419" spans="1:15" ht="12" customHeight="1" outlineLevel="1" x14ac:dyDescent="0.25">
      <c r="A419" s="3" t="s">
        <v>340</v>
      </c>
      <c r="B419" s="3" t="s">
        <v>352</v>
      </c>
      <c r="C419" s="3" t="s">
        <v>346</v>
      </c>
      <c r="D419" s="3" t="s">
        <v>347</v>
      </c>
      <c r="E419" s="4" t="s">
        <v>348</v>
      </c>
      <c r="F419" s="51">
        <v>0</v>
      </c>
      <c r="G419" s="51">
        <v>0</v>
      </c>
      <c r="H419" s="51">
        <v>0</v>
      </c>
      <c r="I419" s="51">
        <v>0</v>
      </c>
      <c r="J419" s="51">
        <f t="shared" ref="J419:J427" si="166">SUM(G419+I419)</f>
        <v>0</v>
      </c>
      <c r="K419" s="24">
        <v>2790000</v>
      </c>
      <c r="L419" s="24">
        <v>2790000</v>
      </c>
      <c r="M419" s="24">
        <v>157841</v>
      </c>
      <c r="N419" s="66">
        <v>0</v>
      </c>
      <c r="O419" s="24">
        <f t="shared" ref="O419:O427" si="167">SUM(L419+N419)</f>
        <v>2790000</v>
      </c>
    </row>
    <row r="420" spans="1:15" ht="12" customHeight="1" outlineLevel="1" x14ac:dyDescent="0.25">
      <c r="A420" s="3" t="s">
        <v>340</v>
      </c>
      <c r="B420" s="3" t="s">
        <v>352</v>
      </c>
      <c r="C420" s="3" t="s">
        <v>346</v>
      </c>
      <c r="D420" s="3" t="s">
        <v>160</v>
      </c>
      <c r="E420" s="4" t="s">
        <v>161</v>
      </c>
      <c r="F420" s="51">
        <v>0</v>
      </c>
      <c r="G420" s="51">
        <v>0</v>
      </c>
      <c r="H420" s="51">
        <v>0</v>
      </c>
      <c r="I420" s="51">
        <v>0</v>
      </c>
      <c r="J420" s="51">
        <f t="shared" si="166"/>
        <v>0</v>
      </c>
      <c r="K420" s="24">
        <v>697000</v>
      </c>
      <c r="L420" s="24">
        <v>697000</v>
      </c>
      <c r="M420" s="24">
        <v>39145</v>
      </c>
      <c r="N420" s="66">
        <v>0</v>
      </c>
      <c r="O420" s="24">
        <f t="shared" si="167"/>
        <v>697000</v>
      </c>
    </row>
    <row r="421" spans="1:15" ht="12" customHeight="1" outlineLevel="1" x14ac:dyDescent="0.25">
      <c r="A421" s="3" t="s">
        <v>340</v>
      </c>
      <c r="B421" s="3" t="s">
        <v>352</v>
      </c>
      <c r="C421" s="3" t="s">
        <v>346</v>
      </c>
      <c r="D421" s="3" t="s">
        <v>162</v>
      </c>
      <c r="E421" s="4" t="s">
        <v>163</v>
      </c>
      <c r="F421" s="51">
        <v>0</v>
      </c>
      <c r="G421" s="51">
        <v>0</v>
      </c>
      <c r="H421" s="51">
        <v>0</v>
      </c>
      <c r="I421" s="51">
        <v>0</v>
      </c>
      <c r="J421" s="51">
        <f t="shared" si="166"/>
        <v>0</v>
      </c>
      <c r="K421" s="24">
        <v>251000</v>
      </c>
      <c r="L421" s="24">
        <v>251000</v>
      </c>
      <c r="M421" s="24">
        <v>14206</v>
      </c>
      <c r="N421" s="66">
        <v>0</v>
      </c>
      <c r="O421" s="24">
        <f t="shared" si="167"/>
        <v>251000</v>
      </c>
    </row>
    <row r="422" spans="1:15" ht="12" customHeight="1" outlineLevel="1" x14ac:dyDescent="0.25">
      <c r="A422" s="3" t="s">
        <v>340</v>
      </c>
      <c r="B422" s="3" t="s">
        <v>352</v>
      </c>
      <c r="C422" s="3" t="s">
        <v>346</v>
      </c>
      <c r="D422" s="3" t="s">
        <v>116</v>
      </c>
      <c r="E422" s="4" t="s">
        <v>117</v>
      </c>
      <c r="F422" s="51">
        <v>0</v>
      </c>
      <c r="G422" s="51">
        <v>0</v>
      </c>
      <c r="H422" s="51">
        <v>0</v>
      </c>
      <c r="I422" s="51">
        <v>0</v>
      </c>
      <c r="J422" s="51">
        <f t="shared" si="166"/>
        <v>0</v>
      </c>
      <c r="K422" s="24">
        <v>2000</v>
      </c>
      <c r="L422" s="24">
        <v>2000</v>
      </c>
      <c r="M422" s="24">
        <v>0</v>
      </c>
      <c r="N422" s="66">
        <v>0</v>
      </c>
      <c r="O422" s="24">
        <f t="shared" si="167"/>
        <v>2000</v>
      </c>
    </row>
    <row r="423" spans="1:15" ht="12" customHeight="1" outlineLevel="1" x14ac:dyDescent="0.25">
      <c r="A423" s="3" t="s">
        <v>340</v>
      </c>
      <c r="B423" s="3" t="s">
        <v>352</v>
      </c>
      <c r="C423" s="3" t="s">
        <v>346</v>
      </c>
      <c r="D423" s="3" t="s">
        <v>118</v>
      </c>
      <c r="E423" s="4" t="s">
        <v>119</v>
      </c>
      <c r="F423" s="51">
        <v>0</v>
      </c>
      <c r="G423" s="51">
        <v>0</v>
      </c>
      <c r="H423" s="51">
        <v>0</v>
      </c>
      <c r="I423" s="51">
        <v>0</v>
      </c>
      <c r="J423" s="51">
        <f t="shared" si="166"/>
        <v>0</v>
      </c>
      <c r="K423" s="24">
        <v>5000</v>
      </c>
      <c r="L423" s="24">
        <v>5000</v>
      </c>
      <c r="M423" s="24">
        <v>0</v>
      </c>
      <c r="N423" s="66">
        <v>0</v>
      </c>
      <c r="O423" s="24">
        <f t="shared" si="167"/>
        <v>5000</v>
      </c>
    </row>
    <row r="424" spans="1:15" ht="12" customHeight="1" outlineLevel="1" x14ac:dyDescent="0.25">
      <c r="A424" s="3" t="s">
        <v>340</v>
      </c>
      <c r="B424" s="3" t="s">
        <v>352</v>
      </c>
      <c r="C424" s="3" t="s">
        <v>346</v>
      </c>
      <c r="D424" s="3" t="s">
        <v>120</v>
      </c>
      <c r="E424" s="4" t="s">
        <v>121</v>
      </c>
      <c r="F424" s="51">
        <v>0</v>
      </c>
      <c r="G424" s="51">
        <v>0</v>
      </c>
      <c r="H424" s="51">
        <v>0</v>
      </c>
      <c r="I424" s="51">
        <v>0</v>
      </c>
      <c r="J424" s="51">
        <f t="shared" si="166"/>
        <v>0</v>
      </c>
      <c r="K424" s="24">
        <v>5000</v>
      </c>
      <c r="L424" s="24">
        <v>5000</v>
      </c>
      <c r="M424" s="24">
        <v>0</v>
      </c>
      <c r="N424" s="66">
        <v>0</v>
      </c>
      <c r="O424" s="24">
        <f t="shared" si="167"/>
        <v>5000</v>
      </c>
    </row>
    <row r="425" spans="1:15" ht="12" customHeight="1" outlineLevel="1" x14ac:dyDescent="0.25">
      <c r="A425" s="3" t="s">
        <v>340</v>
      </c>
      <c r="B425" s="3" t="s">
        <v>352</v>
      </c>
      <c r="C425" s="3" t="s">
        <v>346</v>
      </c>
      <c r="D425" s="3" t="s">
        <v>135</v>
      </c>
      <c r="E425" s="4" t="s">
        <v>136</v>
      </c>
      <c r="F425" s="51">
        <v>0</v>
      </c>
      <c r="G425" s="51">
        <v>0</v>
      </c>
      <c r="H425" s="51">
        <v>0</v>
      </c>
      <c r="I425" s="51">
        <v>0</v>
      </c>
      <c r="J425" s="51">
        <f t="shared" si="166"/>
        <v>0</v>
      </c>
      <c r="K425" s="24">
        <v>9000</v>
      </c>
      <c r="L425" s="24">
        <v>9000</v>
      </c>
      <c r="M425" s="24">
        <v>0</v>
      </c>
      <c r="N425" s="66">
        <v>0</v>
      </c>
      <c r="O425" s="24">
        <f t="shared" si="167"/>
        <v>9000</v>
      </c>
    </row>
    <row r="426" spans="1:15" ht="12" customHeight="1" outlineLevel="1" x14ac:dyDescent="0.25">
      <c r="A426" s="3" t="s">
        <v>340</v>
      </c>
      <c r="B426" s="3" t="s">
        <v>352</v>
      </c>
      <c r="C426" s="3" t="s">
        <v>346</v>
      </c>
      <c r="D426" s="3" t="s">
        <v>93</v>
      </c>
      <c r="E426" s="4" t="s">
        <v>94</v>
      </c>
      <c r="F426" s="51">
        <v>0</v>
      </c>
      <c r="G426" s="51">
        <v>0</v>
      </c>
      <c r="H426" s="51">
        <v>0</v>
      </c>
      <c r="I426" s="51">
        <v>0</v>
      </c>
      <c r="J426" s="51">
        <f t="shared" si="166"/>
        <v>0</v>
      </c>
      <c r="K426" s="24">
        <v>10000</v>
      </c>
      <c r="L426" s="24">
        <v>10000</v>
      </c>
      <c r="M426" s="24">
        <v>0</v>
      </c>
      <c r="N426" s="66">
        <v>0</v>
      </c>
      <c r="O426" s="24">
        <f t="shared" si="167"/>
        <v>10000</v>
      </c>
    </row>
    <row r="427" spans="1:15" ht="12" customHeight="1" outlineLevel="1" x14ac:dyDescent="0.25">
      <c r="A427" s="3" t="s">
        <v>340</v>
      </c>
      <c r="B427" s="3" t="s">
        <v>352</v>
      </c>
      <c r="C427" s="3" t="s">
        <v>346</v>
      </c>
      <c r="D427" s="3" t="s">
        <v>168</v>
      </c>
      <c r="E427" s="4" t="s">
        <v>169</v>
      </c>
      <c r="F427" s="51">
        <v>0</v>
      </c>
      <c r="G427" s="51">
        <v>0</v>
      </c>
      <c r="H427" s="51">
        <v>0</v>
      </c>
      <c r="I427" s="51">
        <v>0</v>
      </c>
      <c r="J427" s="51">
        <f t="shared" si="166"/>
        <v>0</v>
      </c>
      <c r="K427" s="24">
        <v>10000</v>
      </c>
      <c r="L427" s="24">
        <v>10000</v>
      </c>
      <c r="M427" s="24">
        <v>0</v>
      </c>
      <c r="N427" s="66">
        <v>0</v>
      </c>
      <c r="O427" s="24">
        <f t="shared" si="167"/>
        <v>10000</v>
      </c>
    </row>
    <row r="428" spans="1:15" ht="12" customHeight="1" x14ac:dyDescent="0.25">
      <c r="A428" s="75" t="s">
        <v>353</v>
      </c>
      <c r="B428" s="76"/>
      <c r="C428" s="76"/>
      <c r="D428" s="76"/>
      <c r="E428" s="76"/>
      <c r="F428" s="49">
        <f t="shared" ref="F428:O428" si="168">SUM(F419:F427)</f>
        <v>0</v>
      </c>
      <c r="G428" s="49">
        <f>SUM(G419:G427)</f>
        <v>0</v>
      </c>
      <c r="H428" s="49">
        <f>SUM(H419:H427)</f>
        <v>0</v>
      </c>
      <c r="I428" s="49">
        <f>SUM(I419:I427)</f>
        <v>0</v>
      </c>
      <c r="J428" s="49">
        <f>SUM(J419:J427)</f>
        <v>0</v>
      </c>
      <c r="K428" s="49">
        <f t="shared" ref="K428" si="169">SUM(K419:K427)</f>
        <v>3779000</v>
      </c>
      <c r="L428" s="49">
        <f>SUM(L419:L427)</f>
        <v>3779000</v>
      </c>
      <c r="M428" s="49">
        <f>SUM(M419:M427)</f>
        <v>211192</v>
      </c>
      <c r="N428" s="49">
        <f>SUM(N419:N427)</f>
        <v>0</v>
      </c>
      <c r="O428" s="49">
        <f t="shared" si="168"/>
        <v>3779000</v>
      </c>
    </row>
    <row r="429" spans="1:15" ht="12" customHeight="1" outlineLevel="1" x14ac:dyDescent="0.25">
      <c r="A429" s="3" t="s">
        <v>340</v>
      </c>
      <c r="B429" s="3" t="s">
        <v>354</v>
      </c>
      <c r="C429" s="3" t="s">
        <v>9</v>
      </c>
      <c r="D429" s="3" t="s">
        <v>64</v>
      </c>
      <c r="E429" s="4" t="s">
        <v>65</v>
      </c>
      <c r="F429" s="46">
        <v>120000</v>
      </c>
      <c r="G429" s="46">
        <v>120000</v>
      </c>
      <c r="H429" s="46">
        <v>0</v>
      </c>
      <c r="I429" s="46">
        <v>0</v>
      </c>
      <c r="J429" s="46">
        <f t="shared" ref="J429:J437" si="170">SUM(G429+I429)</f>
        <v>120000</v>
      </c>
      <c r="K429" s="51">
        <v>0</v>
      </c>
      <c r="L429" s="51">
        <v>0</v>
      </c>
      <c r="M429" s="51">
        <v>0</v>
      </c>
      <c r="N429" s="51">
        <v>0</v>
      </c>
      <c r="O429" s="51">
        <f>SUM(L429+N429)</f>
        <v>0</v>
      </c>
    </row>
    <row r="430" spans="1:15" ht="12" customHeight="1" outlineLevel="1" x14ac:dyDescent="0.25">
      <c r="A430" s="3" t="s">
        <v>340</v>
      </c>
      <c r="B430" s="3" t="s">
        <v>354</v>
      </c>
      <c r="C430" s="3" t="s">
        <v>593</v>
      </c>
      <c r="D430" s="3" t="s">
        <v>110</v>
      </c>
      <c r="E430" s="4" t="s">
        <v>111</v>
      </c>
      <c r="F430" s="51">
        <v>0</v>
      </c>
      <c r="G430" s="51">
        <v>0</v>
      </c>
      <c r="H430" s="51">
        <v>0</v>
      </c>
      <c r="I430" s="51">
        <v>0</v>
      </c>
      <c r="J430" s="51">
        <f t="shared" si="170"/>
        <v>0</v>
      </c>
      <c r="K430" s="24">
        <v>40000</v>
      </c>
      <c r="L430" s="24">
        <v>40000</v>
      </c>
      <c r="M430" s="24">
        <v>0</v>
      </c>
      <c r="N430" s="66">
        <v>0</v>
      </c>
      <c r="O430" s="24">
        <f t="shared" ref="O430:O437" si="171">SUM(L430+N430)</f>
        <v>40000</v>
      </c>
    </row>
    <row r="431" spans="1:15" ht="12" customHeight="1" outlineLevel="1" x14ac:dyDescent="0.25">
      <c r="A431" s="3" t="s">
        <v>340</v>
      </c>
      <c r="B431" s="3" t="s">
        <v>354</v>
      </c>
      <c r="C431" s="3" t="s">
        <v>593</v>
      </c>
      <c r="D431" s="3" t="s">
        <v>347</v>
      </c>
      <c r="E431" s="4" t="s">
        <v>348</v>
      </c>
      <c r="F431" s="51">
        <v>0</v>
      </c>
      <c r="G431" s="51">
        <v>0</v>
      </c>
      <c r="H431" s="51">
        <v>0</v>
      </c>
      <c r="I431" s="51">
        <v>0</v>
      </c>
      <c r="J431" s="51">
        <f t="shared" si="170"/>
        <v>0</v>
      </c>
      <c r="K431" s="24">
        <v>90000</v>
      </c>
      <c r="L431" s="24">
        <v>90000</v>
      </c>
      <c r="M431" s="24">
        <v>0</v>
      </c>
      <c r="N431" s="66">
        <v>0</v>
      </c>
      <c r="O431" s="24">
        <f t="shared" si="171"/>
        <v>90000</v>
      </c>
    </row>
    <row r="432" spans="1:15" ht="12" customHeight="1" outlineLevel="1" x14ac:dyDescent="0.25">
      <c r="A432" s="3" t="s">
        <v>340</v>
      </c>
      <c r="B432" s="3" t="s">
        <v>354</v>
      </c>
      <c r="C432" s="3" t="s">
        <v>593</v>
      </c>
      <c r="D432" s="3" t="s">
        <v>120</v>
      </c>
      <c r="E432" s="4" t="s">
        <v>121</v>
      </c>
      <c r="F432" s="51">
        <v>0</v>
      </c>
      <c r="G432" s="51">
        <v>0</v>
      </c>
      <c r="H432" s="51">
        <v>0</v>
      </c>
      <c r="I432" s="51">
        <v>0</v>
      </c>
      <c r="J432" s="51">
        <f t="shared" si="170"/>
        <v>0</v>
      </c>
      <c r="K432" s="24">
        <v>5000</v>
      </c>
      <c r="L432" s="24">
        <v>5000</v>
      </c>
      <c r="M432" s="24">
        <v>0</v>
      </c>
      <c r="N432" s="66">
        <v>0</v>
      </c>
      <c r="O432" s="24">
        <f t="shared" si="171"/>
        <v>5000</v>
      </c>
    </row>
    <row r="433" spans="1:15" ht="12" customHeight="1" outlineLevel="1" x14ac:dyDescent="0.25">
      <c r="A433" s="3" t="s">
        <v>340</v>
      </c>
      <c r="B433" s="3" t="s">
        <v>354</v>
      </c>
      <c r="C433" s="3" t="s">
        <v>593</v>
      </c>
      <c r="D433" s="3" t="s">
        <v>133</v>
      </c>
      <c r="E433" s="4" t="s">
        <v>134</v>
      </c>
      <c r="F433" s="51">
        <v>0</v>
      </c>
      <c r="G433" s="51">
        <v>0</v>
      </c>
      <c r="H433" s="51">
        <v>0</v>
      </c>
      <c r="I433" s="51">
        <v>0</v>
      </c>
      <c r="J433" s="51">
        <f t="shared" si="170"/>
        <v>0</v>
      </c>
      <c r="K433" s="24">
        <v>5000</v>
      </c>
      <c r="L433" s="24">
        <v>5000</v>
      </c>
      <c r="M433" s="24">
        <v>0</v>
      </c>
      <c r="N433" s="66">
        <v>0</v>
      </c>
      <c r="O433" s="24">
        <f t="shared" si="171"/>
        <v>5000</v>
      </c>
    </row>
    <row r="434" spans="1:15" ht="12" customHeight="1" outlineLevel="1" x14ac:dyDescent="0.25">
      <c r="A434" s="3" t="s">
        <v>340</v>
      </c>
      <c r="B434" s="3" t="s">
        <v>354</v>
      </c>
      <c r="C434" s="3" t="s">
        <v>593</v>
      </c>
      <c r="D434" s="3" t="s">
        <v>93</v>
      </c>
      <c r="E434" s="4" t="s">
        <v>94</v>
      </c>
      <c r="F434" s="51">
        <v>0</v>
      </c>
      <c r="G434" s="51">
        <v>0</v>
      </c>
      <c r="H434" s="51">
        <v>0</v>
      </c>
      <c r="I434" s="51">
        <v>0</v>
      </c>
      <c r="J434" s="51">
        <f t="shared" si="170"/>
        <v>0</v>
      </c>
      <c r="K434" s="24">
        <v>20000</v>
      </c>
      <c r="L434" s="24">
        <v>20000</v>
      </c>
      <c r="M434" s="24">
        <v>0</v>
      </c>
      <c r="N434" s="66">
        <v>0</v>
      </c>
      <c r="O434" s="24">
        <f t="shared" si="171"/>
        <v>20000</v>
      </c>
    </row>
    <row r="435" spans="1:15" ht="12" customHeight="1" outlineLevel="1" x14ac:dyDescent="0.25">
      <c r="A435" s="3" t="s">
        <v>340</v>
      </c>
      <c r="B435" s="3" t="s">
        <v>354</v>
      </c>
      <c r="C435" s="3" t="s">
        <v>593</v>
      </c>
      <c r="D435" s="3" t="s">
        <v>168</v>
      </c>
      <c r="E435" s="4" t="s">
        <v>169</v>
      </c>
      <c r="F435" s="51">
        <v>0</v>
      </c>
      <c r="G435" s="51">
        <v>0</v>
      </c>
      <c r="H435" s="51">
        <v>0</v>
      </c>
      <c r="I435" s="51">
        <v>0</v>
      </c>
      <c r="J435" s="51">
        <f t="shared" si="170"/>
        <v>0</v>
      </c>
      <c r="K435" s="24">
        <v>2000</v>
      </c>
      <c r="L435" s="24">
        <v>2000</v>
      </c>
      <c r="M435" s="24">
        <v>0</v>
      </c>
      <c r="N435" s="66">
        <v>0</v>
      </c>
      <c r="O435" s="24">
        <f t="shared" si="171"/>
        <v>2000</v>
      </c>
    </row>
    <row r="436" spans="1:15" ht="12" customHeight="1" outlineLevel="1" x14ac:dyDescent="0.25">
      <c r="A436" s="3" t="s">
        <v>340</v>
      </c>
      <c r="B436" s="3" t="s">
        <v>540</v>
      </c>
      <c r="C436" s="3" t="s">
        <v>593</v>
      </c>
      <c r="D436" s="3" t="s">
        <v>145</v>
      </c>
      <c r="E436" s="4" t="s">
        <v>146</v>
      </c>
      <c r="F436" s="51">
        <v>0</v>
      </c>
      <c r="G436" s="51">
        <v>0</v>
      </c>
      <c r="H436" s="51">
        <v>0</v>
      </c>
      <c r="I436" s="51">
        <v>0</v>
      </c>
      <c r="J436" s="51">
        <f t="shared" si="170"/>
        <v>0</v>
      </c>
      <c r="K436" s="24">
        <v>2000</v>
      </c>
      <c r="L436" s="24">
        <v>2000</v>
      </c>
      <c r="M436" s="24">
        <v>0</v>
      </c>
      <c r="N436" s="66">
        <v>0</v>
      </c>
      <c r="O436" s="24">
        <f t="shared" si="171"/>
        <v>2000</v>
      </c>
    </row>
    <row r="437" spans="1:15" ht="12" customHeight="1" outlineLevel="1" x14ac:dyDescent="0.25">
      <c r="A437" s="3" t="s">
        <v>340</v>
      </c>
      <c r="B437" s="3" t="s">
        <v>354</v>
      </c>
      <c r="C437" s="3" t="s">
        <v>355</v>
      </c>
      <c r="D437" s="3" t="s">
        <v>356</v>
      </c>
      <c r="E437" s="4" t="s">
        <v>357</v>
      </c>
      <c r="F437" s="51">
        <v>0</v>
      </c>
      <c r="G437" s="51">
        <v>0</v>
      </c>
      <c r="H437" s="51">
        <v>0</v>
      </c>
      <c r="I437" s="51">
        <v>0</v>
      </c>
      <c r="J437" s="51">
        <f t="shared" si="170"/>
        <v>0</v>
      </c>
      <c r="K437" s="24">
        <v>32000</v>
      </c>
      <c r="L437" s="24">
        <v>32000</v>
      </c>
      <c r="M437" s="24">
        <v>0</v>
      </c>
      <c r="N437" s="66">
        <v>-8717</v>
      </c>
      <c r="O437" s="24">
        <f t="shared" si="171"/>
        <v>23283</v>
      </c>
    </row>
    <row r="438" spans="1:15" ht="12" customHeight="1" x14ac:dyDescent="0.25">
      <c r="A438" s="75" t="s">
        <v>358</v>
      </c>
      <c r="B438" s="76"/>
      <c r="C438" s="76"/>
      <c r="D438" s="76"/>
      <c r="E438" s="76"/>
      <c r="F438" s="49">
        <f t="shared" ref="F438:O438" si="172">SUM(F429:F437)</f>
        <v>120000</v>
      </c>
      <c r="G438" s="49">
        <f>SUM(G429:G437)</f>
        <v>120000</v>
      </c>
      <c r="H438" s="49">
        <f>SUM(H429:H437)</f>
        <v>0</v>
      </c>
      <c r="I438" s="49">
        <f>SUM(I429:I437)</f>
        <v>0</v>
      </c>
      <c r="J438" s="49">
        <f>SUM(J429:J437)</f>
        <v>120000</v>
      </c>
      <c r="K438" s="49">
        <f t="shared" ref="K438" si="173">SUM(K429:K437)</f>
        <v>196000</v>
      </c>
      <c r="L438" s="49">
        <f>SUM(L429:L437)</f>
        <v>196000</v>
      </c>
      <c r="M438" s="49">
        <f>SUM(M429:M437)</f>
        <v>0</v>
      </c>
      <c r="N438" s="49">
        <f>SUM(N429:N437)</f>
        <v>-8717</v>
      </c>
      <c r="O438" s="49">
        <f t="shared" si="172"/>
        <v>187283</v>
      </c>
    </row>
    <row r="439" spans="1:15" ht="12" customHeight="1" outlineLevel="1" x14ac:dyDescent="0.25">
      <c r="A439" s="3" t="s">
        <v>340</v>
      </c>
      <c r="B439" s="3" t="s">
        <v>359</v>
      </c>
      <c r="C439" s="3" t="s">
        <v>144</v>
      </c>
      <c r="D439" s="3" t="s">
        <v>297</v>
      </c>
      <c r="E439" s="4" t="s">
        <v>298</v>
      </c>
      <c r="F439" s="51">
        <v>0</v>
      </c>
      <c r="G439" s="51">
        <v>0</v>
      </c>
      <c r="H439" s="51">
        <v>0</v>
      </c>
      <c r="I439" s="51">
        <v>0</v>
      </c>
      <c r="J439" s="51">
        <f t="shared" ref="J439:J463" si="174">SUM(G439+I439)</f>
        <v>0</v>
      </c>
      <c r="K439" s="24">
        <v>10000</v>
      </c>
      <c r="L439" s="24">
        <v>10000</v>
      </c>
      <c r="M439" s="24">
        <v>0</v>
      </c>
      <c r="N439" s="66">
        <v>0</v>
      </c>
      <c r="O439" s="24">
        <f t="shared" ref="O439:O463" si="175">SUM(L439+N439)</f>
        <v>10000</v>
      </c>
    </row>
    <row r="440" spans="1:15" ht="12" customHeight="1" outlineLevel="1" x14ac:dyDescent="0.25">
      <c r="A440" s="3" t="s">
        <v>340</v>
      </c>
      <c r="B440" s="3" t="s">
        <v>359</v>
      </c>
      <c r="C440" s="3" t="s">
        <v>144</v>
      </c>
      <c r="D440" s="3" t="s">
        <v>299</v>
      </c>
      <c r="E440" s="4" t="s">
        <v>300</v>
      </c>
      <c r="F440" s="51">
        <v>0</v>
      </c>
      <c r="G440" s="51">
        <v>0</v>
      </c>
      <c r="H440" s="51">
        <v>0</v>
      </c>
      <c r="I440" s="51">
        <v>0</v>
      </c>
      <c r="J440" s="51">
        <f t="shared" si="174"/>
        <v>0</v>
      </c>
      <c r="K440" s="24">
        <v>15000</v>
      </c>
      <c r="L440" s="24">
        <v>15000</v>
      </c>
      <c r="M440" s="24">
        <v>0</v>
      </c>
      <c r="N440" s="66">
        <v>0</v>
      </c>
      <c r="O440" s="24">
        <f t="shared" si="175"/>
        <v>15000</v>
      </c>
    </row>
    <row r="441" spans="1:15" ht="12" customHeight="1" outlineLevel="1" x14ac:dyDescent="0.25">
      <c r="A441" s="3" t="s">
        <v>340</v>
      </c>
      <c r="B441" s="3" t="s">
        <v>359</v>
      </c>
      <c r="C441" s="3" t="s">
        <v>144</v>
      </c>
      <c r="D441" s="3" t="s">
        <v>116</v>
      </c>
      <c r="E441" s="4" t="s">
        <v>117</v>
      </c>
      <c r="F441" s="51">
        <v>0</v>
      </c>
      <c r="G441" s="51">
        <v>0</v>
      </c>
      <c r="H441" s="51">
        <v>0</v>
      </c>
      <c r="I441" s="51">
        <v>0</v>
      </c>
      <c r="J441" s="51">
        <f t="shared" si="174"/>
        <v>0</v>
      </c>
      <c r="K441" s="24">
        <v>30000</v>
      </c>
      <c r="L441" s="24">
        <v>30000</v>
      </c>
      <c r="M441" s="24">
        <v>1404</v>
      </c>
      <c r="N441" s="66">
        <v>0</v>
      </c>
      <c r="O441" s="24">
        <f t="shared" si="175"/>
        <v>30000</v>
      </c>
    </row>
    <row r="442" spans="1:15" ht="12" customHeight="1" outlineLevel="1" x14ac:dyDescent="0.25">
      <c r="A442" s="3" t="s">
        <v>340</v>
      </c>
      <c r="B442" s="3" t="s">
        <v>359</v>
      </c>
      <c r="C442" s="3" t="s">
        <v>144</v>
      </c>
      <c r="D442" s="3" t="s">
        <v>118</v>
      </c>
      <c r="E442" s="4" t="s">
        <v>119</v>
      </c>
      <c r="F442" s="51">
        <v>0</v>
      </c>
      <c r="G442" s="51">
        <v>0</v>
      </c>
      <c r="H442" s="51">
        <v>0</v>
      </c>
      <c r="I442" s="51">
        <v>0</v>
      </c>
      <c r="J442" s="51">
        <f t="shared" si="174"/>
        <v>0</v>
      </c>
      <c r="K442" s="24">
        <v>150000</v>
      </c>
      <c r="L442" s="24">
        <v>150000</v>
      </c>
      <c r="M442" s="24">
        <v>0</v>
      </c>
      <c r="N442" s="66">
        <v>0</v>
      </c>
      <c r="O442" s="24">
        <f t="shared" si="175"/>
        <v>150000</v>
      </c>
    </row>
    <row r="443" spans="1:15" ht="12" customHeight="1" outlineLevel="1" x14ac:dyDescent="0.25">
      <c r="A443" s="3" t="s">
        <v>340</v>
      </c>
      <c r="B443" s="3" t="s">
        <v>359</v>
      </c>
      <c r="C443" s="3" t="s">
        <v>144</v>
      </c>
      <c r="D443" s="3" t="s">
        <v>120</v>
      </c>
      <c r="E443" s="4" t="s">
        <v>121</v>
      </c>
      <c r="F443" s="51">
        <v>0</v>
      </c>
      <c r="G443" s="51">
        <v>0</v>
      </c>
      <c r="H443" s="51">
        <v>0</v>
      </c>
      <c r="I443" s="51">
        <v>0</v>
      </c>
      <c r="J443" s="51">
        <f t="shared" si="174"/>
        <v>0</v>
      </c>
      <c r="K443" s="24">
        <v>140000</v>
      </c>
      <c r="L443" s="24">
        <v>140000</v>
      </c>
      <c r="M443" s="24">
        <v>8952.48</v>
      </c>
      <c r="N443" s="66">
        <v>0</v>
      </c>
      <c r="O443" s="24">
        <f t="shared" si="175"/>
        <v>140000</v>
      </c>
    </row>
    <row r="444" spans="1:15" ht="12" customHeight="1" outlineLevel="1" x14ac:dyDescent="0.25">
      <c r="A444" s="3" t="s">
        <v>340</v>
      </c>
      <c r="B444" s="3" t="s">
        <v>359</v>
      </c>
      <c r="C444" s="3" t="s">
        <v>144</v>
      </c>
      <c r="D444" s="3" t="s">
        <v>238</v>
      </c>
      <c r="E444" s="4" t="s">
        <v>239</v>
      </c>
      <c r="F444" s="51">
        <v>0</v>
      </c>
      <c r="G444" s="51">
        <v>0</v>
      </c>
      <c r="H444" s="51">
        <v>0</v>
      </c>
      <c r="I444" s="51">
        <v>0</v>
      </c>
      <c r="J444" s="51">
        <f t="shared" si="174"/>
        <v>0</v>
      </c>
      <c r="K444" s="24">
        <v>1000</v>
      </c>
      <c r="L444" s="24">
        <v>1000</v>
      </c>
      <c r="M444" s="24">
        <v>0</v>
      </c>
      <c r="N444" s="66">
        <v>0</v>
      </c>
      <c r="O444" s="24">
        <f t="shared" si="175"/>
        <v>1000</v>
      </c>
    </row>
    <row r="445" spans="1:15" ht="12" customHeight="1" outlineLevel="1" x14ac:dyDescent="0.25">
      <c r="A445" s="3" t="s">
        <v>340</v>
      </c>
      <c r="B445" s="3" t="s">
        <v>359</v>
      </c>
      <c r="C445" s="3" t="s">
        <v>144</v>
      </c>
      <c r="D445" s="3" t="s">
        <v>127</v>
      </c>
      <c r="E445" s="4" t="s">
        <v>128</v>
      </c>
      <c r="F445" s="51">
        <v>0</v>
      </c>
      <c r="G445" s="51">
        <v>0</v>
      </c>
      <c r="H445" s="51">
        <v>0</v>
      </c>
      <c r="I445" s="51">
        <v>0</v>
      </c>
      <c r="J445" s="51">
        <f t="shared" si="174"/>
        <v>0</v>
      </c>
      <c r="K445" s="24">
        <v>140000</v>
      </c>
      <c r="L445" s="24">
        <v>140000</v>
      </c>
      <c r="M445" s="24">
        <v>10140.5</v>
      </c>
      <c r="N445" s="66">
        <v>0</v>
      </c>
      <c r="O445" s="24">
        <f t="shared" si="175"/>
        <v>140000</v>
      </c>
    </row>
    <row r="446" spans="1:15" ht="12" customHeight="1" outlineLevel="1" x14ac:dyDescent="0.25">
      <c r="A446" s="3" t="s">
        <v>340</v>
      </c>
      <c r="B446" s="3" t="s">
        <v>359</v>
      </c>
      <c r="C446" s="3" t="s">
        <v>144</v>
      </c>
      <c r="D446" s="3" t="s">
        <v>129</v>
      </c>
      <c r="E446" s="4" t="s">
        <v>130</v>
      </c>
      <c r="F446" s="51">
        <v>0</v>
      </c>
      <c r="G446" s="51">
        <v>0</v>
      </c>
      <c r="H446" s="51">
        <v>0</v>
      </c>
      <c r="I446" s="51">
        <v>0</v>
      </c>
      <c r="J446" s="51">
        <f t="shared" si="174"/>
        <v>0</v>
      </c>
      <c r="K446" s="24">
        <v>300000</v>
      </c>
      <c r="L446" s="24">
        <v>300000</v>
      </c>
      <c r="M446" s="24">
        <v>24476.67</v>
      </c>
      <c r="N446" s="66">
        <v>0</v>
      </c>
      <c r="O446" s="24">
        <f t="shared" si="175"/>
        <v>300000</v>
      </c>
    </row>
    <row r="447" spans="1:15" ht="12" customHeight="1" outlineLevel="1" x14ac:dyDescent="0.25">
      <c r="A447" s="3" t="s">
        <v>340</v>
      </c>
      <c r="B447" s="3" t="s">
        <v>488</v>
      </c>
      <c r="C447" s="3" t="s">
        <v>144</v>
      </c>
      <c r="D447" s="3" t="s">
        <v>131</v>
      </c>
      <c r="E447" s="4" t="s">
        <v>132</v>
      </c>
      <c r="F447" s="51">
        <v>0</v>
      </c>
      <c r="G447" s="51">
        <v>0</v>
      </c>
      <c r="H447" s="51">
        <v>0</v>
      </c>
      <c r="I447" s="51">
        <v>0</v>
      </c>
      <c r="J447" s="51">
        <f t="shared" si="174"/>
        <v>0</v>
      </c>
      <c r="K447" s="24">
        <v>10000</v>
      </c>
      <c r="L447" s="24">
        <v>10000</v>
      </c>
      <c r="M447" s="24">
        <v>0</v>
      </c>
      <c r="N447" s="66">
        <v>0</v>
      </c>
      <c r="O447" s="24">
        <f t="shared" si="175"/>
        <v>10000</v>
      </c>
    </row>
    <row r="448" spans="1:15" ht="12" customHeight="1" outlineLevel="1" x14ac:dyDescent="0.25">
      <c r="A448" s="3" t="s">
        <v>340</v>
      </c>
      <c r="B448" s="3" t="s">
        <v>359</v>
      </c>
      <c r="C448" s="3" t="s">
        <v>144</v>
      </c>
      <c r="D448" s="3" t="s">
        <v>133</v>
      </c>
      <c r="E448" s="4" t="s">
        <v>134</v>
      </c>
      <c r="F448" s="51">
        <v>0</v>
      </c>
      <c r="G448" s="51">
        <v>0</v>
      </c>
      <c r="H448" s="51">
        <v>0</v>
      </c>
      <c r="I448" s="51">
        <v>0</v>
      </c>
      <c r="J448" s="51">
        <f t="shared" si="174"/>
        <v>0</v>
      </c>
      <c r="K448" s="24">
        <v>126000</v>
      </c>
      <c r="L448" s="24">
        <v>126000</v>
      </c>
      <c r="M448" s="24">
        <v>10443.51</v>
      </c>
      <c r="N448" s="66">
        <v>0</v>
      </c>
      <c r="O448" s="24">
        <f t="shared" si="175"/>
        <v>126000</v>
      </c>
    </row>
    <row r="449" spans="1:15" ht="12" customHeight="1" outlineLevel="1" x14ac:dyDescent="0.25">
      <c r="A449" s="3" t="s">
        <v>340</v>
      </c>
      <c r="B449" s="3" t="s">
        <v>359</v>
      </c>
      <c r="C449" s="3" t="s">
        <v>144</v>
      </c>
      <c r="D449" s="3" t="s">
        <v>361</v>
      </c>
      <c r="E449" s="4" t="s">
        <v>362</v>
      </c>
      <c r="F449" s="51">
        <v>0</v>
      </c>
      <c r="G449" s="51">
        <v>0</v>
      </c>
      <c r="H449" s="51">
        <v>0</v>
      </c>
      <c r="I449" s="51">
        <v>0</v>
      </c>
      <c r="J449" s="51">
        <f t="shared" si="174"/>
        <v>0</v>
      </c>
      <c r="K449" s="24">
        <v>300000</v>
      </c>
      <c r="L449" s="24">
        <v>300000</v>
      </c>
      <c r="M449" s="24">
        <v>21780</v>
      </c>
      <c r="N449" s="66">
        <v>0</v>
      </c>
      <c r="O449" s="24">
        <f t="shared" si="175"/>
        <v>300000</v>
      </c>
    </row>
    <row r="450" spans="1:15" ht="12" customHeight="1" outlineLevel="1" x14ac:dyDescent="0.25">
      <c r="A450" s="3" t="s">
        <v>340</v>
      </c>
      <c r="B450" s="3" t="s">
        <v>359</v>
      </c>
      <c r="C450" s="3" t="s">
        <v>144</v>
      </c>
      <c r="D450" s="3" t="s">
        <v>135</v>
      </c>
      <c r="E450" s="4" t="s">
        <v>136</v>
      </c>
      <c r="F450" s="51">
        <v>0</v>
      </c>
      <c r="G450" s="51">
        <v>0</v>
      </c>
      <c r="H450" s="51">
        <v>0</v>
      </c>
      <c r="I450" s="51">
        <v>0</v>
      </c>
      <c r="J450" s="51">
        <f t="shared" si="174"/>
        <v>0</v>
      </c>
      <c r="K450" s="24">
        <v>200000</v>
      </c>
      <c r="L450" s="24">
        <v>200000</v>
      </c>
      <c r="M450" s="24">
        <v>12009.25</v>
      </c>
      <c r="N450" s="66">
        <v>0</v>
      </c>
      <c r="O450" s="24">
        <f t="shared" si="175"/>
        <v>200000</v>
      </c>
    </row>
    <row r="451" spans="1:15" ht="12" customHeight="1" outlineLevel="1" x14ac:dyDescent="0.25">
      <c r="A451" s="3" t="s">
        <v>340</v>
      </c>
      <c r="B451" s="3" t="s">
        <v>359</v>
      </c>
      <c r="C451" s="3" t="s">
        <v>144</v>
      </c>
      <c r="D451" s="3" t="s">
        <v>166</v>
      </c>
      <c r="E451" s="4" t="s">
        <v>167</v>
      </c>
      <c r="F451" s="51">
        <v>0</v>
      </c>
      <c r="G451" s="51">
        <v>0</v>
      </c>
      <c r="H451" s="51">
        <v>0</v>
      </c>
      <c r="I451" s="51">
        <v>0</v>
      </c>
      <c r="J451" s="51">
        <f t="shared" si="174"/>
        <v>0</v>
      </c>
      <c r="K451" s="24">
        <v>1200000</v>
      </c>
      <c r="L451" s="24">
        <v>1200000</v>
      </c>
      <c r="M451" s="24">
        <v>73988.509999999995</v>
      </c>
      <c r="N451" s="66">
        <v>0</v>
      </c>
      <c r="O451" s="24">
        <f t="shared" si="175"/>
        <v>1200000</v>
      </c>
    </row>
    <row r="452" spans="1:15" ht="12" customHeight="1" outlineLevel="1" x14ac:dyDescent="0.25">
      <c r="A452" s="3" t="s">
        <v>340</v>
      </c>
      <c r="B452" s="3" t="s">
        <v>359</v>
      </c>
      <c r="C452" s="3" t="s">
        <v>144</v>
      </c>
      <c r="D452" s="3" t="s">
        <v>93</v>
      </c>
      <c r="E452" s="4" t="s">
        <v>94</v>
      </c>
      <c r="F452" s="51">
        <v>0</v>
      </c>
      <c r="G452" s="51">
        <v>0</v>
      </c>
      <c r="H452" s="51">
        <v>0</v>
      </c>
      <c r="I452" s="51">
        <v>0</v>
      </c>
      <c r="J452" s="51">
        <f t="shared" si="174"/>
        <v>0</v>
      </c>
      <c r="K452" s="24">
        <v>300000</v>
      </c>
      <c r="L452" s="24">
        <v>300000</v>
      </c>
      <c r="M452" s="24">
        <v>49762.47</v>
      </c>
      <c r="N452" s="66">
        <v>0</v>
      </c>
      <c r="O452" s="24">
        <f t="shared" si="175"/>
        <v>300000</v>
      </c>
    </row>
    <row r="453" spans="1:15" ht="12" customHeight="1" outlineLevel="1" x14ac:dyDescent="0.25">
      <c r="A453" s="3" t="s">
        <v>340</v>
      </c>
      <c r="B453" s="3" t="s">
        <v>359</v>
      </c>
      <c r="C453" s="3" t="s">
        <v>144</v>
      </c>
      <c r="D453" s="3" t="s">
        <v>76</v>
      </c>
      <c r="E453" s="4" t="s">
        <v>77</v>
      </c>
      <c r="F453" s="51">
        <v>0</v>
      </c>
      <c r="G453" s="51">
        <v>0</v>
      </c>
      <c r="H453" s="51">
        <v>0</v>
      </c>
      <c r="I453" s="51">
        <v>0</v>
      </c>
      <c r="J453" s="51">
        <f t="shared" si="174"/>
        <v>0</v>
      </c>
      <c r="K453" s="24">
        <v>50000</v>
      </c>
      <c r="L453" s="24">
        <v>50000</v>
      </c>
      <c r="M453" s="24">
        <v>0</v>
      </c>
      <c r="N453" s="66">
        <v>0</v>
      </c>
      <c r="O453" s="24">
        <f t="shared" si="175"/>
        <v>50000</v>
      </c>
    </row>
    <row r="454" spans="1:15" ht="12" customHeight="1" outlineLevel="1" x14ac:dyDescent="0.25">
      <c r="A454" s="3" t="s">
        <v>340</v>
      </c>
      <c r="B454" s="3" t="s">
        <v>359</v>
      </c>
      <c r="C454" s="3" t="s">
        <v>144</v>
      </c>
      <c r="D454" s="3" t="s">
        <v>188</v>
      </c>
      <c r="E454" s="4" t="s">
        <v>189</v>
      </c>
      <c r="F454" s="51">
        <v>0</v>
      </c>
      <c r="G454" s="51">
        <v>0</v>
      </c>
      <c r="H454" s="51">
        <v>0</v>
      </c>
      <c r="I454" s="51">
        <v>0</v>
      </c>
      <c r="J454" s="51">
        <f t="shared" si="174"/>
        <v>0</v>
      </c>
      <c r="K454" s="24">
        <v>85000</v>
      </c>
      <c r="L454" s="24">
        <v>85000</v>
      </c>
      <c r="M454" s="24">
        <v>16691.95</v>
      </c>
      <c r="N454" s="66">
        <v>0</v>
      </c>
      <c r="O454" s="24">
        <f t="shared" si="175"/>
        <v>85000</v>
      </c>
    </row>
    <row r="455" spans="1:15" ht="12" customHeight="1" outlineLevel="1" x14ac:dyDescent="0.25">
      <c r="A455" s="3" t="s">
        <v>340</v>
      </c>
      <c r="B455" s="3" t="s">
        <v>359</v>
      </c>
      <c r="C455" s="3" t="s">
        <v>144</v>
      </c>
      <c r="D455" s="3" t="s">
        <v>168</v>
      </c>
      <c r="E455" s="4" t="s">
        <v>169</v>
      </c>
      <c r="F455" s="51">
        <v>0</v>
      </c>
      <c r="G455" s="51">
        <v>0</v>
      </c>
      <c r="H455" s="51">
        <v>0</v>
      </c>
      <c r="I455" s="51">
        <v>0</v>
      </c>
      <c r="J455" s="51">
        <f t="shared" si="174"/>
        <v>0</v>
      </c>
      <c r="K455" s="24">
        <v>80000</v>
      </c>
      <c r="L455" s="24">
        <v>80000</v>
      </c>
      <c r="M455" s="24">
        <v>1692</v>
      </c>
      <c r="N455" s="66">
        <v>0</v>
      </c>
      <c r="O455" s="24">
        <f t="shared" si="175"/>
        <v>80000</v>
      </c>
    </row>
    <row r="456" spans="1:15" ht="12" customHeight="1" outlineLevel="1" x14ac:dyDescent="0.25">
      <c r="A456" s="3" t="s">
        <v>340</v>
      </c>
      <c r="B456" s="3" t="s">
        <v>359</v>
      </c>
      <c r="C456" s="3" t="s">
        <v>144</v>
      </c>
      <c r="D456" s="3" t="s">
        <v>145</v>
      </c>
      <c r="E456" s="4" t="s">
        <v>146</v>
      </c>
      <c r="F456" s="51">
        <v>0</v>
      </c>
      <c r="G456" s="51">
        <v>0</v>
      </c>
      <c r="H456" s="51">
        <v>0</v>
      </c>
      <c r="I456" s="51">
        <v>0</v>
      </c>
      <c r="J456" s="51">
        <f t="shared" si="174"/>
        <v>0</v>
      </c>
      <c r="K456" s="24">
        <v>50000</v>
      </c>
      <c r="L456" s="24">
        <v>50000</v>
      </c>
      <c r="M456" s="24">
        <v>0</v>
      </c>
      <c r="N456" s="66">
        <v>0</v>
      </c>
      <c r="O456" s="24">
        <f t="shared" si="175"/>
        <v>50000</v>
      </c>
    </row>
    <row r="457" spans="1:15" ht="12" customHeight="1" outlineLevel="1" x14ac:dyDescent="0.25">
      <c r="A457" s="3" t="s">
        <v>340</v>
      </c>
      <c r="B457" s="3" t="s">
        <v>359</v>
      </c>
      <c r="C457" s="3" t="s">
        <v>144</v>
      </c>
      <c r="D457" s="3" t="s">
        <v>170</v>
      </c>
      <c r="E457" s="4" t="s">
        <v>171</v>
      </c>
      <c r="F457" s="51">
        <v>0</v>
      </c>
      <c r="G457" s="51">
        <v>0</v>
      </c>
      <c r="H457" s="51">
        <v>0</v>
      </c>
      <c r="I457" s="51">
        <v>0</v>
      </c>
      <c r="J457" s="51">
        <f t="shared" si="174"/>
        <v>0</v>
      </c>
      <c r="K457" s="24">
        <v>120000</v>
      </c>
      <c r="L457" s="24">
        <v>120000</v>
      </c>
      <c r="M457" s="24">
        <v>19074</v>
      </c>
      <c r="N457" s="66">
        <v>0</v>
      </c>
      <c r="O457" s="24">
        <f t="shared" si="175"/>
        <v>120000</v>
      </c>
    </row>
    <row r="458" spans="1:15" ht="12" customHeight="1" outlineLevel="1" x14ac:dyDescent="0.25">
      <c r="A458" s="3" t="s">
        <v>340</v>
      </c>
      <c r="B458" s="3" t="s">
        <v>488</v>
      </c>
      <c r="C458" s="3" t="s">
        <v>144</v>
      </c>
      <c r="D458" s="3" t="s">
        <v>482</v>
      </c>
      <c r="E458" s="4" t="s">
        <v>483</v>
      </c>
      <c r="F458" s="51">
        <v>0</v>
      </c>
      <c r="G458" s="51">
        <v>0</v>
      </c>
      <c r="H458" s="51">
        <v>0</v>
      </c>
      <c r="I458" s="51">
        <v>0</v>
      </c>
      <c r="J458" s="51">
        <f t="shared" si="174"/>
        <v>0</v>
      </c>
      <c r="K458" s="24">
        <v>1000</v>
      </c>
      <c r="L458" s="24">
        <v>1000</v>
      </c>
      <c r="M458" s="24">
        <v>0</v>
      </c>
      <c r="N458" s="66">
        <v>0</v>
      </c>
      <c r="O458" s="24">
        <f t="shared" si="175"/>
        <v>1000</v>
      </c>
    </row>
    <row r="459" spans="1:15" ht="12" customHeight="1" outlineLevel="1" x14ac:dyDescent="0.25">
      <c r="A459" s="3" t="s">
        <v>340</v>
      </c>
      <c r="B459" s="3" t="s">
        <v>359</v>
      </c>
      <c r="C459" s="3" t="s">
        <v>144</v>
      </c>
      <c r="D459" s="3" t="s">
        <v>363</v>
      </c>
      <c r="E459" s="4" t="s">
        <v>364</v>
      </c>
      <c r="F459" s="51">
        <v>0</v>
      </c>
      <c r="G459" s="51">
        <v>0</v>
      </c>
      <c r="H459" s="51">
        <v>0</v>
      </c>
      <c r="I459" s="51">
        <v>0</v>
      </c>
      <c r="J459" s="51">
        <f t="shared" si="174"/>
        <v>0</v>
      </c>
      <c r="K459" s="24">
        <v>20000</v>
      </c>
      <c r="L459" s="24">
        <v>20000</v>
      </c>
      <c r="M459" s="24">
        <v>0</v>
      </c>
      <c r="N459" s="66">
        <v>0</v>
      </c>
      <c r="O459" s="24">
        <f t="shared" si="175"/>
        <v>20000</v>
      </c>
    </row>
    <row r="460" spans="1:15" ht="12" customHeight="1" outlineLevel="1" x14ac:dyDescent="0.25">
      <c r="A460" s="3" t="s">
        <v>340</v>
      </c>
      <c r="B460" s="3" t="s">
        <v>359</v>
      </c>
      <c r="C460" s="3" t="s">
        <v>144</v>
      </c>
      <c r="D460" s="3" t="s">
        <v>83</v>
      </c>
      <c r="E460" s="4" t="s">
        <v>84</v>
      </c>
      <c r="F460" s="51">
        <v>0</v>
      </c>
      <c r="G460" s="51">
        <v>0</v>
      </c>
      <c r="H460" s="51">
        <v>0</v>
      </c>
      <c r="I460" s="51">
        <v>0</v>
      </c>
      <c r="J460" s="51">
        <f t="shared" si="174"/>
        <v>0</v>
      </c>
      <c r="K460" s="24">
        <v>5000</v>
      </c>
      <c r="L460" s="24">
        <v>5000</v>
      </c>
      <c r="M460" s="24">
        <v>0</v>
      </c>
      <c r="N460" s="66">
        <v>0</v>
      </c>
      <c r="O460" s="24">
        <f t="shared" si="175"/>
        <v>5000</v>
      </c>
    </row>
    <row r="461" spans="1:15" ht="12" customHeight="1" outlineLevel="1" x14ac:dyDescent="0.25">
      <c r="A461" s="3" t="s">
        <v>340</v>
      </c>
      <c r="B461" s="3" t="s">
        <v>488</v>
      </c>
      <c r="C461" s="3" t="s">
        <v>144</v>
      </c>
      <c r="D461" s="3" t="s">
        <v>365</v>
      </c>
      <c r="E461" s="4" t="s">
        <v>598</v>
      </c>
      <c r="F461" s="51">
        <v>0</v>
      </c>
      <c r="G461" s="51">
        <v>0</v>
      </c>
      <c r="H461" s="51">
        <v>0</v>
      </c>
      <c r="I461" s="51">
        <v>0</v>
      </c>
      <c r="J461" s="51">
        <f t="shared" si="174"/>
        <v>0</v>
      </c>
      <c r="K461" s="24">
        <v>20000</v>
      </c>
      <c r="L461" s="24">
        <v>20000</v>
      </c>
      <c r="M461" s="24">
        <v>0</v>
      </c>
      <c r="N461" s="66">
        <v>0</v>
      </c>
      <c r="O461" s="24">
        <f t="shared" si="175"/>
        <v>20000</v>
      </c>
    </row>
    <row r="462" spans="1:15" ht="12" customHeight="1" outlineLevel="1" x14ac:dyDescent="0.25">
      <c r="A462" s="3" t="s">
        <v>340</v>
      </c>
      <c r="B462" s="3" t="s">
        <v>488</v>
      </c>
      <c r="C462" s="3" t="s">
        <v>144</v>
      </c>
      <c r="D462" s="3" t="s">
        <v>277</v>
      </c>
      <c r="E462" s="4" t="s">
        <v>278</v>
      </c>
      <c r="F462" s="51">
        <v>0</v>
      </c>
      <c r="G462" s="51">
        <v>0</v>
      </c>
      <c r="H462" s="51">
        <v>0</v>
      </c>
      <c r="I462" s="51">
        <v>0</v>
      </c>
      <c r="J462" s="51">
        <f t="shared" si="174"/>
        <v>0</v>
      </c>
      <c r="K462" s="24">
        <v>500000</v>
      </c>
      <c r="L462" s="24">
        <v>500000</v>
      </c>
      <c r="M462" s="24">
        <v>2691</v>
      </c>
      <c r="N462" s="66">
        <v>0</v>
      </c>
      <c r="O462" s="24">
        <f t="shared" si="175"/>
        <v>500000</v>
      </c>
    </row>
    <row r="463" spans="1:15" ht="12" customHeight="1" outlineLevel="1" x14ac:dyDescent="0.25">
      <c r="A463" s="3" t="s">
        <v>340</v>
      </c>
      <c r="B463" s="3" t="s">
        <v>488</v>
      </c>
      <c r="C463" s="3" t="s">
        <v>144</v>
      </c>
      <c r="D463" s="3" t="s">
        <v>597</v>
      </c>
      <c r="E463" s="4" t="s">
        <v>599</v>
      </c>
      <c r="F463" s="51">
        <v>0</v>
      </c>
      <c r="G463" s="51">
        <v>0</v>
      </c>
      <c r="H463" s="51">
        <v>0</v>
      </c>
      <c r="I463" s="51">
        <v>0</v>
      </c>
      <c r="J463" s="51">
        <f t="shared" si="174"/>
        <v>0</v>
      </c>
      <c r="K463" s="24">
        <v>1200000</v>
      </c>
      <c r="L463" s="24">
        <v>1200000</v>
      </c>
      <c r="M463" s="24">
        <v>0</v>
      </c>
      <c r="N463" s="66">
        <v>-48360</v>
      </c>
      <c r="O463" s="24">
        <f t="shared" si="175"/>
        <v>1151640</v>
      </c>
    </row>
    <row r="464" spans="1:15" ht="12" customHeight="1" x14ac:dyDescent="0.25">
      <c r="A464" s="75" t="s">
        <v>366</v>
      </c>
      <c r="B464" s="76"/>
      <c r="C464" s="76"/>
      <c r="D464" s="76"/>
      <c r="E464" s="76"/>
      <c r="F464" s="49">
        <f t="shared" ref="F464:K464" si="176">SUM(F439:F463)</f>
        <v>0</v>
      </c>
      <c r="G464" s="49">
        <f t="shared" si="176"/>
        <v>0</v>
      </c>
      <c r="H464" s="49">
        <f t="shared" si="176"/>
        <v>0</v>
      </c>
      <c r="I464" s="49">
        <f t="shared" si="176"/>
        <v>0</v>
      </c>
      <c r="J464" s="49">
        <f t="shared" si="176"/>
        <v>0</v>
      </c>
      <c r="K464" s="49">
        <f t="shared" si="176"/>
        <v>5053000</v>
      </c>
      <c r="L464" s="49">
        <f>SUM(L439:L463)</f>
        <v>5053000</v>
      </c>
      <c r="M464" s="49">
        <f>SUM(M439:M463)</f>
        <v>253106.34</v>
      </c>
      <c r="N464" s="49">
        <f>SUM(N439:N463)</f>
        <v>-48360</v>
      </c>
      <c r="O464" s="49">
        <f>SUM(O439:O463)</f>
        <v>5004640</v>
      </c>
    </row>
    <row r="465" spans="1:15" ht="12" customHeight="1" outlineLevel="1" x14ac:dyDescent="0.25">
      <c r="A465" s="3" t="s">
        <v>340</v>
      </c>
      <c r="B465" s="3" t="s">
        <v>367</v>
      </c>
      <c r="C465" s="3" t="s">
        <v>257</v>
      </c>
      <c r="D465" s="3" t="s">
        <v>154</v>
      </c>
      <c r="E465" s="4" t="s">
        <v>155</v>
      </c>
      <c r="F465" s="46">
        <v>0</v>
      </c>
      <c r="G465" s="46">
        <v>0</v>
      </c>
      <c r="H465" s="46">
        <v>30000</v>
      </c>
      <c r="I465" s="46">
        <v>30000</v>
      </c>
      <c r="J465" s="46">
        <f>SUM(G465+I465)</f>
        <v>30000</v>
      </c>
      <c r="K465" s="51">
        <v>0</v>
      </c>
      <c r="L465" s="51">
        <v>0</v>
      </c>
      <c r="M465" s="51">
        <v>0</v>
      </c>
      <c r="N465" s="51">
        <v>0</v>
      </c>
      <c r="O465" s="51">
        <f>SUM(L465+N465)</f>
        <v>0</v>
      </c>
    </row>
    <row r="466" spans="1:15" ht="12" customHeight="1" x14ac:dyDescent="0.25">
      <c r="A466" s="75" t="s">
        <v>368</v>
      </c>
      <c r="B466" s="76"/>
      <c r="C466" s="76"/>
      <c r="D466" s="76"/>
      <c r="E466" s="76"/>
      <c r="F466" s="49">
        <f t="shared" ref="F466" si="177">SUM(F465)</f>
        <v>0</v>
      </c>
      <c r="G466" s="49">
        <f>SUM(G465)</f>
        <v>0</v>
      </c>
      <c r="H466" s="49">
        <f>SUM(H465)</f>
        <v>30000</v>
      </c>
      <c r="I466" s="49">
        <f>SUM(I465)</f>
        <v>30000</v>
      </c>
      <c r="J466" s="49">
        <f>SUM(J465)</f>
        <v>30000</v>
      </c>
      <c r="K466" s="49">
        <f t="shared" ref="K466:O466" si="178">SUM(K465)</f>
        <v>0</v>
      </c>
      <c r="L466" s="49">
        <f>SUM(L465)</f>
        <v>0</v>
      </c>
      <c r="M466" s="49">
        <f>SUM(M465)</f>
        <v>0</v>
      </c>
      <c r="N466" s="49">
        <f>SUM(N465)</f>
        <v>0</v>
      </c>
      <c r="O466" s="49">
        <f t="shared" si="178"/>
        <v>0</v>
      </c>
    </row>
    <row r="467" spans="1:15" ht="12" customHeight="1" outlineLevel="1" x14ac:dyDescent="0.25">
      <c r="A467" s="3" t="s">
        <v>340</v>
      </c>
      <c r="B467" s="3" t="s">
        <v>369</v>
      </c>
      <c r="C467" s="3" t="s">
        <v>144</v>
      </c>
      <c r="D467" s="3" t="s">
        <v>93</v>
      </c>
      <c r="E467" s="4" t="s">
        <v>94</v>
      </c>
      <c r="F467" s="51">
        <v>0</v>
      </c>
      <c r="G467" s="51">
        <v>0</v>
      </c>
      <c r="H467" s="51">
        <v>0</v>
      </c>
      <c r="I467" s="51">
        <v>0</v>
      </c>
      <c r="J467" s="51">
        <f>SUM(G467+I467)</f>
        <v>0</v>
      </c>
      <c r="K467" s="24">
        <v>500000</v>
      </c>
      <c r="L467" s="24">
        <v>500000</v>
      </c>
      <c r="M467" s="24">
        <v>29250</v>
      </c>
      <c r="N467" s="66">
        <v>0</v>
      </c>
      <c r="O467" s="24">
        <f>SUM(L467+N467)</f>
        <v>500000</v>
      </c>
    </row>
    <row r="468" spans="1:15" ht="12" customHeight="1" outlineLevel="1" x14ac:dyDescent="0.25">
      <c r="A468" s="3" t="s">
        <v>340</v>
      </c>
      <c r="B468" s="3" t="s">
        <v>369</v>
      </c>
      <c r="C468" s="3" t="s">
        <v>144</v>
      </c>
      <c r="D468" s="3" t="s">
        <v>170</v>
      </c>
      <c r="E468" s="4" t="s">
        <v>171</v>
      </c>
      <c r="F468" s="51">
        <v>0</v>
      </c>
      <c r="G468" s="51">
        <v>0</v>
      </c>
      <c r="H468" s="51">
        <v>0</v>
      </c>
      <c r="I468" s="51">
        <v>0</v>
      </c>
      <c r="J468" s="51">
        <f>SUM(G468+I468)</f>
        <v>0</v>
      </c>
      <c r="K468" s="24">
        <v>300000</v>
      </c>
      <c r="L468" s="24">
        <v>300000</v>
      </c>
      <c r="M468" s="24">
        <v>29300</v>
      </c>
      <c r="N468" s="66">
        <v>0</v>
      </c>
      <c r="O468" s="24">
        <f>SUM(L468+N468)</f>
        <v>300000</v>
      </c>
    </row>
    <row r="469" spans="1:15" ht="12" customHeight="1" outlineLevel="1" x14ac:dyDescent="0.25">
      <c r="A469" s="3" t="s">
        <v>340</v>
      </c>
      <c r="B469" s="3" t="s">
        <v>369</v>
      </c>
      <c r="C469" s="3" t="s">
        <v>144</v>
      </c>
      <c r="D469" s="3" t="s">
        <v>370</v>
      </c>
      <c r="E469" s="4" t="s">
        <v>371</v>
      </c>
      <c r="F469" s="51">
        <v>0</v>
      </c>
      <c r="G469" s="51">
        <v>0</v>
      </c>
      <c r="H469" s="51">
        <v>0</v>
      </c>
      <c r="I469" s="51">
        <v>0</v>
      </c>
      <c r="J469" s="51">
        <f>SUM(H469+I469)</f>
        <v>0</v>
      </c>
      <c r="K469" s="24">
        <v>52000</v>
      </c>
      <c r="L469" s="24">
        <v>52000</v>
      </c>
      <c r="M469" s="24">
        <v>10000</v>
      </c>
      <c r="N469" s="66">
        <v>0</v>
      </c>
      <c r="O469" s="24">
        <f>SUM(L469+N469)</f>
        <v>52000</v>
      </c>
    </row>
    <row r="470" spans="1:15" ht="12" customHeight="1" x14ac:dyDescent="0.25">
      <c r="A470" s="75" t="s">
        <v>372</v>
      </c>
      <c r="B470" s="76"/>
      <c r="C470" s="76"/>
      <c r="D470" s="76"/>
      <c r="E470" s="76"/>
      <c r="F470" s="49">
        <f t="shared" ref="F470" si="179">SUM(F467:F469)</f>
        <v>0</v>
      </c>
      <c r="G470" s="49">
        <f>SUM(G467:G469)</f>
        <v>0</v>
      </c>
      <c r="H470" s="49">
        <f>SUM(H467:H469)</f>
        <v>0</v>
      </c>
      <c r="I470" s="49">
        <f>SUM(I467:I468)</f>
        <v>0</v>
      </c>
      <c r="J470" s="49">
        <f>SUM(J467:J469)</f>
        <v>0</v>
      </c>
      <c r="K470" s="49">
        <f t="shared" ref="K470:O470" si="180">SUM(K467:K469)</f>
        <v>852000</v>
      </c>
      <c r="L470" s="49">
        <f>SUM(L467:L469)</f>
        <v>852000</v>
      </c>
      <c r="M470" s="49">
        <f>SUM(M467:M469)</f>
        <v>68550</v>
      </c>
      <c r="N470" s="49">
        <f>SUM(N467:N469)</f>
        <v>0</v>
      </c>
      <c r="O470" s="49">
        <f t="shared" si="180"/>
        <v>852000</v>
      </c>
    </row>
    <row r="471" spans="1:15" ht="12" customHeight="1" outlineLevel="1" x14ac:dyDescent="0.25">
      <c r="A471" s="3" t="s">
        <v>340</v>
      </c>
      <c r="B471" s="3" t="s">
        <v>373</v>
      </c>
      <c r="C471" s="3" t="s">
        <v>144</v>
      </c>
      <c r="D471" s="3" t="s">
        <v>93</v>
      </c>
      <c r="E471" s="4" t="s">
        <v>94</v>
      </c>
      <c r="F471" s="51">
        <v>0</v>
      </c>
      <c r="G471" s="51">
        <v>0</v>
      </c>
      <c r="H471" s="51">
        <v>0</v>
      </c>
      <c r="I471" s="51">
        <v>0</v>
      </c>
      <c r="J471" s="51">
        <f>SUM(G471+I471)</f>
        <v>0</v>
      </c>
      <c r="K471" s="24">
        <v>660000</v>
      </c>
      <c r="L471" s="24">
        <v>660000</v>
      </c>
      <c r="M471" s="24">
        <v>35910</v>
      </c>
      <c r="N471" s="66">
        <v>0</v>
      </c>
      <c r="O471" s="24">
        <f>SUM(L471+N471)</f>
        <v>660000</v>
      </c>
    </row>
    <row r="472" spans="1:15" ht="12" customHeight="1" x14ac:dyDescent="0.25">
      <c r="A472" s="75" t="s">
        <v>374</v>
      </c>
      <c r="B472" s="76"/>
      <c r="C472" s="76"/>
      <c r="D472" s="76"/>
      <c r="E472" s="76"/>
      <c r="F472" s="49">
        <f t="shared" ref="F472" si="181">SUM(F471)</f>
        <v>0</v>
      </c>
      <c r="G472" s="49">
        <f>SUM(G471)</f>
        <v>0</v>
      </c>
      <c r="H472" s="49">
        <f>SUM(H471)</f>
        <v>0</v>
      </c>
      <c r="I472" s="49">
        <f>SUM(I471)</f>
        <v>0</v>
      </c>
      <c r="J472" s="49">
        <f>SUM(J471)</f>
        <v>0</v>
      </c>
      <c r="K472" s="49">
        <f t="shared" ref="K472:O472" si="182">SUM(K471)</f>
        <v>660000</v>
      </c>
      <c r="L472" s="49">
        <f>SUM(L471)</f>
        <v>660000</v>
      </c>
      <c r="M472" s="49">
        <f>SUM(M471)</f>
        <v>35910</v>
      </c>
      <c r="N472" s="49">
        <f>SUM(N471)</f>
        <v>0</v>
      </c>
      <c r="O472" s="49">
        <f t="shared" si="182"/>
        <v>660000</v>
      </c>
    </row>
    <row r="473" spans="1:15" ht="12" customHeight="1" x14ac:dyDescent="0.25">
      <c r="A473" s="13" t="s">
        <v>340</v>
      </c>
      <c r="B473" s="16" t="s">
        <v>617</v>
      </c>
      <c r="C473" s="16" t="s">
        <v>144</v>
      </c>
      <c r="D473" s="16" t="s">
        <v>252</v>
      </c>
      <c r="E473" s="16" t="s">
        <v>375</v>
      </c>
      <c r="F473" s="71">
        <v>0</v>
      </c>
      <c r="G473" s="71">
        <v>0</v>
      </c>
      <c r="H473" s="46">
        <v>5000</v>
      </c>
      <c r="I473" s="46">
        <v>5000</v>
      </c>
      <c r="J473" s="46">
        <f>SUM(G473+I473)</f>
        <v>5000</v>
      </c>
      <c r="K473" s="62">
        <v>0</v>
      </c>
      <c r="L473" s="62">
        <v>0</v>
      </c>
      <c r="M473" s="62">
        <v>0</v>
      </c>
      <c r="N473" s="62">
        <v>0</v>
      </c>
      <c r="O473" s="62">
        <f>SUM(L473+N473)</f>
        <v>0</v>
      </c>
    </row>
    <row r="474" spans="1:15" ht="12" customHeight="1" x14ac:dyDescent="0.25">
      <c r="A474" s="82" t="s">
        <v>616</v>
      </c>
      <c r="B474" s="83"/>
      <c r="C474" s="83"/>
      <c r="D474" s="83"/>
      <c r="E474" s="84"/>
      <c r="F474" s="57">
        <f t="shared" ref="F474:O474" si="183">SUM(F473)</f>
        <v>0</v>
      </c>
      <c r="G474" s="57">
        <f t="shared" si="183"/>
        <v>0</v>
      </c>
      <c r="H474" s="49">
        <f t="shared" si="183"/>
        <v>5000</v>
      </c>
      <c r="I474" s="49">
        <f t="shared" si="183"/>
        <v>5000</v>
      </c>
      <c r="J474" s="49">
        <f t="shared" si="183"/>
        <v>5000</v>
      </c>
      <c r="K474" s="57">
        <f t="shared" si="183"/>
        <v>0</v>
      </c>
      <c r="L474" s="57">
        <f t="shared" si="183"/>
        <v>0</v>
      </c>
      <c r="M474" s="57">
        <f t="shared" si="183"/>
        <v>0</v>
      </c>
      <c r="N474" s="57">
        <f t="shared" si="183"/>
        <v>0</v>
      </c>
      <c r="O474" s="57">
        <f t="shared" si="183"/>
        <v>0</v>
      </c>
    </row>
    <row r="475" spans="1:15" ht="12" customHeight="1" x14ac:dyDescent="0.25">
      <c r="A475" s="13" t="s">
        <v>340</v>
      </c>
      <c r="B475" s="13" t="s">
        <v>543</v>
      </c>
      <c r="C475" s="13" t="s">
        <v>192</v>
      </c>
      <c r="D475" s="13" t="s">
        <v>72</v>
      </c>
      <c r="E475" s="4" t="s">
        <v>73</v>
      </c>
      <c r="F475" s="46">
        <v>0</v>
      </c>
      <c r="G475" s="46">
        <v>0</v>
      </c>
      <c r="H475" s="46">
        <v>22704.54</v>
      </c>
      <c r="I475" s="46">
        <v>22704.54</v>
      </c>
      <c r="J475" s="46">
        <f>SUM(G475+I475)</f>
        <v>22704.54</v>
      </c>
      <c r="K475" s="62">
        <v>0</v>
      </c>
      <c r="L475" s="62">
        <v>0</v>
      </c>
      <c r="M475" s="62">
        <v>0</v>
      </c>
      <c r="N475" s="62">
        <v>0</v>
      </c>
      <c r="O475" s="62">
        <f>SUM(L475+N475)</f>
        <v>0</v>
      </c>
    </row>
    <row r="476" spans="1:15" ht="12" customHeight="1" x14ac:dyDescent="0.25">
      <c r="A476" s="13" t="s">
        <v>340</v>
      </c>
      <c r="B476" s="13" t="s">
        <v>543</v>
      </c>
      <c r="C476" s="13" t="s">
        <v>242</v>
      </c>
      <c r="D476" s="13" t="s">
        <v>72</v>
      </c>
      <c r="E476" s="4" t="s">
        <v>73</v>
      </c>
      <c r="F476" s="46">
        <v>0</v>
      </c>
      <c r="G476" s="46">
        <v>0</v>
      </c>
      <c r="H476" s="46">
        <v>7296.81</v>
      </c>
      <c r="I476" s="46">
        <v>7296.81</v>
      </c>
      <c r="J476" s="46">
        <f>SUM(G476+I476)</f>
        <v>7296.81</v>
      </c>
      <c r="K476" s="62">
        <v>0</v>
      </c>
      <c r="L476" s="62">
        <v>0</v>
      </c>
      <c r="M476" s="62">
        <v>0</v>
      </c>
      <c r="N476" s="62">
        <v>0</v>
      </c>
      <c r="O476" s="62">
        <f>SUM(L476+N476)</f>
        <v>0</v>
      </c>
    </row>
    <row r="477" spans="1:15" ht="12" customHeight="1" x14ac:dyDescent="0.25">
      <c r="A477" s="13" t="s">
        <v>340</v>
      </c>
      <c r="B477" s="13" t="s">
        <v>543</v>
      </c>
      <c r="C477" s="13" t="s">
        <v>342</v>
      </c>
      <c r="D477" s="13" t="s">
        <v>72</v>
      </c>
      <c r="E477" s="4" t="s">
        <v>73</v>
      </c>
      <c r="F477" s="46">
        <v>0</v>
      </c>
      <c r="G477" s="46">
        <v>0</v>
      </c>
      <c r="H477" s="46">
        <v>2936.77</v>
      </c>
      <c r="I477" s="46">
        <v>2936.77</v>
      </c>
      <c r="J477" s="46">
        <f>SUM(G477+I477)</f>
        <v>2936.77</v>
      </c>
      <c r="K477" s="62">
        <v>0</v>
      </c>
      <c r="L477" s="62">
        <v>0</v>
      </c>
      <c r="M477" s="62">
        <v>0</v>
      </c>
      <c r="N477" s="62">
        <v>0</v>
      </c>
      <c r="O477" s="62">
        <f>SUM(L477+N477)</f>
        <v>0</v>
      </c>
    </row>
    <row r="478" spans="1:15" ht="12" customHeight="1" outlineLevel="1" x14ac:dyDescent="0.25">
      <c r="A478" s="3" t="s">
        <v>340</v>
      </c>
      <c r="B478" s="3" t="s">
        <v>543</v>
      </c>
      <c r="C478" s="3" t="s">
        <v>342</v>
      </c>
      <c r="D478" s="3" t="s">
        <v>122</v>
      </c>
      <c r="E478" s="4" t="s">
        <v>546</v>
      </c>
      <c r="F478" s="51">
        <v>0</v>
      </c>
      <c r="G478" s="51">
        <v>0</v>
      </c>
      <c r="H478" s="51">
        <v>0</v>
      </c>
      <c r="I478" s="51">
        <v>0</v>
      </c>
      <c r="J478" s="51">
        <f t="shared" ref="J478:J516" si="184">SUM(G478+I478)</f>
        <v>0</v>
      </c>
      <c r="K478" s="24">
        <v>11000</v>
      </c>
      <c r="L478" s="24">
        <v>11000</v>
      </c>
      <c r="M478" s="24">
        <v>1523</v>
      </c>
      <c r="N478" s="66">
        <v>0</v>
      </c>
      <c r="O478" s="24">
        <f t="shared" ref="O478:O516" si="185">SUM(L478+N478)</f>
        <v>11000</v>
      </c>
    </row>
    <row r="479" spans="1:15" ht="12" customHeight="1" outlineLevel="1" x14ac:dyDescent="0.25">
      <c r="A479" s="3" t="s">
        <v>340</v>
      </c>
      <c r="B479" s="3" t="s">
        <v>543</v>
      </c>
      <c r="C479" s="3" t="s">
        <v>342</v>
      </c>
      <c r="D479" s="3" t="s">
        <v>123</v>
      </c>
      <c r="E479" s="4" t="s">
        <v>547</v>
      </c>
      <c r="F479" s="51">
        <v>0</v>
      </c>
      <c r="G479" s="51">
        <v>0</v>
      </c>
      <c r="H479" s="51">
        <v>0</v>
      </c>
      <c r="I479" s="51">
        <v>0</v>
      </c>
      <c r="J479" s="51">
        <f t="shared" si="184"/>
        <v>0</v>
      </c>
      <c r="K479" s="24">
        <v>50000</v>
      </c>
      <c r="L479" s="24">
        <v>50000</v>
      </c>
      <c r="M479" s="24">
        <v>7562.33</v>
      </c>
      <c r="N479" s="66">
        <v>0</v>
      </c>
      <c r="O479" s="24">
        <f t="shared" si="185"/>
        <v>50000</v>
      </c>
    </row>
    <row r="480" spans="1:15" ht="12" customHeight="1" outlineLevel="1" x14ac:dyDescent="0.25">
      <c r="A480" s="3" t="s">
        <v>340</v>
      </c>
      <c r="B480" s="3" t="s">
        <v>543</v>
      </c>
      <c r="C480" s="3" t="s">
        <v>342</v>
      </c>
      <c r="D480" s="3" t="s">
        <v>124</v>
      </c>
      <c r="E480" s="4" t="s">
        <v>548</v>
      </c>
      <c r="F480" s="51">
        <v>0</v>
      </c>
      <c r="G480" s="51">
        <v>0</v>
      </c>
      <c r="H480" s="51">
        <v>0</v>
      </c>
      <c r="I480" s="51">
        <v>0</v>
      </c>
      <c r="J480" s="51">
        <f t="shared" si="184"/>
        <v>0</v>
      </c>
      <c r="K480" s="24">
        <v>45000</v>
      </c>
      <c r="L480" s="24">
        <v>45000</v>
      </c>
      <c r="M480" s="24">
        <v>0</v>
      </c>
      <c r="N480" s="66">
        <v>0</v>
      </c>
      <c r="O480" s="24">
        <f t="shared" si="185"/>
        <v>45000</v>
      </c>
    </row>
    <row r="481" spans="1:15" ht="12" customHeight="1" outlineLevel="1" x14ac:dyDescent="0.25">
      <c r="A481" s="3" t="s">
        <v>340</v>
      </c>
      <c r="B481" s="3" t="s">
        <v>543</v>
      </c>
      <c r="C481" s="3" t="s">
        <v>144</v>
      </c>
      <c r="D481" s="3" t="s">
        <v>122</v>
      </c>
      <c r="E481" s="4" t="s">
        <v>549</v>
      </c>
      <c r="F481" s="51">
        <v>0</v>
      </c>
      <c r="G481" s="51">
        <v>0</v>
      </c>
      <c r="H481" s="51">
        <v>0</v>
      </c>
      <c r="I481" s="51">
        <v>0</v>
      </c>
      <c r="J481" s="51">
        <f t="shared" si="184"/>
        <v>0</v>
      </c>
      <c r="K481" s="24">
        <v>25000</v>
      </c>
      <c r="L481" s="24">
        <v>25000</v>
      </c>
      <c r="M481" s="24">
        <v>0</v>
      </c>
      <c r="N481" s="66">
        <v>0</v>
      </c>
      <c r="O481" s="24">
        <f t="shared" si="185"/>
        <v>25000</v>
      </c>
    </row>
    <row r="482" spans="1:15" ht="12" customHeight="1" outlineLevel="1" x14ac:dyDescent="0.25">
      <c r="A482" s="3" t="s">
        <v>340</v>
      </c>
      <c r="B482" s="3" t="s">
        <v>543</v>
      </c>
      <c r="C482" s="3" t="s">
        <v>144</v>
      </c>
      <c r="D482" s="3" t="s">
        <v>203</v>
      </c>
      <c r="E482" s="4" t="s">
        <v>550</v>
      </c>
      <c r="F482" s="51">
        <v>0</v>
      </c>
      <c r="G482" s="51">
        <v>0</v>
      </c>
      <c r="H482" s="51">
        <v>0</v>
      </c>
      <c r="I482" s="51">
        <v>0</v>
      </c>
      <c r="J482" s="51">
        <f t="shared" si="184"/>
        <v>0</v>
      </c>
      <c r="K482" s="24">
        <v>300000</v>
      </c>
      <c r="L482" s="24">
        <v>300000</v>
      </c>
      <c r="M482" s="24">
        <v>12523.89</v>
      </c>
      <c r="N482" s="66">
        <v>0</v>
      </c>
      <c r="O482" s="24">
        <f t="shared" si="185"/>
        <v>300000</v>
      </c>
    </row>
    <row r="483" spans="1:15" ht="12" customHeight="1" outlineLevel="1" x14ac:dyDescent="0.25">
      <c r="A483" s="3" t="s">
        <v>340</v>
      </c>
      <c r="B483" s="3" t="s">
        <v>543</v>
      </c>
      <c r="C483" s="3" t="s">
        <v>144</v>
      </c>
      <c r="D483" s="3" t="s">
        <v>124</v>
      </c>
      <c r="E483" s="4" t="s">
        <v>551</v>
      </c>
      <c r="F483" s="51">
        <v>0</v>
      </c>
      <c r="G483" s="51">
        <v>0</v>
      </c>
      <c r="H483" s="51">
        <v>0</v>
      </c>
      <c r="I483" s="51">
        <v>0</v>
      </c>
      <c r="J483" s="51">
        <f t="shared" si="184"/>
        <v>0</v>
      </c>
      <c r="K483" s="24">
        <v>165000</v>
      </c>
      <c r="L483" s="24">
        <v>165000</v>
      </c>
      <c r="M483" s="24">
        <v>12158.49</v>
      </c>
      <c r="N483" s="66">
        <v>0</v>
      </c>
      <c r="O483" s="24">
        <f t="shared" si="185"/>
        <v>165000</v>
      </c>
    </row>
    <row r="484" spans="1:15" ht="12" customHeight="1" outlineLevel="1" x14ac:dyDescent="0.25">
      <c r="A484" s="3" t="s">
        <v>340</v>
      </c>
      <c r="B484" s="3" t="s">
        <v>543</v>
      </c>
      <c r="C484" s="3" t="s">
        <v>109</v>
      </c>
      <c r="D484" s="3" t="s">
        <v>122</v>
      </c>
      <c r="E484" s="4" t="s">
        <v>552</v>
      </c>
      <c r="F484" s="51">
        <v>0</v>
      </c>
      <c r="G484" s="51">
        <v>0</v>
      </c>
      <c r="H484" s="51">
        <v>0</v>
      </c>
      <c r="I484" s="51">
        <v>0</v>
      </c>
      <c r="J484" s="51">
        <f t="shared" si="184"/>
        <v>0</v>
      </c>
      <c r="K484" s="24">
        <v>10000</v>
      </c>
      <c r="L484" s="24">
        <v>10000</v>
      </c>
      <c r="M484" s="24">
        <v>0</v>
      </c>
      <c r="N484" s="66">
        <v>0</v>
      </c>
      <c r="O484" s="24">
        <f t="shared" si="185"/>
        <v>10000</v>
      </c>
    </row>
    <row r="485" spans="1:15" ht="12" customHeight="1" outlineLevel="1" x14ac:dyDescent="0.25">
      <c r="A485" s="3" t="s">
        <v>340</v>
      </c>
      <c r="B485" s="3" t="s">
        <v>543</v>
      </c>
      <c r="C485" s="3" t="s">
        <v>109</v>
      </c>
      <c r="D485" s="3" t="s">
        <v>123</v>
      </c>
      <c r="E485" s="4" t="s">
        <v>553</v>
      </c>
      <c r="F485" s="51">
        <v>0</v>
      </c>
      <c r="G485" s="51">
        <v>0</v>
      </c>
      <c r="H485" s="51">
        <v>0</v>
      </c>
      <c r="I485" s="51">
        <v>0</v>
      </c>
      <c r="J485" s="51">
        <f t="shared" si="184"/>
        <v>0</v>
      </c>
      <c r="K485" s="24">
        <v>70000</v>
      </c>
      <c r="L485" s="24">
        <v>70000</v>
      </c>
      <c r="M485" s="24">
        <v>10019.469999999999</v>
      </c>
      <c r="N485" s="66">
        <v>0</v>
      </c>
      <c r="O485" s="24">
        <f t="shared" si="185"/>
        <v>70000</v>
      </c>
    </row>
    <row r="486" spans="1:15" ht="12" customHeight="1" outlineLevel="1" x14ac:dyDescent="0.25">
      <c r="A486" s="3" t="s">
        <v>340</v>
      </c>
      <c r="B486" s="3" t="s">
        <v>543</v>
      </c>
      <c r="C486" s="3" t="s">
        <v>109</v>
      </c>
      <c r="D486" s="3" t="s">
        <v>124</v>
      </c>
      <c r="E486" s="4" t="s">
        <v>554</v>
      </c>
      <c r="F486" s="51">
        <v>0</v>
      </c>
      <c r="G486" s="51">
        <v>0</v>
      </c>
      <c r="H486" s="51">
        <v>0</v>
      </c>
      <c r="I486" s="51">
        <v>0</v>
      </c>
      <c r="J486" s="51">
        <f t="shared" si="184"/>
        <v>0</v>
      </c>
      <c r="K486" s="24">
        <v>40000</v>
      </c>
      <c r="L486" s="24">
        <v>40000</v>
      </c>
      <c r="M486" s="24">
        <v>3364.9</v>
      </c>
      <c r="N486" s="66">
        <v>0</v>
      </c>
      <c r="O486" s="24">
        <f t="shared" si="185"/>
        <v>40000</v>
      </c>
    </row>
    <row r="487" spans="1:15" ht="12" customHeight="1" outlineLevel="1" x14ac:dyDescent="0.25">
      <c r="A487" s="3" t="s">
        <v>340</v>
      </c>
      <c r="B487" s="3" t="s">
        <v>543</v>
      </c>
      <c r="C487" s="3" t="s">
        <v>192</v>
      </c>
      <c r="D487" s="3" t="s">
        <v>122</v>
      </c>
      <c r="E487" s="4" t="s">
        <v>555</v>
      </c>
      <c r="F487" s="51">
        <v>0</v>
      </c>
      <c r="G487" s="51">
        <v>0</v>
      </c>
      <c r="H487" s="51">
        <v>0</v>
      </c>
      <c r="I487" s="51">
        <v>0</v>
      </c>
      <c r="J487" s="51">
        <f t="shared" si="184"/>
        <v>0</v>
      </c>
      <c r="K487" s="24">
        <v>20000</v>
      </c>
      <c r="L487" s="24">
        <v>20000</v>
      </c>
      <c r="M487" s="24">
        <v>0</v>
      </c>
      <c r="N487" s="66">
        <v>0</v>
      </c>
      <c r="O487" s="24">
        <f t="shared" si="185"/>
        <v>20000</v>
      </c>
    </row>
    <row r="488" spans="1:15" ht="12" customHeight="1" outlineLevel="1" x14ac:dyDescent="0.25">
      <c r="A488" s="3" t="s">
        <v>340</v>
      </c>
      <c r="B488" s="3" t="s">
        <v>543</v>
      </c>
      <c r="C488" s="3" t="s">
        <v>192</v>
      </c>
      <c r="D488" s="3" t="s">
        <v>124</v>
      </c>
      <c r="E488" s="4" t="s">
        <v>556</v>
      </c>
      <c r="F488" s="51">
        <v>0</v>
      </c>
      <c r="G488" s="51">
        <v>0</v>
      </c>
      <c r="H488" s="51">
        <v>0</v>
      </c>
      <c r="I488" s="51">
        <v>0</v>
      </c>
      <c r="J488" s="51">
        <f t="shared" si="184"/>
        <v>0</v>
      </c>
      <c r="K488" s="24">
        <v>270000</v>
      </c>
      <c r="L488" s="24">
        <v>270000</v>
      </c>
      <c r="M488" s="24">
        <v>0</v>
      </c>
      <c r="N488" s="66">
        <v>0</v>
      </c>
      <c r="O488" s="24">
        <f t="shared" si="185"/>
        <v>270000</v>
      </c>
    </row>
    <row r="489" spans="1:15" ht="12" customHeight="1" outlineLevel="1" x14ac:dyDescent="0.25">
      <c r="A489" s="3" t="s">
        <v>340</v>
      </c>
      <c r="B489" s="3" t="s">
        <v>543</v>
      </c>
      <c r="C489" s="3" t="s">
        <v>206</v>
      </c>
      <c r="D489" s="3" t="s">
        <v>122</v>
      </c>
      <c r="E489" s="4" t="s">
        <v>557</v>
      </c>
      <c r="F489" s="51">
        <v>0</v>
      </c>
      <c r="G489" s="51">
        <v>0</v>
      </c>
      <c r="H489" s="51">
        <v>0</v>
      </c>
      <c r="I489" s="51">
        <v>0</v>
      </c>
      <c r="J489" s="51">
        <f t="shared" si="184"/>
        <v>0</v>
      </c>
      <c r="K489" s="24">
        <v>140000</v>
      </c>
      <c r="L489" s="24">
        <v>140000</v>
      </c>
      <c r="M489" s="24">
        <v>0</v>
      </c>
      <c r="N489" s="66">
        <v>0</v>
      </c>
      <c r="O489" s="24">
        <f t="shared" si="185"/>
        <v>140000</v>
      </c>
    </row>
    <row r="490" spans="1:15" ht="12" customHeight="1" outlineLevel="1" x14ac:dyDescent="0.25">
      <c r="A490" s="3" t="s">
        <v>340</v>
      </c>
      <c r="B490" s="3" t="s">
        <v>543</v>
      </c>
      <c r="C490" s="3" t="s">
        <v>206</v>
      </c>
      <c r="D490" s="3" t="s">
        <v>203</v>
      </c>
      <c r="E490" s="4" t="s">
        <v>558</v>
      </c>
      <c r="F490" s="51">
        <v>0</v>
      </c>
      <c r="G490" s="51">
        <v>0</v>
      </c>
      <c r="H490" s="51">
        <v>0</v>
      </c>
      <c r="I490" s="51">
        <v>0</v>
      </c>
      <c r="J490" s="51">
        <f t="shared" si="184"/>
        <v>0</v>
      </c>
      <c r="K490" s="24">
        <v>375000</v>
      </c>
      <c r="L490" s="24">
        <v>375000</v>
      </c>
      <c r="M490" s="24">
        <v>3952.55</v>
      </c>
      <c r="N490" s="66">
        <v>0</v>
      </c>
      <c r="O490" s="24">
        <f t="shared" si="185"/>
        <v>375000</v>
      </c>
    </row>
    <row r="491" spans="1:15" ht="12" customHeight="1" outlineLevel="1" x14ac:dyDescent="0.25">
      <c r="A491" s="3" t="s">
        <v>340</v>
      </c>
      <c r="B491" s="3" t="s">
        <v>543</v>
      </c>
      <c r="C491" s="3" t="s">
        <v>206</v>
      </c>
      <c r="D491" s="3" t="s">
        <v>123</v>
      </c>
      <c r="E491" s="4" t="s">
        <v>559</v>
      </c>
      <c r="F491" s="51">
        <v>0</v>
      </c>
      <c r="G491" s="51">
        <v>0</v>
      </c>
      <c r="H491" s="51">
        <v>0</v>
      </c>
      <c r="I491" s="51">
        <v>0</v>
      </c>
      <c r="J491" s="51">
        <f t="shared" si="184"/>
        <v>0</v>
      </c>
      <c r="K491" s="24">
        <v>1000</v>
      </c>
      <c r="L491" s="24">
        <v>1000</v>
      </c>
      <c r="M491" s="24">
        <v>0</v>
      </c>
      <c r="N491" s="66">
        <v>0</v>
      </c>
      <c r="O491" s="24">
        <f t="shared" si="185"/>
        <v>1000</v>
      </c>
    </row>
    <row r="492" spans="1:15" ht="12" customHeight="1" outlineLevel="1" x14ac:dyDescent="0.25">
      <c r="A492" s="3" t="s">
        <v>340</v>
      </c>
      <c r="B492" s="3" t="s">
        <v>543</v>
      </c>
      <c r="C492" s="3" t="s">
        <v>206</v>
      </c>
      <c r="D492" s="3" t="s">
        <v>124</v>
      </c>
      <c r="E492" s="4" t="s">
        <v>560</v>
      </c>
      <c r="F492" s="51">
        <v>0</v>
      </c>
      <c r="G492" s="51">
        <v>0</v>
      </c>
      <c r="H492" s="51">
        <v>0</v>
      </c>
      <c r="I492" s="51">
        <v>0</v>
      </c>
      <c r="J492" s="51">
        <f t="shared" si="184"/>
        <v>0</v>
      </c>
      <c r="K492" s="24">
        <v>255000</v>
      </c>
      <c r="L492" s="24">
        <v>255000</v>
      </c>
      <c r="M492" s="24">
        <v>5311.19</v>
      </c>
      <c r="N492" s="66">
        <v>0</v>
      </c>
      <c r="O492" s="24">
        <f t="shared" si="185"/>
        <v>255000</v>
      </c>
    </row>
    <row r="493" spans="1:15" ht="12" customHeight="1" outlineLevel="1" x14ac:dyDescent="0.25">
      <c r="A493" s="3" t="s">
        <v>340</v>
      </c>
      <c r="B493" s="3" t="s">
        <v>543</v>
      </c>
      <c r="C493" s="3" t="s">
        <v>215</v>
      </c>
      <c r="D493" s="3" t="s">
        <v>122</v>
      </c>
      <c r="E493" s="4" t="s">
        <v>561</v>
      </c>
      <c r="F493" s="51">
        <v>0</v>
      </c>
      <c r="G493" s="51">
        <v>0</v>
      </c>
      <c r="H493" s="51">
        <v>0</v>
      </c>
      <c r="I493" s="51">
        <v>0</v>
      </c>
      <c r="J493" s="51">
        <f t="shared" si="184"/>
        <v>0</v>
      </c>
      <c r="K493" s="24">
        <v>55000</v>
      </c>
      <c r="L493" s="24">
        <v>55000</v>
      </c>
      <c r="M493" s="24">
        <v>0</v>
      </c>
      <c r="N493" s="66">
        <v>0</v>
      </c>
      <c r="O493" s="24">
        <f t="shared" si="185"/>
        <v>55000</v>
      </c>
    </row>
    <row r="494" spans="1:15" ht="12" customHeight="1" outlineLevel="1" x14ac:dyDescent="0.25">
      <c r="A494" s="3" t="s">
        <v>340</v>
      </c>
      <c r="B494" s="3" t="s">
        <v>543</v>
      </c>
      <c r="C494" s="3" t="s">
        <v>215</v>
      </c>
      <c r="D494" s="3" t="s">
        <v>124</v>
      </c>
      <c r="E494" s="4" t="s">
        <v>562</v>
      </c>
      <c r="F494" s="51">
        <v>0</v>
      </c>
      <c r="G494" s="51">
        <v>0</v>
      </c>
      <c r="H494" s="51">
        <v>0</v>
      </c>
      <c r="I494" s="51">
        <v>0</v>
      </c>
      <c r="J494" s="51">
        <f t="shared" si="184"/>
        <v>0</v>
      </c>
      <c r="K494" s="24">
        <v>100000</v>
      </c>
      <c r="L494" s="24">
        <v>100000</v>
      </c>
      <c r="M494" s="24">
        <v>12444.76</v>
      </c>
      <c r="N494" s="66">
        <v>0</v>
      </c>
      <c r="O494" s="24">
        <f t="shared" si="185"/>
        <v>100000</v>
      </c>
    </row>
    <row r="495" spans="1:15" ht="12" customHeight="1" outlineLevel="1" x14ac:dyDescent="0.25">
      <c r="A495" s="3" t="s">
        <v>340</v>
      </c>
      <c r="B495" s="3" t="s">
        <v>543</v>
      </c>
      <c r="C495" s="3" t="s">
        <v>257</v>
      </c>
      <c r="D495" s="3" t="s">
        <v>122</v>
      </c>
      <c r="E495" s="4" t="s">
        <v>563</v>
      </c>
      <c r="F495" s="51">
        <v>0</v>
      </c>
      <c r="G495" s="51">
        <v>0</v>
      </c>
      <c r="H495" s="51">
        <v>0</v>
      </c>
      <c r="I495" s="51">
        <v>0</v>
      </c>
      <c r="J495" s="51">
        <f t="shared" si="184"/>
        <v>0</v>
      </c>
      <c r="K495" s="24">
        <v>45000</v>
      </c>
      <c r="L495" s="24">
        <v>45000</v>
      </c>
      <c r="M495" s="24">
        <v>0</v>
      </c>
      <c r="N495" s="66">
        <v>0</v>
      </c>
      <c r="O495" s="24">
        <f t="shared" si="185"/>
        <v>45000</v>
      </c>
    </row>
    <row r="496" spans="1:15" ht="12" customHeight="1" outlineLevel="1" x14ac:dyDescent="0.25">
      <c r="A496" s="3" t="s">
        <v>340</v>
      </c>
      <c r="B496" s="3" t="s">
        <v>543</v>
      </c>
      <c r="C496" s="3" t="s">
        <v>257</v>
      </c>
      <c r="D496" s="3" t="s">
        <v>123</v>
      </c>
      <c r="E496" s="4" t="s">
        <v>564</v>
      </c>
      <c r="F496" s="51">
        <v>0</v>
      </c>
      <c r="G496" s="51">
        <v>0</v>
      </c>
      <c r="H496" s="51">
        <v>0</v>
      </c>
      <c r="I496" s="51">
        <v>0</v>
      </c>
      <c r="J496" s="51">
        <f t="shared" si="184"/>
        <v>0</v>
      </c>
      <c r="K496" s="24">
        <v>150000</v>
      </c>
      <c r="L496" s="24">
        <v>150000</v>
      </c>
      <c r="M496" s="24">
        <v>39169.51</v>
      </c>
      <c r="N496" s="66">
        <v>0</v>
      </c>
      <c r="O496" s="24">
        <f t="shared" si="185"/>
        <v>150000</v>
      </c>
    </row>
    <row r="497" spans="1:15" ht="12" customHeight="1" outlineLevel="1" x14ac:dyDescent="0.25">
      <c r="A497" s="3" t="s">
        <v>340</v>
      </c>
      <c r="B497" s="3" t="s">
        <v>543</v>
      </c>
      <c r="C497" s="3" t="s">
        <v>257</v>
      </c>
      <c r="D497" s="3" t="s">
        <v>124</v>
      </c>
      <c r="E497" s="4" t="s">
        <v>565</v>
      </c>
      <c r="F497" s="51">
        <v>0</v>
      </c>
      <c r="G497" s="51">
        <v>0</v>
      </c>
      <c r="H497" s="51">
        <v>0</v>
      </c>
      <c r="I497" s="51">
        <v>0</v>
      </c>
      <c r="J497" s="51">
        <f t="shared" si="184"/>
        <v>0</v>
      </c>
      <c r="K497" s="24">
        <v>40000</v>
      </c>
      <c r="L497" s="24">
        <v>40000</v>
      </c>
      <c r="M497" s="24">
        <v>3278.4</v>
      </c>
      <c r="N497" s="66">
        <v>0</v>
      </c>
      <c r="O497" s="24">
        <f t="shared" si="185"/>
        <v>40000</v>
      </c>
    </row>
    <row r="498" spans="1:15" ht="12" customHeight="1" outlineLevel="1" x14ac:dyDescent="0.25">
      <c r="A498" s="3" t="s">
        <v>340</v>
      </c>
      <c r="B498" s="3" t="s">
        <v>543</v>
      </c>
      <c r="C498" s="3" t="s">
        <v>261</v>
      </c>
      <c r="D498" s="3" t="s">
        <v>124</v>
      </c>
      <c r="E498" s="4" t="s">
        <v>566</v>
      </c>
      <c r="F498" s="51">
        <v>0</v>
      </c>
      <c r="G498" s="51">
        <v>0</v>
      </c>
      <c r="H498" s="51">
        <v>0</v>
      </c>
      <c r="I498" s="51">
        <v>0</v>
      </c>
      <c r="J498" s="51">
        <f t="shared" si="184"/>
        <v>0</v>
      </c>
      <c r="K498" s="24">
        <v>850000</v>
      </c>
      <c r="L498" s="24">
        <v>850000</v>
      </c>
      <c r="M498" s="24">
        <v>0</v>
      </c>
      <c r="N498" s="66">
        <v>0</v>
      </c>
      <c r="O498" s="24">
        <f t="shared" si="185"/>
        <v>850000</v>
      </c>
    </row>
    <row r="499" spans="1:15" ht="12" customHeight="1" outlineLevel="1" x14ac:dyDescent="0.25">
      <c r="A499" s="3" t="s">
        <v>340</v>
      </c>
      <c r="B499" s="3" t="s">
        <v>543</v>
      </c>
      <c r="C499" s="3" t="s">
        <v>252</v>
      </c>
      <c r="D499" s="3" t="s">
        <v>124</v>
      </c>
      <c r="E499" s="4" t="s">
        <v>567</v>
      </c>
      <c r="F499" s="51">
        <v>0</v>
      </c>
      <c r="G499" s="51">
        <v>0</v>
      </c>
      <c r="H499" s="51">
        <v>0</v>
      </c>
      <c r="I499" s="51">
        <v>0</v>
      </c>
      <c r="J499" s="51">
        <f t="shared" si="184"/>
        <v>0</v>
      </c>
      <c r="K499" s="24">
        <v>20000</v>
      </c>
      <c r="L499" s="24">
        <v>20000</v>
      </c>
      <c r="M499" s="24">
        <v>0</v>
      </c>
      <c r="N499" s="66">
        <v>0</v>
      </c>
      <c r="O499" s="24">
        <f t="shared" si="185"/>
        <v>20000</v>
      </c>
    </row>
    <row r="500" spans="1:15" ht="12" customHeight="1" outlineLevel="1" x14ac:dyDescent="0.25">
      <c r="A500" s="3" t="s">
        <v>340</v>
      </c>
      <c r="B500" s="3" t="s">
        <v>543</v>
      </c>
      <c r="C500" s="3" t="s">
        <v>242</v>
      </c>
      <c r="D500" s="3" t="s">
        <v>122</v>
      </c>
      <c r="E500" s="4" t="s">
        <v>568</v>
      </c>
      <c r="F500" s="51">
        <v>0</v>
      </c>
      <c r="G500" s="51">
        <v>0</v>
      </c>
      <c r="H500" s="51">
        <v>0</v>
      </c>
      <c r="I500" s="51">
        <v>0</v>
      </c>
      <c r="J500" s="51">
        <f t="shared" si="184"/>
        <v>0</v>
      </c>
      <c r="K500" s="24">
        <v>2000</v>
      </c>
      <c r="L500" s="24">
        <v>2000</v>
      </c>
      <c r="M500" s="24">
        <v>0</v>
      </c>
      <c r="N500" s="66">
        <v>0</v>
      </c>
      <c r="O500" s="24">
        <f t="shared" si="185"/>
        <v>2000</v>
      </c>
    </row>
    <row r="501" spans="1:15" ht="12" customHeight="1" outlineLevel="1" x14ac:dyDescent="0.25">
      <c r="A501" s="3" t="s">
        <v>340</v>
      </c>
      <c r="B501" s="3" t="s">
        <v>543</v>
      </c>
      <c r="C501" s="3" t="s">
        <v>242</v>
      </c>
      <c r="D501" s="3" t="s">
        <v>124</v>
      </c>
      <c r="E501" s="4" t="s">
        <v>569</v>
      </c>
      <c r="F501" s="51">
        <v>0</v>
      </c>
      <c r="G501" s="51">
        <v>0</v>
      </c>
      <c r="H501" s="51">
        <v>0</v>
      </c>
      <c r="I501" s="51">
        <v>0</v>
      </c>
      <c r="J501" s="51">
        <f t="shared" si="184"/>
        <v>0</v>
      </c>
      <c r="K501" s="24">
        <v>60000</v>
      </c>
      <c r="L501" s="24">
        <v>60000</v>
      </c>
      <c r="M501" s="24">
        <v>0</v>
      </c>
      <c r="N501" s="66">
        <v>0</v>
      </c>
      <c r="O501" s="24">
        <f t="shared" si="185"/>
        <v>60000</v>
      </c>
    </row>
    <row r="502" spans="1:15" ht="12" customHeight="1" outlineLevel="1" x14ac:dyDescent="0.25">
      <c r="A502" s="3" t="s">
        <v>340</v>
      </c>
      <c r="B502" s="3" t="s">
        <v>543</v>
      </c>
      <c r="C502" s="3" t="s">
        <v>237</v>
      </c>
      <c r="D502" s="3" t="s">
        <v>122</v>
      </c>
      <c r="E502" s="4" t="s">
        <v>570</v>
      </c>
      <c r="F502" s="51">
        <v>0</v>
      </c>
      <c r="G502" s="51">
        <v>0</v>
      </c>
      <c r="H502" s="51">
        <v>0</v>
      </c>
      <c r="I502" s="51">
        <v>0</v>
      </c>
      <c r="J502" s="51">
        <f t="shared" si="184"/>
        <v>0</v>
      </c>
      <c r="K502" s="24">
        <v>25000</v>
      </c>
      <c r="L502" s="24">
        <v>25000</v>
      </c>
      <c r="M502" s="24">
        <v>0</v>
      </c>
      <c r="N502" s="66">
        <v>0</v>
      </c>
      <c r="O502" s="24">
        <f t="shared" si="185"/>
        <v>25000</v>
      </c>
    </row>
    <row r="503" spans="1:15" ht="12" customHeight="1" outlineLevel="1" x14ac:dyDescent="0.25">
      <c r="A503" s="3" t="s">
        <v>340</v>
      </c>
      <c r="B503" s="3" t="s">
        <v>543</v>
      </c>
      <c r="C503" s="3" t="s">
        <v>260</v>
      </c>
      <c r="D503" s="3" t="s">
        <v>124</v>
      </c>
      <c r="E503" s="4" t="s">
        <v>571</v>
      </c>
      <c r="F503" s="51">
        <v>0</v>
      </c>
      <c r="G503" s="51">
        <v>0</v>
      </c>
      <c r="H503" s="51">
        <v>0</v>
      </c>
      <c r="I503" s="51">
        <v>0</v>
      </c>
      <c r="J503" s="51">
        <f t="shared" si="184"/>
        <v>0</v>
      </c>
      <c r="K503" s="24">
        <v>5000</v>
      </c>
      <c r="L503" s="24">
        <v>5000</v>
      </c>
      <c r="M503" s="24">
        <v>0</v>
      </c>
      <c r="N503" s="66">
        <v>0</v>
      </c>
      <c r="O503" s="24">
        <f t="shared" si="185"/>
        <v>5000</v>
      </c>
    </row>
    <row r="504" spans="1:15" ht="12" customHeight="1" outlineLevel="1" x14ac:dyDescent="0.25">
      <c r="A504" s="3" t="s">
        <v>340</v>
      </c>
      <c r="B504" s="3" t="s">
        <v>543</v>
      </c>
      <c r="C504" s="3" t="s">
        <v>198</v>
      </c>
      <c r="D504" s="3" t="s">
        <v>122</v>
      </c>
      <c r="E504" s="4" t="s">
        <v>572</v>
      </c>
      <c r="F504" s="51">
        <v>0</v>
      </c>
      <c r="G504" s="51">
        <v>0</v>
      </c>
      <c r="H504" s="51">
        <v>0</v>
      </c>
      <c r="I504" s="51">
        <v>0</v>
      </c>
      <c r="J504" s="51">
        <f t="shared" si="184"/>
        <v>0</v>
      </c>
      <c r="K504" s="24">
        <v>205000</v>
      </c>
      <c r="L504" s="24">
        <v>205000</v>
      </c>
      <c r="M504" s="24">
        <v>0</v>
      </c>
      <c r="N504" s="66">
        <v>0</v>
      </c>
      <c r="O504" s="24">
        <f t="shared" si="185"/>
        <v>205000</v>
      </c>
    </row>
    <row r="505" spans="1:15" ht="12" customHeight="1" outlineLevel="1" x14ac:dyDescent="0.25">
      <c r="A505" s="3" t="s">
        <v>340</v>
      </c>
      <c r="B505" s="3" t="s">
        <v>543</v>
      </c>
      <c r="C505" s="3" t="s">
        <v>198</v>
      </c>
      <c r="D505" s="3" t="s">
        <v>203</v>
      </c>
      <c r="E505" s="4" t="s">
        <v>573</v>
      </c>
      <c r="F505" s="51">
        <v>0</v>
      </c>
      <c r="G505" s="51">
        <v>0</v>
      </c>
      <c r="H505" s="51">
        <v>0</v>
      </c>
      <c r="I505" s="51">
        <v>0</v>
      </c>
      <c r="J505" s="51">
        <f t="shared" si="184"/>
        <v>0</v>
      </c>
      <c r="K505" s="24">
        <v>250000</v>
      </c>
      <c r="L505" s="24">
        <v>250000</v>
      </c>
      <c r="M505" s="24">
        <v>14307.07</v>
      </c>
      <c r="N505" s="66">
        <v>0</v>
      </c>
      <c r="O505" s="24">
        <f t="shared" si="185"/>
        <v>250000</v>
      </c>
    </row>
    <row r="506" spans="1:15" ht="12" customHeight="1" outlineLevel="1" x14ac:dyDescent="0.25">
      <c r="A506" s="3" t="s">
        <v>340</v>
      </c>
      <c r="B506" s="3" t="s">
        <v>543</v>
      </c>
      <c r="C506" s="3" t="s">
        <v>198</v>
      </c>
      <c r="D506" s="3" t="s">
        <v>124</v>
      </c>
      <c r="E506" s="4" t="s">
        <v>574</v>
      </c>
      <c r="F506" s="51">
        <v>0</v>
      </c>
      <c r="G506" s="51">
        <v>0</v>
      </c>
      <c r="H506" s="51">
        <v>0</v>
      </c>
      <c r="I506" s="51">
        <v>0</v>
      </c>
      <c r="J506" s="51">
        <f t="shared" si="184"/>
        <v>0</v>
      </c>
      <c r="K506" s="24">
        <v>245000</v>
      </c>
      <c r="L506" s="24">
        <v>245000</v>
      </c>
      <c r="M506" s="24">
        <v>15237.86</v>
      </c>
      <c r="N506" s="66">
        <v>0</v>
      </c>
      <c r="O506" s="24">
        <f t="shared" si="185"/>
        <v>245000</v>
      </c>
    </row>
    <row r="507" spans="1:15" ht="12" customHeight="1" outlineLevel="1" x14ac:dyDescent="0.25">
      <c r="A507" s="3" t="s">
        <v>340</v>
      </c>
      <c r="B507" s="3" t="s">
        <v>543</v>
      </c>
      <c r="C507" s="3" t="s">
        <v>87</v>
      </c>
      <c r="D507" s="3" t="s">
        <v>122</v>
      </c>
      <c r="E507" s="4" t="s">
        <v>575</v>
      </c>
      <c r="F507" s="51">
        <v>0</v>
      </c>
      <c r="G507" s="51">
        <v>0</v>
      </c>
      <c r="H507" s="51">
        <v>0</v>
      </c>
      <c r="I507" s="51">
        <v>0</v>
      </c>
      <c r="J507" s="51">
        <f t="shared" si="184"/>
        <v>0</v>
      </c>
      <c r="K507" s="24">
        <v>300000</v>
      </c>
      <c r="L507" s="24">
        <v>300000</v>
      </c>
      <c r="M507" s="24">
        <v>0</v>
      </c>
      <c r="N507" s="66">
        <v>0</v>
      </c>
      <c r="O507" s="24">
        <f t="shared" si="185"/>
        <v>300000</v>
      </c>
    </row>
    <row r="508" spans="1:15" ht="12" customHeight="1" outlineLevel="1" x14ac:dyDescent="0.25">
      <c r="A508" s="3" t="s">
        <v>340</v>
      </c>
      <c r="B508" s="3" t="s">
        <v>543</v>
      </c>
      <c r="C508" s="3" t="s">
        <v>87</v>
      </c>
      <c r="D508" s="3" t="s">
        <v>124</v>
      </c>
      <c r="E508" s="4" t="s">
        <v>576</v>
      </c>
      <c r="F508" s="51">
        <v>0</v>
      </c>
      <c r="G508" s="51">
        <v>0</v>
      </c>
      <c r="H508" s="51">
        <v>0</v>
      </c>
      <c r="I508" s="51">
        <v>0</v>
      </c>
      <c r="J508" s="51">
        <f t="shared" si="184"/>
        <v>0</v>
      </c>
      <c r="K508" s="24">
        <v>300000</v>
      </c>
      <c r="L508" s="24">
        <v>300000</v>
      </c>
      <c r="M508" s="24">
        <v>144572.31</v>
      </c>
      <c r="N508" s="66">
        <v>0</v>
      </c>
      <c r="O508" s="24">
        <f t="shared" si="185"/>
        <v>300000</v>
      </c>
    </row>
    <row r="509" spans="1:15" ht="12" customHeight="1" outlineLevel="1" x14ac:dyDescent="0.25">
      <c r="A509" s="3" t="s">
        <v>340</v>
      </c>
      <c r="B509" s="3" t="s">
        <v>543</v>
      </c>
      <c r="C509" s="3" t="s">
        <v>241</v>
      </c>
      <c r="D509" s="3" t="s">
        <v>122</v>
      </c>
      <c r="E509" s="4" t="s">
        <v>577</v>
      </c>
      <c r="F509" s="51">
        <v>0</v>
      </c>
      <c r="G509" s="51">
        <v>0</v>
      </c>
      <c r="H509" s="51">
        <v>0</v>
      </c>
      <c r="I509" s="51">
        <v>0</v>
      </c>
      <c r="J509" s="51">
        <f t="shared" si="184"/>
        <v>0</v>
      </c>
      <c r="K509" s="24">
        <v>300000</v>
      </c>
      <c r="L509" s="24">
        <v>300000</v>
      </c>
      <c r="M509" s="24">
        <v>10696</v>
      </c>
      <c r="N509" s="66">
        <v>0</v>
      </c>
      <c r="O509" s="24">
        <f t="shared" si="185"/>
        <v>300000</v>
      </c>
    </row>
    <row r="510" spans="1:15" ht="12" customHeight="1" outlineLevel="1" x14ac:dyDescent="0.25">
      <c r="A510" s="3" t="s">
        <v>340</v>
      </c>
      <c r="B510" s="3" t="s">
        <v>543</v>
      </c>
      <c r="C510" s="3" t="s">
        <v>241</v>
      </c>
      <c r="D510" s="3" t="s">
        <v>203</v>
      </c>
      <c r="E510" s="4" t="s">
        <v>578</v>
      </c>
      <c r="F510" s="51">
        <v>0</v>
      </c>
      <c r="G510" s="51">
        <v>0</v>
      </c>
      <c r="H510" s="51">
        <v>0</v>
      </c>
      <c r="I510" s="51">
        <v>0</v>
      </c>
      <c r="J510" s="51">
        <f t="shared" si="184"/>
        <v>0</v>
      </c>
      <c r="K510" s="24">
        <v>700000</v>
      </c>
      <c r="L510" s="24">
        <v>700000</v>
      </c>
      <c r="M510" s="24">
        <v>51311.71</v>
      </c>
      <c r="N510" s="66">
        <v>0</v>
      </c>
      <c r="O510" s="24">
        <f t="shared" si="185"/>
        <v>700000</v>
      </c>
    </row>
    <row r="511" spans="1:15" ht="12" customHeight="1" outlineLevel="1" x14ac:dyDescent="0.25">
      <c r="A511" s="3" t="s">
        <v>340</v>
      </c>
      <c r="B511" s="3" t="s">
        <v>543</v>
      </c>
      <c r="C511" s="3" t="s">
        <v>241</v>
      </c>
      <c r="D511" s="3" t="s">
        <v>123</v>
      </c>
      <c r="E511" s="4" t="s">
        <v>579</v>
      </c>
      <c r="F511" s="51">
        <v>0</v>
      </c>
      <c r="G511" s="51">
        <v>0</v>
      </c>
      <c r="H511" s="51">
        <v>0</v>
      </c>
      <c r="I511" s="51">
        <v>0</v>
      </c>
      <c r="J511" s="51">
        <f t="shared" si="184"/>
        <v>0</v>
      </c>
      <c r="K511" s="24">
        <v>150000</v>
      </c>
      <c r="L511" s="24">
        <v>150000</v>
      </c>
      <c r="M511" s="24">
        <v>33007.980000000003</v>
      </c>
      <c r="N511" s="66">
        <v>0</v>
      </c>
      <c r="O511" s="24">
        <f t="shared" si="185"/>
        <v>150000</v>
      </c>
    </row>
    <row r="512" spans="1:15" ht="12" customHeight="1" outlineLevel="1" x14ac:dyDescent="0.25">
      <c r="A512" s="3" t="s">
        <v>340</v>
      </c>
      <c r="B512" s="3" t="s">
        <v>543</v>
      </c>
      <c r="C512" s="3" t="s">
        <v>241</v>
      </c>
      <c r="D512" s="3" t="s">
        <v>124</v>
      </c>
      <c r="E512" s="4" t="s">
        <v>580</v>
      </c>
      <c r="F512" s="51">
        <v>0</v>
      </c>
      <c r="G512" s="51">
        <v>0</v>
      </c>
      <c r="H512" s="51">
        <v>0</v>
      </c>
      <c r="I512" s="51">
        <v>0</v>
      </c>
      <c r="J512" s="51">
        <f t="shared" si="184"/>
        <v>0</v>
      </c>
      <c r="K512" s="24">
        <v>800000</v>
      </c>
      <c r="L512" s="24">
        <v>800000</v>
      </c>
      <c r="M512" s="24">
        <v>75243.86</v>
      </c>
      <c r="N512" s="66">
        <v>0</v>
      </c>
      <c r="O512" s="24">
        <f t="shared" si="185"/>
        <v>800000</v>
      </c>
    </row>
    <row r="513" spans="1:15" ht="12" customHeight="1" outlineLevel="1" x14ac:dyDescent="0.25">
      <c r="A513" s="3" t="s">
        <v>340</v>
      </c>
      <c r="B513" s="3" t="s">
        <v>543</v>
      </c>
      <c r="C513" s="3" t="s">
        <v>251</v>
      </c>
      <c r="D513" s="3" t="s">
        <v>122</v>
      </c>
      <c r="E513" s="4" t="s">
        <v>581</v>
      </c>
      <c r="F513" s="51">
        <v>0</v>
      </c>
      <c r="G513" s="51">
        <v>0</v>
      </c>
      <c r="H513" s="51">
        <v>0</v>
      </c>
      <c r="I513" s="51">
        <v>0</v>
      </c>
      <c r="J513" s="51">
        <f t="shared" si="184"/>
        <v>0</v>
      </c>
      <c r="K513" s="24">
        <v>900000</v>
      </c>
      <c r="L513" s="24">
        <v>900000</v>
      </c>
      <c r="M513" s="24">
        <v>0</v>
      </c>
      <c r="N513" s="66">
        <v>0</v>
      </c>
      <c r="O513" s="24">
        <f t="shared" si="185"/>
        <v>900000</v>
      </c>
    </row>
    <row r="514" spans="1:15" ht="12" customHeight="1" outlineLevel="1" x14ac:dyDescent="0.25">
      <c r="A514" s="3" t="s">
        <v>340</v>
      </c>
      <c r="B514" s="3" t="s">
        <v>543</v>
      </c>
      <c r="C514" s="3" t="s">
        <v>251</v>
      </c>
      <c r="D514" s="3" t="s">
        <v>203</v>
      </c>
      <c r="E514" s="4" t="s">
        <v>582</v>
      </c>
      <c r="F514" s="51">
        <v>0</v>
      </c>
      <c r="G514" s="51">
        <v>0</v>
      </c>
      <c r="H514" s="51">
        <v>0</v>
      </c>
      <c r="I514" s="51">
        <v>0</v>
      </c>
      <c r="J514" s="51">
        <f t="shared" si="184"/>
        <v>0</v>
      </c>
      <c r="K514" s="24">
        <v>800000</v>
      </c>
      <c r="L514" s="24">
        <v>800000</v>
      </c>
      <c r="M514" s="24">
        <v>9876.07</v>
      </c>
      <c r="N514" s="66">
        <v>0</v>
      </c>
      <c r="O514" s="24">
        <f t="shared" si="185"/>
        <v>800000</v>
      </c>
    </row>
    <row r="515" spans="1:15" ht="12" customHeight="1" outlineLevel="1" x14ac:dyDescent="0.25">
      <c r="A515" s="3" t="s">
        <v>340</v>
      </c>
      <c r="B515" s="3" t="s">
        <v>543</v>
      </c>
      <c r="C515" s="3" t="s">
        <v>251</v>
      </c>
      <c r="D515" s="3" t="s">
        <v>123</v>
      </c>
      <c r="E515" s="4" t="s">
        <v>583</v>
      </c>
      <c r="F515" s="51">
        <v>0</v>
      </c>
      <c r="G515" s="51">
        <v>0</v>
      </c>
      <c r="H515" s="51">
        <v>0</v>
      </c>
      <c r="I515" s="51">
        <v>0</v>
      </c>
      <c r="J515" s="51">
        <f t="shared" si="184"/>
        <v>0</v>
      </c>
      <c r="K515" s="24">
        <v>10000</v>
      </c>
      <c r="L515" s="24">
        <v>10000</v>
      </c>
      <c r="M515" s="24">
        <v>0</v>
      </c>
      <c r="N515" s="66">
        <v>0</v>
      </c>
      <c r="O515" s="24">
        <f t="shared" si="185"/>
        <v>10000</v>
      </c>
    </row>
    <row r="516" spans="1:15" ht="12" customHeight="1" outlineLevel="1" x14ac:dyDescent="0.25">
      <c r="A516" s="3" t="s">
        <v>340</v>
      </c>
      <c r="B516" s="3" t="s">
        <v>543</v>
      </c>
      <c r="C516" s="3" t="s">
        <v>251</v>
      </c>
      <c r="D516" s="3" t="s">
        <v>124</v>
      </c>
      <c r="E516" s="4" t="s">
        <v>584</v>
      </c>
      <c r="F516" s="51">
        <v>0</v>
      </c>
      <c r="G516" s="51">
        <v>0</v>
      </c>
      <c r="H516" s="51">
        <v>0</v>
      </c>
      <c r="I516" s="51">
        <v>0</v>
      </c>
      <c r="J516" s="51">
        <f t="shared" si="184"/>
        <v>0</v>
      </c>
      <c r="K516" s="24">
        <v>200000</v>
      </c>
      <c r="L516" s="24">
        <v>200000</v>
      </c>
      <c r="M516" s="24">
        <v>17379.240000000002</v>
      </c>
      <c r="N516" s="66">
        <v>0</v>
      </c>
      <c r="O516" s="24">
        <f t="shared" si="185"/>
        <v>200000</v>
      </c>
    </row>
    <row r="517" spans="1:15" ht="12" customHeight="1" x14ac:dyDescent="0.25">
      <c r="A517" s="75" t="s">
        <v>542</v>
      </c>
      <c r="B517" s="76"/>
      <c r="C517" s="76"/>
      <c r="D517" s="76"/>
      <c r="E517" s="76"/>
      <c r="F517" s="49">
        <f t="shared" ref="F517:O517" si="186">SUM(F475:F516)</f>
        <v>0</v>
      </c>
      <c r="G517" s="49">
        <f t="shared" si="186"/>
        <v>0</v>
      </c>
      <c r="H517" s="49">
        <f t="shared" si="186"/>
        <v>32938.120000000003</v>
      </c>
      <c r="I517" s="49">
        <f t="shared" si="186"/>
        <v>32938.120000000003</v>
      </c>
      <c r="J517" s="49">
        <f t="shared" si="186"/>
        <v>32938.120000000003</v>
      </c>
      <c r="K517" s="49">
        <f t="shared" si="186"/>
        <v>8289000</v>
      </c>
      <c r="L517" s="49">
        <f t="shared" si="186"/>
        <v>8289000</v>
      </c>
      <c r="M517" s="49">
        <f t="shared" si="186"/>
        <v>482940.58999999997</v>
      </c>
      <c r="N517" s="49">
        <f t="shared" si="186"/>
        <v>0</v>
      </c>
      <c r="O517" s="49">
        <f t="shared" si="186"/>
        <v>8289000</v>
      </c>
    </row>
    <row r="518" spans="1:15" s="6" customFormat="1" ht="12" customHeight="1" x14ac:dyDescent="0.25">
      <c r="A518" s="80" t="s">
        <v>376</v>
      </c>
      <c r="B518" s="81"/>
      <c r="C518" s="81"/>
      <c r="D518" s="81"/>
      <c r="E518" s="81"/>
      <c r="F518" s="50">
        <f>SUM(F398,F405,F418,F428,F438,F464,F466,F470,F472,F474,F517)</f>
        <v>120000</v>
      </c>
      <c r="G518" s="50">
        <f>SUM(G398,G405,G418,G428,G438,G464,G466,G470,G472,G474,G517)</f>
        <v>120000</v>
      </c>
      <c r="H518" s="50">
        <f>SUM(H398,H405,H418,H428,H438,H464,H470,H466,H472,H474,H517)</f>
        <v>67938.12</v>
      </c>
      <c r="I518" s="50">
        <f t="shared" ref="I518:O518" si="187">SUM(I398,I405,I418,I428,I438,I464,I466,I470,I472,I474,I517)</f>
        <v>67938.12</v>
      </c>
      <c r="J518" s="50">
        <f t="shared" si="187"/>
        <v>187938.12</v>
      </c>
      <c r="K518" s="50">
        <f t="shared" si="187"/>
        <v>45382500</v>
      </c>
      <c r="L518" s="50">
        <f t="shared" si="187"/>
        <v>45382500</v>
      </c>
      <c r="M518" s="50">
        <f t="shared" si="187"/>
        <v>2962708.8299999996</v>
      </c>
      <c r="N518" s="50">
        <f t="shared" si="187"/>
        <v>762923</v>
      </c>
      <c r="O518" s="50">
        <f>SUM(O398,O405,O418,O428,O438,O464,O466,O470,O472,O474,O517)</f>
        <v>46145423</v>
      </c>
    </row>
    <row r="519" spans="1:15" ht="12" customHeight="1" outlineLevel="1" x14ac:dyDescent="0.25">
      <c r="A519" s="3" t="s">
        <v>377</v>
      </c>
      <c r="B519" s="3" t="s">
        <v>378</v>
      </c>
      <c r="C519" s="3" t="s">
        <v>100</v>
      </c>
      <c r="D519" s="3" t="s">
        <v>252</v>
      </c>
      <c r="E519" s="4" t="s">
        <v>375</v>
      </c>
      <c r="F519" s="46">
        <v>18000</v>
      </c>
      <c r="G519" s="46">
        <v>18000</v>
      </c>
      <c r="H519" s="46">
        <v>11000</v>
      </c>
      <c r="I519" s="46">
        <v>0</v>
      </c>
      <c r="J519" s="46">
        <f>SUM(G519+I519)</f>
        <v>18000</v>
      </c>
      <c r="K519" s="51">
        <v>0</v>
      </c>
      <c r="L519" s="51">
        <v>0</v>
      </c>
      <c r="M519" s="51">
        <v>0</v>
      </c>
      <c r="N519" s="51">
        <v>0</v>
      </c>
      <c r="O519" s="51">
        <f>SUM(L519+N519)</f>
        <v>0</v>
      </c>
    </row>
    <row r="520" spans="1:15" ht="12" customHeight="1" x14ac:dyDescent="0.25">
      <c r="A520" s="75" t="s">
        <v>379</v>
      </c>
      <c r="B520" s="76"/>
      <c r="C520" s="76"/>
      <c r="D520" s="76"/>
      <c r="E520" s="76"/>
      <c r="F520" s="49">
        <f t="shared" ref="F520" si="188">SUM(F519)</f>
        <v>18000</v>
      </c>
      <c r="G520" s="49">
        <f>SUM(G519)</f>
        <v>18000</v>
      </c>
      <c r="H520" s="49">
        <f>SUM(H519)</f>
        <v>11000</v>
      </c>
      <c r="I520" s="49">
        <f>SUM(I519)</f>
        <v>0</v>
      </c>
      <c r="J520" s="49">
        <f>SUM(J519)</f>
        <v>18000</v>
      </c>
      <c r="K520" s="49">
        <f t="shared" ref="K520:O520" si="189">SUM(K519)</f>
        <v>0</v>
      </c>
      <c r="L520" s="49">
        <f>SUM(L519)</f>
        <v>0</v>
      </c>
      <c r="M520" s="49">
        <f>SUM(M519)</f>
        <v>0</v>
      </c>
      <c r="N520" s="49">
        <f>SUM(N519)</f>
        <v>0</v>
      </c>
      <c r="O520" s="49">
        <f t="shared" si="189"/>
        <v>0</v>
      </c>
    </row>
    <row r="521" spans="1:15" ht="12" customHeight="1" outlineLevel="1" x14ac:dyDescent="0.25">
      <c r="A521" s="3" t="s">
        <v>377</v>
      </c>
      <c r="B521" s="3" t="s">
        <v>380</v>
      </c>
      <c r="C521" s="3" t="s">
        <v>342</v>
      </c>
      <c r="D521" s="3" t="s">
        <v>381</v>
      </c>
      <c r="E521" s="4" t="s">
        <v>382</v>
      </c>
      <c r="F521" s="51">
        <v>0</v>
      </c>
      <c r="G521" s="51"/>
      <c r="H521" s="51"/>
      <c r="I521" s="51"/>
      <c r="J521" s="51"/>
      <c r="K521" s="24">
        <v>195000</v>
      </c>
      <c r="L521" s="24">
        <v>195000</v>
      </c>
      <c r="M521" s="24">
        <v>0</v>
      </c>
      <c r="N521" s="66">
        <v>0</v>
      </c>
      <c r="O521" s="24">
        <f>SUM(L521+N521)</f>
        <v>195000</v>
      </c>
    </row>
    <row r="522" spans="1:15" ht="12" customHeight="1" x14ac:dyDescent="0.25">
      <c r="A522" s="75" t="s">
        <v>590</v>
      </c>
      <c r="B522" s="76"/>
      <c r="C522" s="76"/>
      <c r="D522" s="76"/>
      <c r="E522" s="76"/>
      <c r="F522" s="49">
        <f t="shared" ref="F522" si="190">SUM(F521)</f>
        <v>0</v>
      </c>
      <c r="G522" s="49">
        <f>SUM(G521)</f>
        <v>0</v>
      </c>
      <c r="H522" s="49">
        <f>SUM(H521)</f>
        <v>0</v>
      </c>
      <c r="I522" s="49">
        <f>SUM(I521)</f>
        <v>0</v>
      </c>
      <c r="J522" s="49">
        <f>SUM(J521)</f>
        <v>0</v>
      </c>
      <c r="K522" s="49">
        <f t="shared" ref="K522:O522" si="191">SUM(K521)</f>
        <v>195000</v>
      </c>
      <c r="L522" s="49">
        <f>SUM(L521)</f>
        <v>195000</v>
      </c>
      <c r="M522" s="49">
        <f>SUM(M521)</f>
        <v>0</v>
      </c>
      <c r="N522" s="49">
        <f>SUM(N521)</f>
        <v>0</v>
      </c>
      <c r="O522" s="49">
        <f t="shared" si="191"/>
        <v>195000</v>
      </c>
    </row>
    <row r="523" spans="1:15" ht="12" customHeight="1" outlineLevel="1" x14ac:dyDescent="0.25">
      <c r="A523" s="3" t="s">
        <v>377</v>
      </c>
      <c r="B523" s="3" t="s">
        <v>383</v>
      </c>
      <c r="C523" s="3" t="s">
        <v>384</v>
      </c>
      <c r="D523" s="3" t="s">
        <v>385</v>
      </c>
      <c r="E523" s="4" t="s">
        <v>386</v>
      </c>
      <c r="F523" s="51">
        <v>0</v>
      </c>
      <c r="G523" s="51"/>
      <c r="H523" s="51"/>
      <c r="I523" s="51"/>
      <c r="J523" s="51"/>
      <c r="K523" s="24">
        <v>80000</v>
      </c>
      <c r="L523" s="24">
        <v>80000</v>
      </c>
      <c r="M523" s="24">
        <v>0</v>
      </c>
      <c r="N523" s="66">
        <v>0</v>
      </c>
      <c r="O523" s="24">
        <f>SUM(L523+N523)</f>
        <v>80000</v>
      </c>
    </row>
    <row r="524" spans="1:15" ht="12" customHeight="1" x14ac:dyDescent="0.25">
      <c r="A524" s="75" t="s">
        <v>387</v>
      </c>
      <c r="B524" s="76"/>
      <c r="C524" s="76"/>
      <c r="D524" s="76"/>
      <c r="E524" s="76"/>
      <c r="F524" s="49">
        <f t="shared" ref="F524" si="192">SUM(F523)</f>
        <v>0</v>
      </c>
      <c r="G524" s="49">
        <f>SUM(G523)</f>
        <v>0</v>
      </c>
      <c r="H524" s="49">
        <f>SUM(H523)</f>
        <v>0</v>
      </c>
      <c r="I524" s="49">
        <f>SUM(I523)</f>
        <v>0</v>
      </c>
      <c r="J524" s="49">
        <f>SUM(J523)</f>
        <v>0</v>
      </c>
      <c r="K524" s="49">
        <f t="shared" ref="K524:O524" si="193">SUM(K523)</f>
        <v>80000</v>
      </c>
      <c r="L524" s="49">
        <f>SUM(L523)</f>
        <v>80000</v>
      </c>
      <c r="M524" s="49">
        <f>SUM(M523)</f>
        <v>0</v>
      </c>
      <c r="N524" s="49">
        <f>SUM(N523)</f>
        <v>0</v>
      </c>
      <c r="O524" s="49">
        <f t="shared" si="193"/>
        <v>80000</v>
      </c>
    </row>
    <row r="525" spans="1:15" ht="12" customHeight="1" outlineLevel="1" x14ac:dyDescent="0.25">
      <c r="A525" s="3" t="s">
        <v>377</v>
      </c>
      <c r="B525" s="3" t="s">
        <v>388</v>
      </c>
      <c r="C525" s="3" t="s">
        <v>389</v>
      </c>
      <c r="D525" s="3" t="s">
        <v>385</v>
      </c>
      <c r="E525" s="4" t="s">
        <v>386</v>
      </c>
      <c r="F525" s="51">
        <v>0</v>
      </c>
      <c r="G525" s="51"/>
      <c r="H525" s="51"/>
      <c r="I525" s="51"/>
      <c r="J525" s="51"/>
      <c r="K525" s="24">
        <v>300000</v>
      </c>
      <c r="L525" s="24">
        <v>300000</v>
      </c>
      <c r="M525" s="24">
        <v>300000</v>
      </c>
      <c r="N525" s="66">
        <v>0</v>
      </c>
      <c r="O525" s="24">
        <f>SUM(L525+N525)</f>
        <v>300000</v>
      </c>
    </row>
    <row r="526" spans="1:15" ht="12" customHeight="1" x14ac:dyDescent="0.25">
      <c r="A526" s="75" t="s">
        <v>390</v>
      </c>
      <c r="B526" s="76"/>
      <c r="C526" s="76"/>
      <c r="D526" s="76"/>
      <c r="E526" s="76"/>
      <c r="F526" s="49">
        <f t="shared" ref="F526" si="194">SUM(F525)</f>
        <v>0</v>
      </c>
      <c r="G526" s="49">
        <f>SUM(G525)</f>
        <v>0</v>
      </c>
      <c r="H526" s="49">
        <f>SUM(H525)</f>
        <v>0</v>
      </c>
      <c r="I526" s="49">
        <f>SUM(I525)</f>
        <v>0</v>
      </c>
      <c r="J526" s="49">
        <f>SUM(J525)</f>
        <v>0</v>
      </c>
      <c r="K526" s="49">
        <f t="shared" ref="K526:O526" si="195">SUM(K525)</f>
        <v>300000</v>
      </c>
      <c r="L526" s="49">
        <f>SUM(L525)</f>
        <v>300000</v>
      </c>
      <c r="M526" s="49">
        <f>SUM(M525)</f>
        <v>300000</v>
      </c>
      <c r="N526" s="49">
        <f>SUM(N525)</f>
        <v>0</v>
      </c>
      <c r="O526" s="49">
        <f t="shared" si="195"/>
        <v>300000</v>
      </c>
    </row>
    <row r="527" spans="1:15" s="15" customFormat="1" ht="12" customHeight="1" outlineLevel="1" x14ac:dyDescent="0.2">
      <c r="A527" s="13" t="s">
        <v>377</v>
      </c>
      <c r="B527" s="14">
        <v>6235</v>
      </c>
      <c r="C527" s="14">
        <v>4351</v>
      </c>
      <c r="D527" s="65">
        <v>5229</v>
      </c>
      <c r="E527" s="14" t="s">
        <v>512</v>
      </c>
      <c r="F527" s="51">
        <v>0</v>
      </c>
      <c r="G527" s="51"/>
      <c r="H527" s="51"/>
      <c r="I527" s="51"/>
      <c r="J527" s="51"/>
      <c r="K527" s="24">
        <v>700000</v>
      </c>
      <c r="L527" s="24">
        <v>700000</v>
      </c>
      <c r="M527" s="24">
        <v>350000</v>
      </c>
      <c r="N527" s="66">
        <v>0</v>
      </c>
      <c r="O527" s="24">
        <f>SUM(L527+N527)</f>
        <v>700000</v>
      </c>
    </row>
    <row r="528" spans="1:15" s="8" customFormat="1" ht="12" customHeight="1" x14ac:dyDescent="0.2">
      <c r="A528" s="90" t="s">
        <v>511</v>
      </c>
      <c r="B528" s="91"/>
      <c r="C528" s="91"/>
      <c r="D528" s="91"/>
      <c r="E528" s="92"/>
      <c r="F528" s="49">
        <f t="shared" ref="F528:O528" si="196">SUM(F527)</f>
        <v>0</v>
      </c>
      <c r="G528" s="49">
        <f>SUM(G527)</f>
        <v>0</v>
      </c>
      <c r="H528" s="49">
        <f>SUM(H527)</f>
        <v>0</v>
      </c>
      <c r="I528" s="49">
        <f>SUM(I527)</f>
        <v>0</v>
      </c>
      <c r="J528" s="49">
        <f>SUM(J527)</f>
        <v>0</v>
      </c>
      <c r="K528" s="49">
        <f t="shared" ref="K528" si="197">SUM(K527)</f>
        <v>700000</v>
      </c>
      <c r="L528" s="49">
        <f>SUM(L527)</f>
        <v>700000</v>
      </c>
      <c r="M528" s="49">
        <f>SUM(M527)</f>
        <v>350000</v>
      </c>
      <c r="N528" s="49">
        <f>SUM(N527)</f>
        <v>0</v>
      </c>
      <c r="O528" s="49">
        <f t="shared" si="196"/>
        <v>700000</v>
      </c>
    </row>
    <row r="529" spans="1:15" ht="12" customHeight="1" outlineLevel="1" x14ac:dyDescent="0.25">
      <c r="A529" s="3" t="s">
        <v>377</v>
      </c>
      <c r="B529" s="3" t="s">
        <v>391</v>
      </c>
      <c r="C529" s="3" t="s">
        <v>237</v>
      </c>
      <c r="D529" s="3" t="s">
        <v>93</v>
      </c>
      <c r="E529" s="4" t="s">
        <v>94</v>
      </c>
      <c r="F529" s="51">
        <v>0</v>
      </c>
      <c r="G529" s="51"/>
      <c r="H529" s="51"/>
      <c r="I529" s="51"/>
      <c r="J529" s="51"/>
      <c r="K529" s="24">
        <v>20000</v>
      </c>
      <c r="L529" s="24">
        <v>20000</v>
      </c>
      <c r="M529" s="24">
        <v>0</v>
      </c>
      <c r="N529" s="66">
        <v>0</v>
      </c>
      <c r="O529" s="24">
        <f>SUM(L529+N529)</f>
        <v>20000</v>
      </c>
    </row>
    <row r="530" spans="1:15" ht="12" customHeight="1" x14ac:dyDescent="0.25">
      <c r="A530" s="75" t="s">
        <v>392</v>
      </c>
      <c r="B530" s="76"/>
      <c r="C530" s="76"/>
      <c r="D530" s="76"/>
      <c r="E530" s="76"/>
      <c r="F530" s="49">
        <f>SUM(F529)</f>
        <v>0</v>
      </c>
      <c r="G530" s="49">
        <f>SUM(G529)</f>
        <v>0</v>
      </c>
      <c r="H530" s="49">
        <f>SUM(H529)</f>
        <v>0</v>
      </c>
      <c r="I530" s="49">
        <f>SUM(I529)</f>
        <v>0</v>
      </c>
      <c r="J530" s="49">
        <f>SUM(J529)</f>
        <v>0</v>
      </c>
      <c r="K530" s="49">
        <f t="shared" ref="K530:O530" si="198">SUM(K529)</f>
        <v>20000</v>
      </c>
      <c r="L530" s="49">
        <f>SUM(L529)</f>
        <v>20000</v>
      </c>
      <c r="M530" s="49">
        <f>SUM(M529)</f>
        <v>0</v>
      </c>
      <c r="N530" s="49">
        <f>SUM(N529)</f>
        <v>0</v>
      </c>
      <c r="O530" s="49">
        <f t="shared" si="198"/>
        <v>20000</v>
      </c>
    </row>
    <row r="531" spans="1:15" ht="12" customHeight="1" outlineLevel="1" x14ac:dyDescent="0.25">
      <c r="A531" s="3" t="s">
        <v>377</v>
      </c>
      <c r="B531" s="3" t="s">
        <v>393</v>
      </c>
      <c r="C531" s="3" t="s">
        <v>394</v>
      </c>
      <c r="D531" s="3" t="s">
        <v>370</v>
      </c>
      <c r="E531" s="4" t="s">
        <v>371</v>
      </c>
      <c r="F531" s="51">
        <v>0</v>
      </c>
      <c r="G531" s="51"/>
      <c r="H531" s="51"/>
      <c r="I531" s="51"/>
      <c r="J531" s="51"/>
      <c r="K531" s="24">
        <v>8000</v>
      </c>
      <c r="L531" s="24">
        <v>8000</v>
      </c>
      <c r="M531" s="24">
        <v>0</v>
      </c>
      <c r="N531" s="66">
        <v>0</v>
      </c>
      <c r="O531" s="24">
        <f>SUM(L531+N531)</f>
        <v>8000</v>
      </c>
    </row>
    <row r="532" spans="1:15" ht="12" customHeight="1" x14ac:dyDescent="0.25">
      <c r="A532" s="75" t="s">
        <v>395</v>
      </c>
      <c r="B532" s="76"/>
      <c r="C532" s="76"/>
      <c r="D532" s="76"/>
      <c r="E532" s="76"/>
      <c r="F532" s="49">
        <f t="shared" ref="F532" si="199">SUM(F531)</f>
        <v>0</v>
      </c>
      <c r="G532" s="49">
        <f>SUM(G531)</f>
        <v>0</v>
      </c>
      <c r="H532" s="49">
        <f>SUM(H531)</f>
        <v>0</v>
      </c>
      <c r="I532" s="49">
        <f>SUM(I531)</f>
        <v>0</v>
      </c>
      <c r="J532" s="49">
        <f>SUM(J531)</f>
        <v>0</v>
      </c>
      <c r="K532" s="49">
        <f t="shared" ref="K532:O532" si="200">SUM(K531)</f>
        <v>8000</v>
      </c>
      <c r="L532" s="49">
        <f>SUM(L531)</f>
        <v>8000</v>
      </c>
      <c r="M532" s="49">
        <f>SUM(M531)</f>
        <v>0</v>
      </c>
      <c r="N532" s="49">
        <f>SUM(N531)</f>
        <v>0</v>
      </c>
      <c r="O532" s="49">
        <f t="shared" si="200"/>
        <v>8000</v>
      </c>
    </row>
    <row r="533" spans="1:15" ht="12" customHeight="1" outlineLevel="1" x14ac:dyDescent="0.25">
      <c r="A533" s="3" t="s">
        <v>377</v>
      </c>
      <c r="B533" s="3" t="s">
        <v>396</v>
      </c>
      <c r="C533" s="3" t="s">
        <v>397</v>
      </c>
      <c r="D533" s="3" t="s">
        <v>101</v>
      </c>
      <c r="E533" s="4" t="s">
        <v>102</v>
      </c>
      <c r="F533" s="51">
        <v>0</v>
      </c>
      <c r="G533" s="51"/>
      <c r="H533" s="51"/>
      <c r="I533" s="51"/>
      <c r="J533" s="51"/>
      <c r="K533" s="24">
        <v>12000</v>
      </c>
      <c r="L533" s="24">
        <v>12000</v>
      </c>
      <c r="M533" s="24">
        <v>0</v>
      </c>
      <c r="N533" s="66">
        <v>0</v>
      </c>
      <c r="O533" s="24">
        <f>SUM(L533+N533)</f>
        <v>12000</v>
      </c>
    </row>
    <row r="534" spans="1:15" ht="12" customHeight="1" x14ac:dyDescent="0.25">
      <c r="A534" s="75" t="s">
        <v>398</v>
      </c>
      <c r="B534" s="76"/>
      <c r="C534" s="76"/>
      <c r="D534" s="76"/>
      <c r="E534" s="76"/>
      <c r="F534" s="49">
        <f t="shared" ref="F534" si="201">SUM(F533)</f>
        <v>0</v>
      </c>
      <c r="G534" s="49">
        <f>SUM(G533)</f>
        <v>0</v>
      </c>
      <c r="H534" s="49">
        <f>SUM(H533)</f>
        <v>0</v>
      </c>
      <c r="I534" s="49">
        <f>SUM(I533)</f>
        <v>0</v>
      </c>
      <c r="J534" s="49">
        <f>SUM(J533)</f>
        <v>0</v>
      </c>
      <c r="K534" s="49">
        <f t="shared" ref="K534:O534" si="202">SUM(K533)</f>
        <v>12000</v>
      </c>
      <c r="L534" s="49">
        <f>SUM(L533)</f>
        <v>12000</v>
      </c>
      <c r="M534" s="49">
        <f>SUM(M533)</f>
        <v>0</v>
      </c>
      <c r="N534" s="49">
        <f>SUM(N533)</f>
        <v>0</v>
      </c>
      <c r="O534" s="49">
        <f t="shared" si="202"/>
        <v>12000</v>
      </c>
    </row>
    <row r="535" spans="1:15" ht="12" customHeight="1" outlineLevel="1" x14ac:dyDescent="0.25">
      <c r="A535" s="3" t="s">
        <v>377</v>
      </c>
      <c r="B535" s="3" t="s">
        <v>399</v>
      </c>
      <c r="C535" s="3" t="s">
        <v>400</v>
      </c>
      <c r="D535" s="3" t="s">
        <v>154</v>
      </c>
      <c r="E535" s="4" t="s">
        <v>155</v>
      </c>
      <c r="F535" s="46">
        <v>4000</v>
      </c>
      <c r="G535" s="46">
        <v>4000</v>
      </c>
      <c r="H535" s="46">
        <v>0</v>
      </c>
      <c r="I535" s="46">
        <v>0</v>
      </c>
      <c r="J535" s="46">
        <f>SUM(G535+I535)</f>
        <v>4000</v>
      </c>
      <c r="K535" s="51">
        <v>0</v>
      </c>
      <c r="L535" s="51">
        <v>0</v>
      </c>
      <c r="M535" s="51">
        <v>0</v>
      </c>
      <c r="N535" s="51">
        <v>0</v>
      </c>
      <c r="O535" s="51">
        <f>SUM(L535+N535)</f>
        <v>0</v>
      </c>
    </row>
    <row r="536" spans="1:15" ht="12" customHeight="1" outlineLevel="1" x14ac:dyDescent="0.25">
      <c r="A536" s="3" t="s">
        <v>377</v>
      </c>
      <c r="B536" s="3" t="s">
        <v>399</v>
      </c>
      <c r="C536" s="3" t="s">
        <v>400</v>
      </c>
      <c r="D536" s="3" t="s">
        <v>120</v>
      </c>
      <c r="E536" s="4" t="s">
        <v>121</v>
      </c>
      <c r="F536" s="51">
        <v>0</v>
      </c>
      <c r="G536" s="51">
        <v>0</v>
      </c>
      <c r="H536" s="51">
        <v>0</v>
      </c>
      <c r="I536" s="51">
        <v>0</v>
      </c>
      <c r="J536" s="51">
        <f>SUM(G536+I536)</f>
        <v>0</v>
      </c>
      <c r="K536" s="24">
        <v>10000</v>
      </c>
      <c r="L536" s="24">
        <v>10000</v>
      </c>
      <c r="M536" s="24">
        <v>0</v>
      </c>
      <c r="N536" s="66">
        <v>0</v>
      </c>
      <c r="O536" s="24">
        <f>SUM(L536+N536)</f>
        <v>10000</v>
      </c>
    </row>
    <row r="537" spans="1:15" ht="12" customHeight="1" outlineLevel="1" x14ac:dyDescent="0.25">
      <c r="A537" s="3" t="s">
        <v>377</v>
      </c>
      <c r="B537" s="3" t="s">
        <v>399</v>
      </c>
      <c r="C537" s="3" t="s">
        <v>400</v>
      </c>
      <c r="D537" s="3" t="s">
        <v>93</v>
      </c>
      <c r="E537" s="4" t="s">
        <v>94</v>
      </c>
      <c r="F537" s="51">
        <v>0</v>
      </c>
      <c r="G537" s="51">
        <v>0</v>
      </c>
      <c r="H537" s="51">
        <v>0</v>
      </c>
      <c r="I537" s="51">
        <v>0</v>
      </c>
      <c r="J537" s="51">
        <f>SUM(G537+I537)</f>
        <v>0</v>
      </c>
      <c r="K537" s="24">
        <v>60000</v>
      </c>
      <c r="L537" s="24">
        <v>60000</v>
      </c>
      <c r="M537" s="24">
        <v>0</v>
      </c>
      <c r="N537" s="66">
        <v>0</v>
      </c>
      <c r="O537" s="24">
        <f>SUM(L537+N537)</f>
        <v>60000</v>
      </c>
    </row>
    <row r="538" spans="1:15" ht="12" customHeight="1" outlineLevel="1" x14ac:dyDescent="0.25">
      <c r="A538" s="3" t="s">
        <v>377</v>
      </c>
      <c r="B538" s="3" t="s">
        <v>399</v>
      </c>
      <c r="C538" s="3" t="s">
        <v>400</v>
      </c>
      <c r="D538" s="3" t="s">
        <v>145</v>
      </c>
      <c r="E538" s="4" t="s">
        <v>146</v>
      </c>
      <c r="F538" s="51">
        <v>0</v>
      </c>
      <c r="G538" s="51">
        <v>0</v>
      </c>
      <c r="H538" s="51">
        <v>0</v>
      </c>
      <c r="I538" s="51">
        <v>0</v>
      </c>
      <c r="J538" s="51">
        <f>SUM(G538+I538)</f>
        <v>0</v>
      </c>
      <c r="K538" s="24">
        <v>30000</v>
      </c>
      <c r="L538" s="24">
        <v>30000</v>
      </c>
      <c r="M538" s="24">
        <v>0</v>
      </c>
      <c r="N538" s="66">
        <v>0</v>
      </c>
      <c r="O538" s="24">
        <f>SUM(L538+N538)</f>
        <v>30000</v>
      </c>
    </row>
    <row r="539" spans="1:15" ht="12" customHeight="1" x14ac:dyDescent="0.25">
      <c r="A539" s="75" t="s">
        <v>401</v>
      </c>
      <c r="B539" s="76"/>
      <c r="C539" s="76"/>
      <c r="D539" s="76"/>
      <c r="E539" s="76"/>
      <c r="F539" s="49">
        <f t="shared" ref="F539" si="203">SUM(F535:F538)</f>
        <v>4000</v>
      </c>
      <c r="G539" s="49">
        <f>SUM(G535:G538)</f>
        <v>4000</v>
      </c>
      <c r="H539" s="49">
        <f>SUM(H535:H538)</f>
        <v>0</v>
      </c>
      <c r="I539" s="49">
        <f>SUM(I535:I538)</f>
        <v>0</v>
      </c>
      <c r="J539" s="49">
        <f>SUM(J535:J538)</f>
        <v>4000</v>
      </c>
      <c r="K539" s="49">
        <f t="shared" ref="K539:O539" si="204">SUM(K535:K538)</f>
        <v>100000</v>
      </c>
      <c r="L539" s="49">
        <f>SUM(L535:L538)</f>
        <v>100000</v>
      </c>
      <c r="M539" s="49">
        <f>SUM(M535:M538)</f>
        <v>0</v>
      </c>
      <c r="N539" s="49">
        <f>SUM(N535:N538)</f>
        <v>0</v>
      </c>
      <c r="O539" s="49">
        <f t="shared" si="204"/>
        <v>100000</v>
      </c>
    </row>
    <row r="540" spans="1:15" s="6" customFormat="1" ht="12" customHeight="1" x14ac:dyDescent="0.25">
      <c r="A540" s="80" t="s">
        <v>402</v>
      </c>
      <c r="B540" s="81"/>
      <c r="C540" s="81"/>
      <c r="D540" s="81"/>
      <c r="E540" s="81"/>
      <c r="F540" s="50">
        <f t="shared" ref="F540:O540" si="205">SUM(F520,F522,F524,F526,F528,F530,F532,F534,F539)</f>
        <v>22000</v>
      </c>
      <c r="G540" s="50">
        <f>SUM(G520,G522,G524,G526,G528,G530,G532,G534,G539)</f>
        <v>22000</v>
      </c>
      <c r="H540" s="50">
        <f>SUM(H520,H522,H524,H526,H528,H530,H532,H534,H539)</f>
        <v>11000</v>
      </c>
      <c r="I540" s="50">
        <f>SUM(I520,I522,I524,I526,I528,I530,I532,I534,I539)</f>
        <v>0</v>
      </c>
      <c r="J540" s="50">
        <f>SUM(J520,J522,J524,J526,J528,J530,J532,J534,J539)</f>
        <v>22000</v>
      </c>
      <c r="K540" s="50">
        <f t="shared" ref="K540" si="206">SUM(K520,K522,K524,K526,K528,K530,K532,K534,K539)</f>
        <v>1415000</v>
      </c>
      <c r="L540" s="50">
        <f>SUM(L520,L522,L524,L526,L528,L530,L532,L534,L539)</f>
        <v>1415000</v>
      </c>
      <c r="M540" s="50">
        <f>SUM(M520,M522,M524,M526,M528,M530,M532,M534,M539)</f>
        <v>650000</v>
      </c>
      <c r="N540" s="50">
        <f>SUM(N520,N522,N524,N526,N528,N530,N532,N534,N539)</f>
        <v>0</v>
      </c>
      <c r="O540" s="50">
        <f t="shared" si="205"/>
        <v>1415000</v>
      </c>
    </row>
    <row r="541" spans="1:15" ht="12" customHeight="1" outlineLevel="1" x14ac:dyDescent="0.25">
      <c r="A541" s="3" t="s">
        <v>403</v>
      </c>
      <c r="B541" s="3" t="s">
        <v>404</v>
      </c>
      <c r="C541" s="3" t="s">
        <v>405</v>
      </c>
      <c r="D541" s="3" t="s">
        <v>120</v>
      </c>
      <c r="E541" s="4" t="s">
        <v>121</v>
      </c>
      <c r="F541" s="51">
        <v>0</v>
      </c>
      <c r="G541" s="51">
        <v>0</v>
      </c>
      <c r="H541" s="51">
        <v>0</v>
      </c>
      <c r="I541" s="51">
        <v>0</v>
      </c>
      <c r="J541" s="51">
        <f>SUM(G541+I541)</f>
        <v>0</v>
      </c>
      <c r="K541" s="24">
        <v>30000</v>
      </c>
      <c r="L541" s="24">
        <v>30000</v>
      </c>
      <c r="M541" s="24">
        <v>0</v>
      </c>
      <c r="N541" s="66">
        <v>0</v>
      </c>
      <c r="O541" s="24">
        <v>30000</v>
      </c>
    </row>
    <row r="542" spans="1:15" ht="12" customHeight="1" outlineLevel="1" x14ac:dyDescent="0.25">
      <c r="A542" s="3" t="s">
        <v>403</v>
      </c>
      <c r="B542" s="3" t="s">
        <v>404</v>
      </c>
      <c r="C542" s="3" t="s">
        <v>405</v>
      </c>
      <c r="D542" s="3" t="s">
        <v>93</v>
      </c>
      <c r="E542" s="4" t="s">
        <v>94</v>
      </c>
      <c r="F542" s="51">
        <v>0</v>
      </c>
      <c r="G542" s="51">
        <v>0</v>
      </c>
      <c r="H542" s="51">
        <v>0</v>
      </c>
      <c r="I542" s="51">
        <v>0</v>
      </c>
      <c r="J542" s="51">
        <f>SUM(G542+I542)</f>
        <v>0</v>
      </c>
      <c r="K542" s="24">
        <v>20000</v>
      </c>
      <c r="L542" s="24">
        <v>20000</v>
      </c>
      <c r="M542" s="24">
        <v>0</v>
      </c>
      <c r="N542" s="66">
        <v>0</v>
      </c>
      <c r="O542" s="24">
        <v>20000</v>
      </c>
    </row>
    <row r="543" spans="1:15" ht="12" customHeight="1" outlineLevel="1" x14ac:dyDescent="0.25">
      <c r="A543" s="3" t="s">
        <v>403</v>
      </c>
      <c r="B543" s="3" t="s">
        <v>522</v>
      </c>
      <c r="C543" s="3" t="s">
        <v>405</v>
      </c>
      <c r="D543" s="3" t="s">
        <v>145</v>
      </c>
      <c r="E543" s="4" t="s">
        <v>146</v>
      </c>
      <c r="F543" s="51">
        <v>0</v>
      </c>
      <c r="G543" s="51">
        <v>0</v>
      </c>
      <c r="H543" s="51">
        <v>0</v>
      </c>
      <c r="I543" s="51">
        <v>0</v>
      </c>
      <c r="J543" s="51">
        <f>SUM(G543+I543)</f>
        <v>0</v>
      </c>
      <c r="K543" s="24">
        <v>20000</v>
      </c>
      <c r="L543" s="24">
        <v>20000</v>
      </c>
      <c r="M543" s="24">
        <v>0</v>
      </c>
      <c r="N543" s="66">
        <v>0</v>
      </c>
      <c r="O543" s="24">
        <v>20000</v>
      </c>
    </row>
    <row r="544" spans="1:15" ht="12" customHeight="1" outlineLevel="1" x14ac:dyDescent="0.25">
      <c r="A544" s="3" t="s">
        <v>403</v>
      </c>
      <c r="B544" s="3" t="s">
        <v>404</v>
      </c>
      <c r="C544" s="3" t="s">
        <v>405</v>
      </c>
      <c r="D544" s="3" t="s">
        <v>147</v>
      </c>
      <c r="E544" s="4" t="s">
        <v>148</v>
      </c>
      <c r="F544" s="51">
        <v>0</v>
      </c>
      <c r="G544" s="51">
        <v>0</v>
      </c>
      <c r="H544" s="51">
        <v>0</v>
      </c>
      <c r="I544" s="51">
        <v>0</v>
      </c>
      <c r="J544" s="51">
        <f>SUM(G544+I544)</f>
        <v>0</v>
      </c>
      <c r="K544" s="24">
        <v>250000</v>
      </c>
      <c r="L544" s="24">
        <v>250000</v>
      </c>
      <c r="M544" s="24">
        <v>0</v>
      </c>
      <c r="N544" s="66">
        <v>0</v>
      </c>
      <c r="O544" s="24">
        <v>250000</v>
      </c>
    </row>
    <row r="545" spans="1:273" ht="12" customHeight="1" x14ac:dyDescent="0.25">
      <c r="A545" s="75" t="s">
        <v>589</v>
      </c>
      <c r="B545" s="76"/>
      <c r="C545" s="76"/>
      <c r="D545" s="76"/>
      <c r="E545" s="76"/>
      <c r="F545" s="49">
        <f t="shared" ref="F545:O545" si="207">SUM(F541:F544)</f>
        <v>0</v>
      </c>
      <c r="G545" s="49">
        <f t="shared" si="207"/>
        <v>0</v>
      </c>
      <c r="H545" s="49">
        <f t="shared" si="207"/>
        <v>0</v>
      </c>
      <c r="I545" s="49">
        <f t="shared" si="207"/>
        <v>0</v>
      </c>
      <c r="J545" s="49">
        <f t="shared" si="207"/>
        <v>0</v>
      </c>
      <c r="K545" s="49">
        <f t="shared" si="207"/>
        <v>320000</v>
      </c>
      <c r="L545" s="49">
        <f t="shared" si="207"/>
        <v>320000</v>
      </c>
      <c r="M545" s="49">
        <f t="shared" si="207"/>
        <v>0</v>
      </c>
      <c r="N545" s="49">
        <f t="shared" si="207"/>
        <v>0</v>
      </c>
      <c r="O545" s="49">
        <f t="shared" si="207"/>
        <v>320000</v>
      </c>
    </row>
    <row r="546" spans="1:273" ht="12" customHeight="1" outlineLevel="1" x14ac:dyDescent="0.25">
      <c r="A546" s="3" t="s">
        <v>403</v>
      </c>
      <c r="B546" s="3" t="s">
        <v>406</v>
      </c>
      <c r="C546" s="3" t="s">
        <v>407</v>
      </c>
      <c r="D546" s="3" t="s">
        <v>154</v>
      </c>
      <c r="E546" s="4" t="s">
        <v>155</v>
      </c>
      <c r="F546" s="46">
        <v>5000</v>
      </c>
      <c r="G546" s="46">
        <v>5000</v>
      </c>
      <c r="H546" s="46">
        <v>0</v>
      </c>
      <c r="I546" s="46">
        <v>0</v>
      </c>
      <c r="J546" s="46">
        <f>SUM(G546+I546)</f>
        <v>5000</v>
      </c>
      <c r="K546" s="51">
        <v>0</v>
      </c>
      <c r="L546" s="51">
        <v>0</v>
      </c>
      <c r="M546" s="51">
        <v>0</v>
      </c>
      <c r="N546" s="51">
        <v>0</v>
      </c>
      <c r="O546" s="51">
        <f>SUM(L546+N546)</f>
        <v>0</v>
      </c>
    </row>
    <row r="547" spans="1:273" ht="12" customHeight="1" x14ac:dyDescent="0.25">
      <c r="A547" s="75" t="s">
        <v>408</v>
      </c>
      <c r="B547" s="76"/>
      <c r="C547" s="76"/>
      <c r="D547" s="76"/>
      <c r="E547" s="76"/>
      <c r="F547" s="49">
        <f t="shared" ref="F547" si="208">SUM(F546)</f>
        <v>5000</v>
      </c>
      <c r="G547" s="49">
        <f>SUM(G546)</f>
        <v>5000</v>
      </c>
      <c r="H547" s="49">
        <f>SUM(H546)</f>
        <v>0</v>
      </c>
      <c r="I547" s="49">
        <f>SUM(I546)</f>
        <v>0</v>
      </c>
      <c r="J547" s="49">
        <f>SUM(J546)</f>
        <v>5000</v>
      </c>
      <c r="K547" s="49">
        <f t="shared" ref="K547:O547" si="209">SUM(K546)</f>
        <v>0</v>
      </c>
      <c r="L547" s="49">
        <f>SUM(L546)</f>
        <v>0</v>
      </c>
      <c r="M547" s="49">
        <f>SUM(M546)</f>
        <v>0</v>
      </c>
      <c r="N547" s="49">
        <f>SUM(N546)</f>
        <v>0</v>
      </c>
      <c r="O547" s="49">
        <f t="shared" si="209"/>
        <v>0</v>
      </c>
    </row>
    <row r="548" spans="1:273" s="6" customFormat="1" ht="12" customHeight="1" x14ac:dyDescent="0.25">
      <c r="A548" s="80" t="s">
        <v>409</v>
      </c>
      <c r="B548" s="81"/>
      <c r="C548" s="81"/>
      <c r="D548" s="81"/>
      <c r="E548" s="81"/>
      <c r="F548" s="50">
        <f t="shared" ref="F548" si="210">SUM(F545,F547)</f>
        <v>5000</v>
      </c>
      <c r="G548" s="50">
        <f>SUM(G545,G547)</f>
        <v>5000</v>
      </c>
      <c r="H548" s="50">
        <f>SUM(H545,H547)</f>
        <v>0</v>
      </c>
      <c r="I548" s="50">
        <f>SUM(I545,I547)</f>
        <v>0</v>
      </c>
      <c r="J548" s="50">
        <f>SUM(J545,J547)</f>
        <v>5000</v>
      </c>
      <c r="K548" s="50">
        <f t="shared" ref="K548:O548" si="211">SUM(K545,K547)</f>
        <v>320000</v>
      </c>
      <c r="L548" s="50">
        <f>SUM(L545,L547)</f>
        <v>320000</v>
      </c>
      <c r="M548" s="50">
        <f>SUM(M545,M547)</f>
        <v>0</v>
      </c>
      <c r="N548" s="50">
        <f>SUM(N545,N547)</f>
        <v>0</v>
      </c>
      <c r="O548" s="50">
        <f t="shared" si="211"/>
        <v>320000</v>
      </c>
    </row>
    <row r="549" spans="1:273" ht="12" customHeight="1" outlineLevel="1" x14ac:dyDescent="0.25">
      <c r="A549" s="3" t="s">
        <v>410</v>
      </c>
      <c r="B549" s="3" t="s">
        <v>411</v>
      </c>
      <c r="C549" s="3" t="s">
        <v>283</v>
      </c>
      <c r="D549" s="3" t="s">
        <v>412</v>
      </c>
      <c r="E549" s="4" t="s">
        <v>413</v>
      </c>
      <c r="F549" s="51">
        <v>0</v>
      </c>
      <c r="G549" s="51">
        <v>0</v>
      </c>
      <c r="H549" s="51">
        <v>0</v>
      </c>
      <c r="I549" s="51">
        <v>0</v>
      </c>
      <c r="J549" s="51">
        <f>SUM(G549+I549)</f>
        <v>0</v>
      </c>
      <c r="K549" s="24">
        <v>578000</v>
      </c>
      <c r="L549" s="24">
        <v>578000</v>
      </c>
      <c r="M549" s="24">
        <v>111250</v>
      </c>
      <c r="N549" s="66">
        <v>0</v>
      </c>
      <c r="O549" s="24">
        <f>SUM(L549+N549)</f>
        <v>578000</v>
      </c>
    </row>
    <row r="550" spans="1:273" ht="12" customHeight="1" x14ac:dyDescent="0.25">
      <c r="A550" s="95" t="s">
        <v>513</v>
      </c>
      <c r="B550" s="96"/>
      <c r="C550" s="96"/>
      <c r="D550" s="96"/>
      <c r="E550" s="96"/>
      <c r="F550" s="52">
        <f>SUM(F549:F549)</f>
        <v>0</v>
      </c>
      <c r="G550" s="52">
        <f>SUM(G549)</f>
        <v>0</v>
      </c>
      <c r="H550" s="52">
        <f>SUM(H549)</f>
        <v>0</v>
      </c>
      <c r="I550" s="52">
        <f>SUM(I549)</f>
        <v>0</v>
      </c>
      <c r="J550" s="52">
        <f>SUM(J549)</f>
        <v>0</v>
      </c>
      <c r="K550" s="52">
        <f t="shared" ref="K550:O550" si="212">SUM(K549)</f>
        <v>578000</v>
      </c>
      <c r="L550" s="52">
        <f>SUM(L549)</f>
        <v>578000</v>
      </c>
      <c r="M550" s="52">
        <f>SUM(M549)</f>
        <v>111250</v>
      </c>
      <c r="N550" s="52">
        <f>SUM(N549)</f>
        <v>0</v>
      </c>
      <c r="O550" s="52">
        <f t="shared" si="212"/>
        <v>578000</v>
      </c>
    </row>
    <row r="551" spans="1:273" s="15" customFormat="1" ht="12" customHeight="1" outlineLevel="1" x14ac:dyDescent="0.2">
      <c r="A551" s="13" t="s">
        <v>410</v>
      </c>
      <c r="B551" s="16" t="s">
        <v>523</v>
      </c>
      <c r="C551" s="16">
        <v>3111</v>
      </c>
      <c r="D551" s="16">
        <v>5331</v>
      </c>
      <c r="E551" s="16" t="s">
        <v>413</v>
      </c>
      <c r="F551" s="64">
        <v>0</v>
      </c>
      <c r="G551" s="64">
        <v>0</v>
      </c>
      <c r="H551" s="64">
        <v>0</v>
      </c>
      <c r="I551" s="64">
        <v>0</v>
      </c>
      <c r="J551" s="64">
        <f>SUM(G551+I551)</f>
        <v>0</v>
      </c>
      <c r="K551" s="33">
        <v>445000</v>
      </c>
      <c r="L551" s="33">
        <v>445000</v>
      </c>
      <c r="M551" s="33">
        <v>144500</v>
      </c>
      <c r="N551" s="67">
        <v>0</v>
      </c>
      <c r="O551" s="33">
        <f>SUM(L551+N551)</f>
        <v>445000</v>
      </c>
    </row>
    <row r="552" spans="1:273" s="13" customFormat="1" ht="12" customHeight="1" x14ac:dyDescent="0.25">
      <c r="A552" s="90" t="s">
        <v>514</v>
      </c>
      <c r="B552" s="91"/>
      <c r="C552" s="91"/>
      <c r="D552" s="91"/>
      <c r="E552" s="92"/>
      <c r="F552" s="55">
        <f t="shared" ref="F552:O552" si="213">SUM(F551)</f>
        <v>0</v>
      </c>
      <c r="G552" s="58">
        <f t="shared" si="213"/>
        <v>0</v>
      </c>
      <c r="H552" s="58">
        <f t="shared" si="213"/>
        <v>0</v>
      </c>
      <c r="I552" s="58">
        <f t="shared" si="213"/>
        <v>0</v>
      </c>
      <c r="J552" s="58">
        <f t="shared" si="213"/>
        <v>0</v>
      </c>
      <c r="K552" s="59">
        <f t="shared" si="213"/>
        <v>445000</v>
      </c>
      <c r="L552" s="59">
        <f t="shared" si="213"/>
        <v>445000</v>
      </c>
      <c r="M552" s="59">
        <f t="shared" si="213"/>
        <v>144500</v>
      </c>
      <c r="N552" s="59">
        <f t="shared" si="213"/>
        <v>0</v>
      </c>
      <c r="O552" s="59">
        <f t="shared" si="213"/>
        <v>445000</v>
      </c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  <c r="BG552" s="31"/>
      <c r="BH552" s="31"/>
      <c r="BI552" s="31"/>
      <c r="BJ552" s="31"/>
      <c r="BK552" s="31"/>
      <c r="BL552" s="31"/>
      <c r="BM552" s="31"/>
      <c r="BN552" s="31"/>
      <c r="BO552" s="31"/>
      <c r="BP552" s="31"/>
      <c r="BQ552" s="31"/>
      <c r="BR552" s="31"/>
      <c r="BS552" s="31"/>
      <c r="BT552" s="31"/>
      <c r="BU552" s="31"/>
      <c r="BV552" s="31"/>
      <c r="BW552" s="31"/>
      <c r="BX552" s="31"/>
      <c r="BY552" s="31"/>
      <c r="BZ552" s="31"/>
      <c r="CA552" s="31"/>
      <c r="CB552" s="31"/>
      <c r="CC552" s="31"/>
      <c r="CD552" s="31"/>
      <c r="CE552" s="31"/>
      <c r="CF552" s="31"/>
      <c r="CG552" s="31"/>
      <c r="CH552" s="31"/>
      <c r="CI552" s="31"/>
      <c r="CJ552" s="31"/>
      <c r="CK552" s="31"/>
      <c r="CL552" s="31"/>
      <c r="CM552" s="31"/>
      <c r="CN552" s="31"/>
      <c r="CO552" s="31"/>
      <c r="CP552" s="31"/>
      <c r="CQ552" s="31"/>
      <c r="CR552" s="31"/>
      <c r="CS552" s="31"/>
      <c r="CT552" s="31"/>
      <c r="CU552" s="31"/>
      <c r="CV552" s="31"/>
      <c r="CW552" s="31"/>
      <c r="CX552" s="31"/>
      <c r="CY552" s="31"/>
      <c r="CZ552" s="31"/>
      <c r="DA552" s="31"/>
      <c r="DB552" s="31"/>
      <c r="DC552" s="31"/>
      <c r="DD552" s="31"/>
      <c r="DE552" s="31"/>
      <c r="DF552" s="31"/>
      <c r="DG552" s="31"/>
      <c r="DH552" s="31"/>
      <c r="DI552" s="31"/>
      <c r="DJ552" s="31"/>
      <c r="DK552" s="31"/>
      <c r="DL552" s="31"/>
      <c r="DM552" s="31"/>
      <c r="DN552" s="31"/>
      <c r="DO552" s="31"/>
      <c r="DP552" s="31"/>
      <c r="DQ552" s="31"/>
      <c r="DR552" s="31"/>
      <c r="DS552" s="31"/>
      <c r="DT552" s="31"/>
      <c r="DU552" s="31"/>
      <c r="DV552" s="31"/>
      <c r="DW552" s="31"/>
      <c r="DX552" s="31"/>
      <c r="DY552" s="31"/>
      <c r="DZ552" s="31"/>
      <c r="EA552" s="31"/>
      <c r="EB552" s="31"/>
      <c r="EC552" s="31"/>
      <c r="ED552" s="31"/>
      <c r="EE552" s="31"/>
      <c r="EF552" s="31"/>
      <c r="EG552" s="31"/>
      <c r="EH552" s="31"/>
      <c r="EI552" s="31"/>
      <c r="EJ552" s="31"/>
      <c r="EK552" s="31"/>
      <c r="EL552" s="31"/>
      <c r="EM552" s="31"/>
      <c r="EN552" s="31"/>
      <c r="EO552" s="31"/>
      <c r="EP552" s="31"/>
      <c r="EQ552" s="31"/>
      <c r="ER552" s="31"/>
      <c r="ES552" s="31"/>
      <c r="ET552" s="31"/>
      <c r="EU552" s="31"/>
      <c r="EV552" s="31"/>
      <c r="EW552" s="31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  <c r="HI552" s="31"/>
      <c r="HJ552" s="31"/>
      <c r="HK552" s="31"/>
      <c r="HL552" s="31"/>
      <c r="HM552" s="31"/>
      <c r="HN552" s="31"/>
      <c r="HO552" s="31"/>
      <c r="HP552" s="31"/>
      <c r="HQ552" s="31"/>
      <c r="HR552" s="31"/>
      <c r="HS552" s="31"/>
      <c r="HT552" s="31"/>
      <c r="HU552" s="31"/>
      <c r="HV552" s="31"/>
      <c r="HW552" s="31"/>
      <c r="HX552" s="31"/>
      <c r="HY552" s="31"/>
      <c r="HZ552" s="31"/>
      <c r="IA552" s="31"/>
      <c r="IB552" s="31"/>
      <c r="IC552" s="31"/>
      <c r="ID552" s="31"/>
      <c r="IE552" s="31"/>
      <c r="IF552" s="31"/>
      <c r="IG552" s="31"/>
      <c r="IH552" s="31"/>
      <c r="II552" s="31"/>
      <c r="IJ552" s="31"/>
      <c r="IK552" s="31"/>
      <c r="IL552" s="31"/>
      <c r="IM552" s="31"/>
      <c r="IN552" s="31"/>
      <c r="IO552" s="31"/>
      <c r="IP552" s="31"/>
      <c r="IQ552" s="31"/>
      <c r="IR552" s="31"/>
      <c r="IS552" s="31"/>
      <c r="IT552" s="31"/>
      <c r="IU552" s="31"/>
      <c r="IV552" s="31"/>
      <c r="IW552" s="31"/>
      <c r="IX552" s="31"/>
      <c r="IY552" s="31"/>
      <c r="IZ552" s="31"/>
      <c r="JA552" s="31"/>
      <c r="JB552" s="31"/>
      <c r="JC552" s="31"/>
      <c r="JD552" s="31"/>
      <c r="JE552" s="31"/>
      <c r="JF552" s="31"/>
      <c r="JG552" s="31"/>
      <c r="JH552" s="31"/>
      <c r="JI552" s="31"/>
      <c r="JJ552" s="31"/>
      <c r="JK552" s="31"/>
      <c r="JL552" s="31"/>
      <c r="JM552" s="31"/>
    </row>
    <row r="553" spans="1:273" ht="12" customHeight="1" outlineLevel="1" x14ac:dyDescent="0.25">
      <c r="A553" s="3" t="s">
        <v>410</v>
      </c>
      <c r="B553" s="3" t="s">
        <v>414</v>
      </c>
      <c r="C553" s="3" t="s">
        <v>283</v>
      </c>
      <c r="D553" s="3" t="s">
        <v>412</v>
      </c>
      <c r="E553" s="4" t="s">
        <v>413</v>
      </c>
      <c r="F553" s="51">
        <v>0</v>
      </c>
      <c r="G553" s="51">
        <v>0</v>
      </c>
      <c r="H553" s="51">
        <v>0</v>
      </c>
      <c r="I553" s="51">
        <v>0</v>
      </c>
      <c r="J553" s="51">
        <f>SUM(G553+I553)</f>
        <v>0</v>
      </c>
      <c r="K553" s="24">
        <v>505000</v>
      </c>
      <c r="L553" s="24">
        <v>505000</v>
      </c>
      <c r="M553" s="24">
        <v>126250</v>
      </c>
      <c r="N553" s="66">
        <v>0</v>
      </c>
      <c r="O553" s="24">
        <f>SUM(L553+N553)</f>
        <v>505000</v>
      </c>
    </row>
    <row r="554" spans="1:273" ht="12" customHeight="1" x14ac:dyDescent="0.25">
      <c r="A554" s="75" t="s">
        <v>415</v>
      </c>
      <c r="B554" s="76"/>
      <c r="C554" s="76"/>
      <c r="D554" s="76"/>
      <c r="E554" s="76"/>
      <c r="F554" s="49">
        <f>SUM(F553:F553)</f>
        <v>0</v>
      </c>
      <c r="G554" s="49">
        <f>SUM(G553)</f>
        <v>0</v>
      </c>
      <c r="H554" s="49">
        <f>SUM(H553)</f>
        <v>0</v>
      </c>
      <c r="I554" s="49">
        <f>SUM(I553)</f>
        <v>0</v>
      </c>
      <c r="J554" s="49">
        <f>SUM(J553)</f>
        <v>0</v>
      </c>
      <c r="K554" s="49">
        <f>SUM(K553:K553)</f>
        <v>505000</v>
      </c>
      <c r="L554" s="49">
        <f>SUM(L553)</f>
        <v>505000</v>
      </c>
      <c r="M554" s="49">
        <f>SUM(M553)</f>
        <v>126250</v>
      </c>
      <c r="N554" s="49">
        <f>SUM(N553)</f>
        <v>0</v>
      </c>
      <c r="O554" s="49">
        <f>SUM(O553:O553)</f>
        <v>505000</v>
      </c>
    </row>
    <row r="555" spans="1:273" ht="12" customHeight="1" outlineLevel="1" x14ac:dyDescent="0.25">
      <c r="A555" s="3" t="s">
        <v>410</v>
      </c>
      <c r="B555" s="3" t="s">
        <v>416</v>
      </c>
      <c r="C555" s="3" t="s">
        <v>250</v>
      </c>
      <c r="D555" s="3" t="s">
        <v>412</v>
      </c>
      <c r="E555" s="4" t="s">
        <v>413</v>
      </c>
      <c r="F555" s="51">
        <v>0</v>
      </c>
      <c r="G555" s="51">
        <v>0</v>
      </c>
      <c r="H555" s="51">
        <v>0</v>
      </c>
      <c r="I555" s="51">
        <v>0</v>
      </c>
      <c r="J555" s="51">
        <f>SUM(G555+I555)</f>
        <v>0</v>
      </c>
      <c r="K555" s="24">
        <v>3595000</v>
      </c>
      <c r="L555" s="24">
        <v>3595000</v>
      </c>
      <c r="M555" s="24">
        <v>272924</v>
      </c>
      <c r="N555" s="66">
        <v>0</v>
      </c>
      <c r="O555" s="24">
        <f>SUM(L555+N555)</f>
        <v>3595000</v>
      </c>
    </row>
    <row r="556" spans="1:273" ht="12" customHeight="1" outlineLevel="1" x14ac:dyDescent="0.25">
      <c r="A556" s="3" t="s">
        <v>410</v>
      </c>
      <c r="B556" s="3" t="s">
        <v>499</v>
      </c>
      <c r="C556" s="3" t="s">
        <v>250</v>
      </c>
      <c r="D556" s="3" t="s">
        <v>538</v>
      </c>
      <c r="E556" s="4" t="s">
        <v>539</v>
      </c>
      <c r="F556" s="51">
        <v>0</v>
      </c>
      <c r="G556" s="51">
        <v>0</v>
      </c>
      <c r="H556" s="51">
        <v>0</v>
      </c>
      <c r="I556" s="51">
        <v>0</v>
      </c>
      <c r="J556" s="51">
        <f>SUM(G556+I556)</f>
        <v>0</v>
      </c>
      <c r="K556" s="24">
        <v>0</v>
      </c>
      <c r="L556" s="24">
        <v>0</v>
      </c>
      <c r="M556" s="24">
        <v>0</v>
      </c>
      <c r="N556" s="66">
        <v>0</v>
      </c>
      <c r="O556" s="24">
        <f>SUM(L556+N556)</f>
        <v>0</v>
      </c>
    </row>
    <row r="557" spans="1:273" ht="12" customHeight="1" x14ac:dyDescent="0.25">
      <c r="A557" s="75" t="s">
        <v>417</v>
      </c>
      <c r="B557" s="76"/>
      <c r="C557" s="76"/>
      <c r="D557" s="76"/>
      <c r="E557" s="76"/>
      <c r="F557" s="49">
        <f t="shared" ref="F557:O557" si="214">SUM(F555:F556)</f>
        <v>0</v>
      </c>
      <c r="G557" s="49">
        <f t="shared" si="214"/>
        <v>0</v>
      </c>
      <c r="H557" s="49">
        <f t="shared" si="214"/>
        <v>0</v>
      </c>
      <c r="I557" s="49">
        <f t="shared" si="214"/>
        <v>0</v>
      </c>
      <c r="J557" s="49">
        <f t="shared" si="214"/>
        <v>0</v>
      </c>
      <c r="K557" s="49">
        <f t="shared" si="214"/>
        <v>3595000</v>
      </c>
      <c r="L557" s="49">
        <f t="shared" si="214"/>
        <v>3595000</v>
      </c>
      <c r="M557" s="49">
        <f t="shared" si="214"/>
        <v>272924</v>
      </c>
      <c r="N557" s="49">
        <f t="shared" si="214"/>
        <v>0</v>
      </c>
      <c r="O557" s="49">
        <f t="shared" si="214"/>
        <v>3595000</v>
      </c>
    </row>
    <row r="558" spans="1:273" ht="12" customHeight="1" outlineLevel="1" x14ac:dyDescent="0.25">
      <c r="A558" s="13" t="s">
        <v>410</v>
      </c>
      <c r="B558" s="16" t="s">
        <v>588</v>
      </c>
      <c r="C558" s="16" t="s">
        <v>250</v>
      </c>
      <c r="D558" s="16" t="s">
        <v>412</v>
      </c>
      <c r="E558" s="16" t="s">
        <v>413</v>
      </c>
      <c r="F558" s="62">
        <v>0</v>
      </c>
      <c r="G558" s="62">
        <v>0</v>
      </c>
      <c r="H558" s="62">
        <v>0</v>
      </c>
      <c r="I558" s="62">
        <v>0</v>
      </c>
      <c r="J558" s="62">
        <f>SUM(G558+I558)</f>
        <v>0</v>
      </c>
      <c r="K558" s="24">
        <v>7785212</v>
      </c>
      <c r="L558" s="24">
        <v>7785212</v>
      </c>
      <c r="M558" s="24">
        <v>1946303</v>
      </c>
      <c r="N558" s="66">
        <v>1041194</v>
      </c>
      <c r="O558" s="24">
        <f>SUM(L558+N558)</f>
        <v>8826406</v>
      </c>
    </row>
    <row r="559" spans="1:273" ht="12" customHeight="1" outlineLevel="1" x14ac:dyDescent="0.25">
      <c r="A559" s="13" t="s">
        <v>410</v>
      </c>
      <c r="B559" s="16" t="s">
        <v>588</v>
      </c>
      <c r="C559" s="16" t="s">
        <v>634</v>
      </c>
      <c r="D559" s="16" t="s">
        <v>412</v>
      </c>
      <c r="E559" s="16" t="s">
        <v>413</v>
      </c>
      <c r="F559" s="62">
        <v>0</v>
      </c>
      <c r="G559" s="62">
        <v>0</v>
      </c>
      <c r="H559" s="62">
        <v>0</v>
      </c>
      <c r="I559" s="62">
        <v>0</v>
      </c>
      <c r="J559" s="62">
        <f>SUM(G559+I559)</f>
        <v>0</v>
      </c>
      <c r="K559" s="24">
        <v>0</v>
      </c>
      <c r="L559" s="24">
        <v>0</v>
      </c>
      <c r="M559" s="24">
        <v>0</v>
      </c>
      <c r="N559" s="66">
        <v>128065</v>
      </c>
      <c r="O559" s="24">
        <f>SUM(L559+N559)</f>
        <v>128065</v>
      </c>
    </row>
    <row r="560" spans="1:273" ht="12" customHeight="1" x14ac:dyDescent="0.25">
      <c r="A560" s="97" t="s">
        <v>587</v>
      </c>
      <c r="B560" s="97"/>
      <c r="C560" s="97"/>
      <c r="D560" s="97"/>
      <c r="E560" s="98"/>
      <c r="F560" s="49">
        <f t="shared" ref="F560:O560" si="215">SUM(F558:F559)</f>
        <v>0</v>
      </c>
      <c r="G560" s="49">
        <f t="shared" si="215"/>
        <v>0</v>
      </c>
      <c r="H560" s="49">
        <f t="shared" si="215"/>
        <v>0</v>
      </c>
      <c r="I560" s="49">
        <f t="shared" si="215"/>
        <v>0</v>
      </c>
      <c r="J560" s="49">
        <f t="shared" si="215"/>
        <v>0</v>
      </c>
      <c r="K560" s="56">
        <f t="shared" si="215"/>
        <v>7785212</v>
      </c>
      <c r="L560" s="56">
        <f t="shared" si="215"/>
        <v>7785212</v>
      </c>
      <c r="M560" s="56">
        <f t="shared" si="215"/>
        <v>1946303</v>
      </c>
      <c r="N560" s="56">
        <f t="shared" si="215"/>
        <v>1169259</v>
      </c>
      <c r="O560" s="56">
        <f t="shared" si="215"/>
        <v>8954471</v>
      </c>
    </row>
    <row r="561" spans="1:20" s="6" customFormat="1" ht="12" customHeight="1" x14ac:dyDescent="0.25">
      <c r="A561" s="80" t="s">
        <v>418</v>
      </c>
      <c r="B561" s="81"/>
      <c r="C561" s="81"/>
      <c r="D561" s="81"/>
      <c r="E561" s="81"/>
      <c r="F561" s="50">
        <f>SUM(F550,F552,F554,F557,F558)</f>
        <v>0</v>
      </c>
      <c r="G561" s="50">
        <f>SUM(G550,G552,G554,G557,G560)</f>
        <v>0</v>
      </c>
      <c r="H561" s="50">
        <f>SUM(H550,H552,H554,H557,H560)</f>
        <v>0</v>
      </c>
      <c r="I561" s="50">
        <f>SUM(I550,I552,I554,I557,I560)</f>
        <v>0</v>
      </c>
      <c r="J561" s="50">
        <f>SUM(J550,J552,J554,J557,J560)</f>
        <v>0</v>
      </c>
      <c r="K561" s="50">
        <f>SUM(K550,K554,K552,K557,K558)</f>
        <v>12908212</v>
      </c>
      <c r="L561" s="50">
        <f>SUM(L550,L552,L554,L557,L560)</f>
        <v>12908212</v>
      </c>
      <c r="M561" s="50">
        <f>SUM(M550,M552,M554,M557,M560)</f>
        <v>2601227</v>
      </c>
      <c r="N561" s="50">
        <f>SUM(N550,N552,N554,N557,N560)</f>
        <v>1169259</v>
      </c>
      <c r="O561" s="50">
        <f>SUM(O550,O554,O552,O557,O560)</f>
        <v>14077471</v>
      </c>
    </row>
    <row r="562" spans="1:20" ht="12" customHeight="1" outlineLevel="1" x14ac:dyDescent="0.25">
      <c r="A562" s="3" t="s">
        <v>419</v>
      </c>
      <c r="B562" s="3" t="s">
        <v>420</v>
      </c>
      <c r="C562" s="3" t="s">
        <v>91</v>
      </c>
      <c r="D562" s="3" t="s">
        <v>93</v>
      </c>
      <c r="E562" s="4" t="s">
        <v>94</v>
      </c>
      <c r="F562" s="51">
        <v>0</v>
      </c>
      <c r="G562" s="51">
        <v>0</v>
      </c>
      <c r="H562" s="51">
        <v>0</v>
      </c>
      <c r="I562" s="51">
        <v>0</v>
      </c>
      <c r="J562" s="51">
        <f>SUM(G562+I562)</f>
        <v>0</v>
      </c>
      <c r="K562" s="24">
        <v>390000</v>
      </c>
      <c r="L562" s="24">
        <v>390000</v>
      </c>
      <c r="M562" s="24">
        <v>0</v>
      </c>
      <c r="N562" s="66">
        <v>0</v>
      </c>
      <c r="O562" s="24">
        <f>SUM(L562+N562)</f>
        <v>390000</v>
      </c>
    </row>
    <row r="563" spans="1:20" ht="12" customHeight="1" x14ac:dyDescent="0.25">
      <c r="A563" s="75" t="s">
        <v>421</v>
      </c>
      <c r="B563" s="76"/>
      <c r="C563" s="76"/>
      <c r="D563" s="76"/>
      <c r="E563" s="76"/>
      <c r="F563" s="49">
        <f t="shared" ref="F563" si="216">SUM(F562)</f>
        <v>0</v>
      </c>
      <c r="G563" s="49">
        <f>SUM(G562)</f>
        <v>0</v>
      </c>
      <c r="H563" s="49">
        <f>SUM(H562)</f>
        <v>0</v>
      </c>
      <c r="I563" s="49">
        <f>SUM(I562)</f>
        <v>0</v>
      </c>
      <c r="J563" s="49">
        <f>SUM(J562)</f>
        <v>0</v>
      </c>
      <c r="K563" s="49">
        <f t="shared" ref="K563:O563" si="217">SUM(K562)</f>
        <v>390000</v>
      </c>
      <c r="L563" s="49">
        <f>SUM(L562)</f>
        <v>390000</v>
      </c>
      <c r="M563" s="49">
        <f>SUM(M562)</f>
        <v>0</v>
      </c>
      <c r="N563" s="49">
        <f>SUM(N562)</f>
        <v>0</v>
      </c>
      <c r="O563" s="49">
        <f t="shared" si="217"/>
        <v>390000</v>
      </c>
    </row>
    <row r="564" spans="1:20" ht="12" customHeight="1" x14ac:dyDescent="0.25">
      <c r="A564" s="13" t="s">
        <v>419</v>
      </c>
      <c r="B564" s="26" t="s">
        <v>618</v>
      </c>
      <c r="C564" s="26" t="s">
        <v>423</v>
      </c>
      <c r="D564" s="26" t="s">
        <v>153</v>
      </c>
      <c r="E564" s="26" t="s">
        <v>619</v>
      </c>
      <c r="F564" s="46">
        <v>0</v>
      </c>
      <c r="G564" s="46">
        <v>0</v>
      </c>
      <c r="H564" s="46">
        <v>34010.54</v>
      </c>
      <c r="I564" s="46">
        <v>300000</v>
      </c>
      <c r="J564" s="46">
        <f>SUM(G564+I564)</f>
        <v>300000</v>
      </c>
      <c r="K564" s="51">
        <v>0</v>
      </c>
      <c r="L564" s="51">
        <v>0</v>
      </c>
      <c r="M564" s="51">
        <v>0</v>
      </c>
      <c r="N564" s="51">
        <v>0</v>
      </c>
      <c r="O564" s="51">
        <f>SUM(L564+N564)</f>
        <v>0</v>
      </c>
    </row>
    <row r="565" spans="1:20" ht="12" customHeight="1" outlineLevel="1" x14ac:dyDescent="0.25">
      <c r="A565" s="3" t="s">
        <v>419</v>
      </c>
      <c r="B565" s="3" t="s">
        <v>422</v>
      </c>
      <c r="C565" s="3" t="s">
        <v>423</v>
      </c>
      <c r="D565" s="3" t="s">
        <v>216</v>
      </c>
      <c r="E565" s="4" t="s">
        <v>217</v>
      </c>
      <c r="F565" s="46">
        <v>300000</v>
      </c>
      <c r="G565" s="46">
        <v>300000</v>
      </c>
      <c r="H565" s="46">
        <v>0</v>
      </c>
      <c r="I565" s="46">
        <v>-300000</v>
      </c>
      <c r="J565" s="46">
        <f>SUM(G565+I565)</f>
        <v>0</v>
      </c>
      <c r="K565" s="51">
        <v>0</v>
      </c>
      <c r="L565" s="51">
        <v>0</v>
      </c>
      <c r="M565" s="51">
        <v>0</v>
      </c>
      <c r="N565" s="51">
        <v>0</v>
      </c>
      <c r="O565" s="51">
        <v>0</v>
      </c>
    </row>
    <row r="566" spans="1:20" ht="12" customHeight="1" outlineLevel="1" x14ac:dyDescent="0.25">
      <c r="A566" s="3" t="s">
        <v>419</v>
      </c>
      <c r="B566" s="3" t="s">
        <v>422</v>
      </c>
      <c r="C566" s="3" t="s">
        <v>423</v>
      </c>
      <c r="D566" s="3" t="s">
        <v>131</v>
      </c>
      <c r="E566" s="4" t="s">
        <v>132</v>
      </c>
      <c r="F566" s="51">
        <v>0</v>
      </c>
      <c r="G566" s="51">
        <v>0</v>
      </c>
      <c r="H566" s="51">
        <v>0</v>
      </c>
      <c r="I566" s="51">
        <v>0</v>
      </c>
      <c r="J566" s="51">
        <f>SUM(G566+I566)</f>
        <v>0</v>
      </c>
      <c r="K566" s="24">
        <v>230000</v>
      </c>
      <c r="L566" s="24">
        <v>230000</v>
      </c>
      <c r="M566" s="24">
        <v>12846.77</v>
      </c>
      <c r="N566" s="66">
        <v>0</v>
      </c>
      <c r="O566" s="24">
        <v>230000</v>
      </c>
    </row>
    <row r="567" spans="1:20" ht="12" customHeight="1" x14ac:dyDescent="0.25">
      <c r="A567" s="75" t="s">
        <v>424</v>
      </c>
      <c r="B567" s="76"/>
      <c r="C567" s="76"/>
      <c r="D567" s="76"/>
      <c r="E567" s="76"/>
      <c r="F567" s="49">
        <f t="shared" ref="F567:O567" si="218">SUM(F564:F566)</f>
        <v>300000</v>
      </c>
      <c r="G567" s="49">
        <f t="shared" si="218"/>
        <v>300000</v>
      </c>
      <c r="H567" s="49">
        <f t="shared" si="218"/>
        <v>34010.54</v>
      </c>
      <c r="I567" s="49">
        <f t="shared" si="218"/>
        <v>0</v>
      </c>
      <c r="J567" s="49">
        <f t="shared" si="218"/>
        <v>300000</v>
      </c>
      <c r="K567" s="49">
        <f t="shared" si="218"/>
        <v>230000</v>
      </c>
      <c r="L567" s="49">
        <f t="shared" si="218"/>
        <v>230000</v>
      </c>
      <c r="M567" s="49">
        <f t="shared" si="218"/>
        <v>12846.77</v>
      </c>
      <c r="N567" s="49">
        <f t="shared" si="218"/>
        <v>0</v>
      </c>
      <c r="O567" s="49">
        <f t="shared" si="218"/>
        <v>230000</v>
      </c>
    </row>
    <row r="568" spans="1:20" ht="12" customHeight="1" outlineLevel="1" x14ac:dyDescent="0.25">
      <c r="A568" s="3" t="s">
        <v>419</v>
      </c>
      <c r="B568" s="3" t="s">
        <v>425</v>
      </c>
      <c r="C568" s="3" t="s">
        <v>426</v>
      </c>
      <c r="D568" s="3" t="s">
        <v>131</v>
      </c>
      <c r="E568" s="4" t="s">
        <v>132</v>
      </c>
      <c r="F568" s="51">
        <v>0</v>
      </c>
      <c r="G568" s="51">
        <v>0</v>
      </c>
      <c r="H568" s="51">
        <v>0</v>
      </c>
      <c r="I568" s="51">
        <v>0</v>
      </c>
      <c r="J568" s="51">
        <f>SUM(G568+I568)</f>
        <v>0</v>
      </c>
      <c r="K568" s="24">
        <v>305000</v>
      </c>
      <c r="L568" s="24">
        <v>305000</v>
      </c>
      <c r="M568" s="24">
        <v>295830</v>
      </c>
      <c r="N568" s="66">
        <v>0</v>
      </c>
      <c r="O568" s="24">
        <f>SUM(L568+N568)</f>
        <v>305000</v>
      </c>
    </row>
    <row r="569" spans="1:20" ht="12" customHeight="1" x14ac:dyDescent="0.25">
      <c r="A569" s="75" t="s">
        <v>427</v>
      </c>
      <c r="B569" s="76"/>
      <c r="C569" s="76"/>
      <c r="D569" s="76"/>
      <c r="E569" s="76"/>
      <c r="F569" s="49">
        <f t="shared" ref="F569" si="219">SUM(F568)</f>
        <v>0</v>
      </c>
      <c r="G569" s="49">
        <f>SUM(G568)</f>
        <v>0</v>
      </c>
      <c r="H569" s="49">
        <f>SUM(H568)</f>
        <v>0</v>
      </c>
      <c r="I569" s="49">
        <f>SUM(I568)</f>
        <v>0</v>
      </c>
      <c r="J569" s="49">
        <f>SUM(J568)</f>
        <v>0</v>
      </c>
      <c r="K569" s="49">
        <f t="shared" ref="K569:O569" si="220">SUM(K568)</f>
        <v>305000</v>
      </c>
      <c r="L569" s="49">
        <f>SUM(L568)</f>
        <v>305000</v>
      </c>
      <c r="M569" s="49">
        <f>SUM(M568)</f>
        <v>295830</v>
      </c>
      <c r="N569" s="49">
        <f>SUM(N568)</f>
        <v>0</v>
      </c>
      <c r="O569" s="49">
        <f t="shared" si="220"/>
        <v>305000</v>
      </c>
    </row>
    <row r="570" spans="1:20" s="6" customFormat="1" ht="12" customHeight="1" x14ac:dyDescent="0.25">
      <c r="A570" s="80" t="s">
        <v>428</v>
      </c>
      <c r="B570" s="81"/>
      <c r="C570" s="81"/>
      <c r="D570" s="81"/>
      <c r="E570" s="81"/>
      <c r="F570" s="50">
        <f t="shared" ref="F570:O570" si="221">SUM(F563,F567,F569)</f>
        <v>300000</v>
      </c>
      <c r="G570" s="50">
        <f t="shared" si="221"/>
        <v>300000</v>
      </c>
      <c r="H570" s="50">
        <f t="shared" si="221"/>
        <v>34010.54</v>
      </c>
      <c r="I570" s="50">
        <f t="shared" si="221"/>
        <v>0</v>
      </c>
      <c r="J570" s="50">
        <f t="shared" si="221"/>
        <v>300000</v>
      </c>
      <c r="K570" s="50">
        <f t="shared" si="221"/>
        <v>925000</v>
      </c>
      <c r="L570" s="50">
        <f t="shared" si="221"/>
        <v>925000</v>
      </c>
      <c r="M570" s="50">
        <f t="shared" si="221"/>
        <v>308676.77</v>
      </c>
      <c r="N570" s="50">
        <f t="shared" si="221"/>
        <v>0</v>
      </c>
      <c r="O570" s="50">
        <f t="shared" si="221"/>
        <v>925000</v>
      </c>
    </row>
    <row r="571" spans="1:20" ht="12" customHeight="1" outlineLevel="1" x14ac:dyDescent="0.25">
      <c r="A571" s="3" t="s">
        <v>429</v>
      </c>
      <c r="B571" s="3" t="s">
        <v>430</v>
      </c>
      <c r="C571" s="3" t="s">
        <v>432</v>
      </c>
      <c r="D571" s="3" t="s">
        <v>154</v>
      </c>
      <c r="E571" s="4" t="s">
        <v>155</v>
      </c>
      <c r="F571" s="46">
        <v>255000</v>
      </c>
      <c r="G571" s="46">
        <v>255000</v>
      </c>
      <c r="H571" s="46">
        <v>0</v>
      </c>
      <c r="I571" s="46">
        <v>0</v>
      </c>
      <c r="J571" s="46">
        <f t="shared" ref="J571:J579" si="222">SUM(G571+I571)</f>
        <v>255000</v>
      </c>
      <c r="K571" s="51">
        <v>0</v>
      </c>
      <c r="L571" s="51">
        <v>0</v>
      </c>
      <c r="M571" s="51">
        <v>0</v>
      </c>
      <c r="N571" s="51">
        <v>0</v>
      </c>
      <c r="O571" s="51">
        <f t="shared" ref="O571:O579" si="223">SUM(L571+N571)</f>
        <v>0</v>
      </c>
      <c r="P571" s="21"/>
      <c r="Q571" s="22"/>
      <c r="R571" s="22"/>
      <c r="S571" s="22"/>
      <c r="T571" s="22"/>
    </row>
    <row r="572" spans="1:20" ht="12" customHeight="1" outlineLevel="1" x14ac:dyDescent="0.25">
      <c r="A572" s="3" t="s">
        <v>429</v>
      </c>
      <c r="B572" s="3" t="s">
        <v>430</v>
      </c>
      <c r="C572" s="3" t="s">
        <v>432</v>
      </c>
      <c r="D572" s="3" t="s">
        <v>156</v>
      </c>
      <c r="E572" s="4" t="s">
        <v>157</v>
      </c>
      <c r="F572" s="46">
        <v>30000</v>
      </c>
      <c r="G572" s="46">
        <v>30000</v>
      </c>
      <c r="H572" s="46">
        <v>850</v>
      </c>
      <c r="I572" s="46">
        <v>0</v>
      </c>
      <c r="J572" s="46">
        <f t="shared" si="222"/>
        <v>30000</v>
      </c>
      <c r="K572" s="51">
        <v>0</v>
      </c>
      <c r="L572" s="51">
        <v>0</v>
      </c>
      <c r="M572" s="51">
        <v>0</v>
      </c>
      <c r="N572" s="51">
        <v>0</v>
      </c>
      <c r="O572" s="51">
        <f t="shared" si="223"/>
        <v>0</v>
      </c>
      <c r="P572" s="21"/>
      <c r="Q572" s="22"/>
      <c r="R572" s="22"/>
      <c r="S572" s="22"/>
      <c r="T572" s="22"/>
    </row>
    <row r="573" spans="1:20" ht="12" customHeight="1" outlineLevel="1" x14ac:dyDescent="0.25">
      <c r="A573" s="3" t="s">
        <v>429</v>
      </c>
      <c r="B573" s="3" t="s">
        <v>536</v>
      </c>
      <c r="C573" s="3" t="s">
        <v>592</v>
      </c>
      <c r="D573" s="3" t="s">
        <v>216</v>
      </c>
      <c r="E573" s="4" t="s">
        <v>217</v>
      </c>
      <c r="F573" s="46">
        <v>60000</v>
      </c>
      <c r="G573" s="46">
        <v>60000</v>
      </c>
      <c r="H573" s="46">
        <v>10280</v>
      </c>
      <c r="I573" s="46">
        <v>0</v>
      </c>
      <c r="J573" s="46">
        <f t="shared" si="222"/>
        <v>60000</v>
      </c>
      <c r="K573" s="51">
        <v>0</v>
      </c>
      <c r="L573" s="51">
        <v>0</v>
      </c>
      <c r="M573" s="51">
        <v>0</v>
      </c>
      <c r="N573" s="51">
        <v>0</v>
      </c>
      <c r="O573" s="51">
        <f t="shared" si="223"/>
        <v>0</v>
      </c>
      <c r="P573" s="21"/>
      <c r="Q573" s="22"/>
      <c r="R573" s="22"/>
      <c r="S573" s="22"/>
      <c r="T573" s="22"/>
    </row>
    <row r="574" spans="1:20" ht="12" customHeight="1" outlineLevel="1" x14ac:dyDescent="0.25">
      <c r="A574" s="3" t="s">
        <v>429</v>
      </c>
      <c r="B574" s="3" t="s">
        <v>430</v>
      </c>
      <c r="C574" s="3" t="s">
        <v>432</v>
      </c>
      <c r="D574" s="3" t="s">
        <v>118</v>
      </c>
      <c r="E574" s="4" t="s">
        <v>119</v>
      </c>
      <c r="F574" s="51">
        <v>0</v>
      </c>
      <c r="G574" s="51">
        <v>0</v>
      </c>
      <c r="H574" s="51">
        <v>0</v>
      </c>
      <c r="I574" s="51">
        <v>0</v>
      </c>
      <c r="J574" s="51">
        <f t="shared" si="222"/>
        <v>0</v>
      </c>
      <c r="K574" s="24">
        <v>50000</v>
      </c>
      <c r="L574" s="24">
        <v>50000</v>
      </c>
      <c r="M574" s="24">
        <v>0</v>
      </c>
      <c r="N574" s="66">
        <v>0</v>
      </c>
      <c r="O574" s="24">
        <f t="shared" si="223"/>
        <v>50000</v>
      </c>
      <c r="P574" s="21"/>
      <c r="Q574" s="22"/>
      <c r="R574" s="22"/>
      <c r="S574" s="22"/>
      <c r="T574" s="22"/>
    </row>
    <row r="575" spans="1:20" ht="12" customHeight="1" outlineLevel="1" x14ac:dyDescent="0.25">
      <c r="A575" s="3" t="s">
        <v>429</v>
      </c>
      <c r="B575" s="3" t="s">
        <v>430</v>
      </c>
      <c r="C575" s="3" t="s">
        <v>432</v>
      </c>
      <c r="D575" s="3" t="s">
        <v>164</v>
      </c>
      <c r="E575" s="4" t="s">
        <v>165</v>
      </c>
      <c r="F575" s="51">
        <v>0</v>
      </c>
      <c r="G575" s="51">
        <v>0</v>
      </c>
      <c r="H575" s="51">
        <v>0</v>
      </c>
      <c r="I575" s="51">
        <v>0</v>
      </c>
      <c r="J575" s="51">
        <f t="shared" si="222"/>
        <v>0</v>
      </c>
      <c r="K575" s="24">
        <v>30000</v>
      </c>
      <c r="L575" s="24">
        <v>30000</v>
      </c>
      <c r="M575" s="24">
        <v>0</v>
      </c>
      <c r="N575" s="66">
        <v>0</v>
      </c>
      <c r="O575" s="24">
        <f t="shared" si="223"/>
        <v>30000</v>
      </c>
      <c r="P575" s="21"/>
      <c r="Q575" s="22"/>
      <c r="R575" s="22"/>
      <c r="S575" s="22"/>
      <c r="T575" s="22"/>
    </row>
    <row r="576" spans="1:20" ht="12" customHeight="1" outlineLevel="1" x14ac:dyDescent="0.25">
      <c r="A576" s="3" t="s">
        <v>429</v>
      </c>
      <c r="B576" s="3" t="s">
        <v>430</v>
      </c>
      <c r="C576" s="3" t="s">
        <v>432</v>
      </c>
      <c r="D576" s="3" t="s">
        <v>120</v>
      </c>
      <c r="E576" s="4" t="s">
        <v>121</v>
      </c>
      <c r="F576" s="51">
        <v>0</v>
      </c>
      <c r="G576" s="51">
        <v>0</v>
      </c>
      <c r="H576" s="51">
        <v>0</v>
      </c>
      <c r="I576" s="51">
        <v>0</v>
      </c>
      <c r="J576" s="51">
        <f t="shared" si="222"/>
        <v>0</v>
      </c>
      <c r="K576" s="24">
        <v>105000</v>
      </c>
      <c r="L576" s="24">
        <v>105000</v>
      </c>
      <c r="M576" s="24">
        <v>0</v>
      </c>
      <c r="N576" s="66">
        <v>0</v>
      </c>
      <c r="O576" s="24">
        <f t="shared" si="223"/>
        <v>105000</v>
      </c>
      <c r="P576" s="21"/>
      <c r="Q576" s="22"/>
      <c r="R576" s="22"/>
      <c r="S576" s="22"/>
      <c r="T576" s="22"/>
    </row>
    <row r="577" spans="1:20" ht="12" customHeight="1" outlineLevel="1" x14ac:dyDescent="0.25">
      <c r="A577" s="3" t="s">
        <v>429</v>
      </c>
      <c r="B577" s="3" t="s">
        <v>430</v>
      </c>
      <c r="C577" s="3" t="s">
        <v>432</v>
      </c>
      <c r="D577" s="3" t="s">
        <v>166</v>
      </c>
      <c r="E577" s="4" t="s">
        <v>167</v>
      </c>
      <c r="F577" s="51">
        <v>0</v>
      </c>
      <c r="G577" s="51">
        <v>0</v>
      </c>
      <c r="H577" s="51">
        <v>0</v>
      </c>
      <c r="I577" s="51">
        <v>0</v>
      </c>
      <c r="J577" s="51">
        <f t="shared" si="222"/>
        <v>0</v>
      </c>
      <c r="K577" s="24">
        <v>70000</v>
      </c>
      <c r="L577" s="24">
        <v>70000</v>
      </c>
      <c r="M577" s="24">
        <v>16940</v>
      </c>
      <c r="N577" s="66">
        <v>0</v>
      </c>
      <c r="O577" s="24">
        <f t="shared" si="223"/>
        <v>70000</v>
      </c>
      <c r="P577" s="21"/>
      <c r="Q577" s="22"/>
      <c r="R577" s="22"/>
      <c r="S577" s="22"/>
      <c r="T577" s="22"/>
    </row>
    <row r="578" spans="1:20" ht="12" customHeight="1" outlineLevel="1" x14ac:dyDescent="0.25">
      <c r="A578" s="3" t="s">
        <v>429</v>
      </c>
      <c r="B578" s="3" t="s">
        <v>430</v>
      </c>
      <c r="C578" s="3" t="s">
        <v>431</v>
      </c>
      <c r="D578" s="3" t="s">
        <v>93</v>
      </c>
      <c r="E578" s="4" t="s">
        <v>94</v>
      </c>
      <c r="F578" s="51">
        <v>0</v>
      </c>
      <c r="G578" s="51">
        <v>0</v>
      </c>
      <c r="H578" s="51">
        <v>0</v>
      </c>
      <c r="I578" s="51">
        <v>0</v>
      </c>
      <c r="J578" s="51">
        <f t="shared" si="222"/>
        <v>0</v>
      </c>
      <c r="K578" s="24">
        <v>200000</v>
      </c>
      <c r="L578" s="24">
        <v>200000</v>
      </c>
      <c r="M578" s="24">
        <v>11145.31</v>
      </c>
      <c r="N578" s="66">
        <v>0</v>
      </c>
      <c r="O578" s="24">
        <f t="shared" si="223"/>
        <v>200000</v>
      </c>
      <c r="P578" s="21"/>
      <c r="Q578" s="22"/>
      <c r="R578" s="22"/>
      <c r="S578" s="22"/>
      <c r="T578" s="22"/>
    </row>
    <row r="579" spans="1:20" ht="12" customHeight="1" outlineLevel="1" x14ac:dyDescent="0.25">
      <c r="A579" s="3" t="s">
        <v>429</v>
      </c>
      <c r="B579" s="3" t="s">
        <v>430</v>
      </c>
      <c r="C579" s="3" t="s">
        <v>432</v>
      </c>
      <c r="D579" s="3" t="s">
        <v>93</v>
      </c>
      <c r="E579" s="4" t="s">
        <v>94</v>
      </c>
      <c r="F579" s="51">
        <v>0</v>
      </c>
      <c r="G579" s="51">
        <v>0</v>
      </c>
      <c r="H579" s="51">
        <v>0</v>
      </c>
      <c r="I579" s="51">
        <v>0</v>
      </c>
      <c r="J579" s="51">
        <f t="shared" si="222"/>
        <v>0</v>
      </c>
      <c r="K579" s="24">
        <v>9000000</v>
      </c>
      <c r="L579" s="24">
        <v>9000000</v>
      </c>
      <c r="M579" s="24">
        <v>76342.850000000006</v>
      </c>
      <c r="N579" s="66">
        <v>0</v>
      </c>
      <c r="O579" s="24">
        <f t="shared" si="223"/>
        <v>9000000</v>
      </c>
      <c r="P579" s="21"/>
      <c r="Q579" s="22"/>
      <c r="R579" s="22"/>
      <c r="S579" s="22"/>
      <c r="T579" s="22"/>
    </row>
    <row r="580" spans="1:20" ht="12" customHeight="1" x14ac:dyDescent="0.25">
      <c r="A580" s="75" t="s">
        <v>433</v>
      </c>
      <c r="B580" s="76"/>
      <c r="C580" s="76"/>
      <c r="D580" s="76"/>
      <c r="E580" s="76"/>
      <c r="F580" s="49">
        <f t="shared" ref="F580:O580" si="224">SUM(F571:F579)</f>
        <v>345000</v>
      </c>
      <c r="G580" s="49">
        <f t="shared" si="224"/>
        <v>345000</v>
      </c>
      <c r="H580" s="49">
        <f t="shared" si="224"/>
        <v>11130</v>
      </c>
      <c r="I580" s="49">
        <f t="shared" si="224"/>
        <v>0</v>
      </c>
      <c r="J580" s="49">
        <f t="shared" si="224"/>
        <v>345000</v>
      </c>
      <c r="K580" s="49">
        <f t="shared" si="224"/>
        <v>9455000</v>
      </c>
      <c r="L580" s="49">
        <f t="shared" si="224"/>
        <v>9455000</v>
      </c>
      <c r="M580" s="49">
        <f t="shared" si="224"/>
        <v>104428.16</v>
      </c>
      <c r="N580" s="49">
        <f t="shared" si="224"/>
        <v>0</v>
      </c>
      <c r="O580" s="49">
        <f t="shared" si="224"/>
        <v>9455000</v>
      </c>
      <c r="P580" s="21"/>
      <c r="Q580" s="22"/>
      <c r="R580" s="22"/>
      <c r="S580" s="22"/>
      <c r="T580" s="22"/>
    </row>
    <row r="581" spans="1:20" ht="12" customHeight="1" outlineLevel="1" x14ac:dyDescent="0.25">
      <c r="A581" s="3" t="s">
        <v>429</v>
      </c>
      <c r="B581" s="3" t="s">
        <v>434</v>
      </c>
      <c r="C581" s="3" t="s">
        <v>257</v>
      </c>
      <c r="D581" s="3" t="s">
        <v>93</v>
      </c>
      <c r="E581" s="4" t="s">
        <v>94</v>
      </c>
      <c r="F581" s="51">
        <v>0</v>
      </c>
      <c r="G581" s="51">
        <v>0</v>
      </c>
      <c r="H581" s="51">
        <v>0</v>
      </c>
      <c r="I581" s="51">
        <v>0</v>
      </c>
      <c r="J581" s="51">
        <f>SUM(G581+I581)</f>
        <v>0</v>
      </c>
      <c r="K581" s="24">
        <v>40000</v>
      </c>
      <c r="L581" s="24">
        <v>40000</v>
      </c>
      <c r="M581" s="24">
        <v>0</v>
      </c>
      <c r="N581" s="66">
        <v>0</v>
      </c>
      <c r="O581" s="24">
        <f>SUM(L581+N581)</f>
        <v>40000</v>
      </c>
    </row>
    <row r="582" spans="1:20" ht="12" customHeight="1" x14ac:dyDescent="0.25">
      <c r="A582" s="75" t="s">
        <v>435</v>
      </c>
      <c r="B582" s="76"/>
      <c r="C582" s="76"/>
      <c r="D582" s="76"/>
      <c r="E582" s="76"/>
      <c r="F582" s="49">
        <f t="shared" ref="F582" si="225">SUM(F581)</f>
        <v>0</v>
      </c>
      <c r="G582" s="49">
        <f>SUM(G581)</f>
        <v>0</v>
      </c>
      <c r="H582" s="49">
        <f>SUM(H581)</f>
        <v>0</v>
      </c>
      <c r="I582" s="49">
        <f>SUM(I581)</f>
        <v>0</v>
      </c>
      <c r="J582" s="49">
        <f>SUM(J581)</f>
        <v>0</v>
      </c>
      <c r="K582" s="49">
        <f t="shared" ref="K582:O582" si="226">SUM(K581)</f>
        <v>40000</v>
      </c>
      <c r="L582" s="49">
        <f>SUM(L581)</f>
        <v>40000</v>
      </c>
      <c r="M582" s="49">
        <f>SUM(M581)</f>
        <v>0</v>
      </c>
      <c r="N582" s="49">
        <f>SUM(N581)</f>
        <v>0</v>
      </c>
      <c r="O582" s="49">
        <f t="shared" si="226"/>
        <v>40000</v>
      </c>
    </row>
    <row r="583" spans="1:20" ht="12" customHeight="1" outlineLevel="1" x14ac:dyDescent="0.25">
      <c r="A583" s="3" t="s">
        <v>429</v>
      </c>
      <c r="B583" s="3" t="s">
        <v>436</v>
      </c>
      <c r="C583" s="3" t="s">
        <v>437</v>
      </c>
      <c r="D583" s="3" t="s">
        <v>118</v>
      </c>
      <c r="E583" s="4" t="s">
        <v>119</v>
      </c>
      <c r="F583" s="51">
        <v>0</v>
      </c>
      <c r="G583" s="51">
        <v>0</v>
      </c>
      <c r="H583" s="51">
        <v>0</v>
      </c>
      <c r="I583" s="51">
        <v>0</v>
      </c>
      <c r="J583" s="51">
        <f>SUM(G583+I583)</f>
        <v>0</v>
      </c>
      <c r="K583" s="24">
        <v>5000</v>
      </c>
      <c r="L583" s="24">
        <v>5000</v>
      </c>
      <c r="M583" s="24">
        <v>0</v>
      </c>
      <c r="N583" s="66">
        <v>0</v>
      </c>
      <c r="O583" s="24">
        <f>SUM(L583+N583)</f>
        <v>5000</v>
      </c>
    </row>
    <row r="584" spans="1:20" ht="12" customHeight="1" outlineLevel="1" x14ac:dyDescent="0.25">
      <c r="A584" s="3" t="s">
        <v>429</v>
      </c>
      <c r="B584" s="3" t="s">
        <v>436</v>
      </c>
      <c r="C584" s="3" t="s">
        <v>437</v>
      </c>
      <c r="D584" s="3" t="s">
        <v>120</v>
      </c>
      <c r="E584" s="4" t="s">
        <v>121</v>
      </c>
      <c r="F584" s="51">
        <v>0</v>
      </c>
      <c r="G584" s="51">
        <v>0</v>
      </c>
      <c r="H584" s="51">
        <v>0</v>
      </c>
      <c r="I584" s="51">
        <v>0</v>
      </c>
      <c r="J584" s="51">
        <f>SUM(G584+I584)</f>
        <v>0</v>
      </c>
      <c r="K584" s="24">
        <v>3000</v>
      </c>
      <c r="L584" s="24">
        <v>3000</v>
      </c>
      <c r="M584" s="24">
        <v>0</v>
      </c>
      <c r="N584" s="66">
        <v>0</v>
      </c>
      <c r="O584" s="24">
        <f>SUM(L584+N584)</f>
        <v>3000</v>
      </c>
    </row>
    <row r="585" spans="1:20" ht="12" customHeight="1" outlineLevel="1" x14ac:dyDescent="0.25">
      <c r="A585" s="3" t="s">
        <v>429</v>
      </c>
      <c r="B585" s="3" t="s">
        <v>436</v>
      </c>
      <c r="C585" s="3" t="s">
        <v>437</v>
      </c>
      <c r="D585" s="3" t="s">
        <v>93</v>
      </c>
      <c r="E585" s="4" t="s">
        <v>94</v>
      </c>
      <c r="F585" s="51">
        <v>0</v>
      </c>
      <c r="G585" s="51">
        <v>0</v>
      </c>
      <c r="H585" s="51">
        <v>0</v>
      </c>
      <c r="I585" s="51">
        <v>0</v>
      </c>
      <c r="J585" s="51">
        <f>SUM(G585+I585)</f>
        <v>0</v>
      </c>
      <c r="K585" s="24">
        <v>10000</v>
      </c>
      <c r="L585" s="24">
        <v>10000</v>
      </c>
      <c r="M585" s="24">
        <v>0</v>
      </c>
      <c r="N585" s="66">
        <v>0</v>
      </c>
      <c r="O585" s="24">
        <f>SUM(L585+N585)</f>
        <v>10000</v>
      </c>
    </row>
    <row r="586" spans="1:20" ht="12" customHeight="1" outlineLevel="1" x14ac:dyDescent="0.25">
      <c r="A586" s="3" t="s">
        <v>429</v>
      </c>
      <c r="B586" s="3" t="s">
        <v>436</v>
      </c>
      <c r="C586" s="3" t="s">
        <v>437</v>
      </c>
      <c r="D586" s="3" t="s">
        <v>145</v>
      </c>
      <c r="E586" s="4" t="s">
        <v>146</v>
      </c>
      <c r="F586" s="51">
        <v>0</v>
      </c>
      <c r="G586" s="51">
        <v>0</v>
      </c>
      <c r="H586" s="51">
        <v>0</v>
      </c>
      <c r="I586" s="51">
        <v>0</v>
      </c>
      <c r="J586" s="51">
        <f>SUM(G586+I586)</f>
        <v>0</v>
      </c>
      <c r="K586" s="24">
        <v>10000</v>
      </c>
      <c r="L586" s="24">
        <v>10000</v>
      </c>
      <c r="M586" s="24">
        <v>0</v>
      </c>
      <c r="N586" s="66">
        <v>0</v>
      </c>
      <c r="O586" s="24">
        <f>SUM(L586+N586)</f>
        <v>10000</v>
      </c>
    </row>
    <row r="587" spans="1:20" ht="12" customHeight="1" outlineLevel="1" x14ac:dyDescent="0.25">
      <c r="A587" s="3" t="s">
        <v>429</v>
      </c>
      <c r="B587" s="3" t="s">
        <v>436</v>
      </c>
      <c r="C587" s="3" t="s">
        <v>437</v>
      </c>
      <c r="D587" s="3" t="s">
        <v>147</v>
      </c>
      <c r="E587" s="4" t="s">
        <v>148</v>
      </c>
      <c r="F587" s="51">
        <v>0</v>
      </c>
      <c r="G587" s="51">
        <v>0</v>
      </c>
      <c r="H587" s="51">
        <v>0</v>
      </c>
      <c r="I587" s="51">
        <v>0</v>
      </c>
      <c r="J587" s="51">
        <f>SUM(G587+I587)</f>
        <v>0</v>
      </c>
      <c r="K587" s="24">
        <v>10000</v>
      </c>
      <c r="L587" s="24">
        <v>10000</v>
      </c>
      <c r="M587" s="24">
        <v>0</v>
      </c>
      <c r="N587" s="66">
        <v>0</v>
      </c>
      <c r="O587" s="24">
        <f>SUM(L587+N587)</f>
        <v>10000</v>
      </c>
    </row>
    <row r="588" spans="1:20" ht="12" customHeight="1" x14ac:dyDescent="0.25">
      <c r="A588" s="75" t="s">
        <v>438</v>
      </c>
      <c r="B588" s="76"/>
      <c r="C588" s="76"/>
      <c r="D588" s="76"/>
      <c r="E588" s="76"/>
      <c r="F588" s="49">
        <f t="shared" ref="F588" si="227">SUM(F583:F587)</f>
        <v>0</v>
      </c>
      <c r="G588" s="49">
        <f>SUM(G583:G587)</f>
        <v>0</v>
      </c>
      <c r="H588" s="49">
        <f>SUM(H583:H587)</f>
        <v>0</v>
      </c>
      <c r="I588" s="49">
        <f>SUM(I583:I587)</f>
        <v>0</v>
      </c>
      <c r="J588" s="49">
        <f>SUM(J583:J587)</f>
        <v>0</v>
      </c>
      <c r="K588" s="49">
        <f t="shared" ref="K588:O588" si="228">SUM(K583:K587)</f>
        <v>38000</v>
      </c>
      <c r="L588" s="49">
        <f>SUM(L583:L587)</f>
        <v>38000</v>
      </c>
      <c r="M588" s="49">
        <f>SUM(M583:M587)</f>
        <v>0</v>
      </c>
      <c r="N588" s="49">
        <f>SUM(N583:N587)</f>
        <v>0</v>
      </c>
      <c r="O588" s="49">
        <f t="shared" si="228"/>
        <v>38000</v>
      </c>
    </row>
    <row r="589" spans="1:20" ht="12" customHeight="1" outlineLevel="1" x14ac:dyDescent="0.25">
      <c r="A589" s="3" t="s">
        <v>429</v>
      </c>
      <c r="B589" s="3" t="s">
        <v>439</v>
      </c>
      <c r="C589" s="3" t="s">
        <v>242</v>
      </c>
      <c r="D589" s="3" t="s">
        <v>72</v>
      </c>
      <c r="E589" s="4" t="s">
        <v>73</v>
      </c>
      <c r="F589" s="46">
        <v>1300000</v>
      </c>
      <c r="G589" s="46">
        <v>1300000</v>
      </c>
      <c r="H589" s="46">
        <v>11822.12</v>
      </c>
      <c r="I589" s="46">
        <v>0</v>
      </c>
      <c r="J589" s="46">
        <f>SUM(G589+I589)</f>
        <v>1300000</v>
      </c>
      <c r="K589" s="51">
        <v>0</v>
      </c>
      <c r="L589" s="51">
        <v>0</v>
      </c>
      <c r="M589" s="51">
        <v>0</v>
      </c>
      <c r="N589" s="51">
        <v>0</v>
      </c>
      <c r="O589" s="51">
        <f>SUM(L589+N589)</f>
        <v>0</v>
      </c>
    </row>
    <row r="590" spans="1:20" ht="12" customHeight="1" x14ac:dyDescent="0.25">
      <c r="A590" s="75" t="s">
        <v>440</v>
      </c>
      <c r="B590" s="76"/>
      <c r="C590" s="76"/>
      <c r="D590" s="76"/>
      <c r="E590" s="76"/>
      <c r="F590" s="49">
        <f t="shared" ref="F590:O590" si="229">SUM(F589)</f>
        <v>1300000</v>
      </c>
      <c r="G590" s="49">
        <f>SUM(G589)</f>
        <v>1300000</v>
      </c>
      <c r="H590" s="49">
        <f>SUM(H589)</f>
        <v>11822.12</v>
      </c>
      <c r="I590" s="49">
        <f>SUM(I589)</f>
        <v>0</v>
      </c>
      <c r="J590" s="49">
        <f>SUM(J589)</f>
        <v>1300000</v>
      </c>
      <c r="K590" s="49">
        <f t="shared" ref="K590" si="230">SUM(K589)</f>
        <v>0</v>
      </c>
      <c r="L590" s="49">
        <f>SUM(L589)</f>
        <v>0</v>
      </c>
      <c r="M590" s="49">
        <f>SUM(M589)</f>
        <v>0</v>
      </c>
      <c r="N590" s="49">
        <f>SUM(N589)</f>
        <v>0</v>
      </c>
      <c r="O590" s="49">
        <f t="shared" si="229"/>
        <v>0</v>
      </c>
    </row>
    <row r="591" spans="1:20" ht="12" customHeight="1" outlineLevel="1" x14ac:dyDescent="0.25">
      <c r="A591" s="3" t="s">
        <v>429</v>
      </c>
      <c r="B591" s="3" t="s">
        <v>441</v>
      </c>
      <c r="C591" s="3" t="s">
        <v>442</v>
      </c>
      <c r="D591" s="3" t="s">
        <v>154</v>
      </c>
      <c r="E591" s="4" t="s">
        <v>155</v>
      </c>
      <c r="F591" s="46">
        <v>50000</v>
      </c>
      <c r="G591" s="46">
        <v>50000</v>
      </c>
      <c r="H591" s="46">
        <v>558</v>
      </c>
      <c r="I591" s="46">
        <v>0</v>
      </c>
      <c r="J591" s="46">
        <f t="shared" ref="J591:J597" si="231">SUM(G591+I591)</f>
        <v>50000</v>
      </c>
      <c r="K591" s="51">
        <v>0</v>
      </c>
      <c r="L591" s="51">
        <v>0</v>
      </c>
      <c r="M591" s="51">
        <v>0</v>
      </c>
      <c r="N591" s="51">
        <v>0</v>
      </c>
      <c r="O591" s="51">
        <f t="shared" ref="O591:O597" si="232">SUM(L591+N591)</f>
        <v>0</v>
      </c>
    </row>
    <row r="592" spans="1:20" ht="12" customHeight="1" outlineLevel="1" x14ac:dyDescent="0.25">
      <c r="A592" s="3" t="s">
        <v>429</v>
      </c>
      <c r="B592" s="3" t="s">
        <v>479</v>
      </c>
      <c r="C592" s="3" t="s">
        <v>442</v>
      </c>
      <c r="D592" s="3" t="s">
        <v>72</v>
      </c>
      <c r="E592" s="4" t="s">
        <v>73</v>
      </c>
      <c r="F592" s="46">
        <v>250000</v>
      </c>
      <c r="G592" s="46">
        <v>250000</v>
      </c>
      <c r="H592" s="46">
        <v>0</v>
      </c>
      <c r="I592" s="46">
        <v>0</v>
      </c>
      <c r="J592" s="46">
        <f t="shared" si="231"/>
        <v>250000</v>
      </c>
      <c r="K592" s="51">
        <v>0</v>
      </c>
      <c r="L592" s="51">
        <v>0</v>
      </c>
      <c r="M592" s="51">
        <v>0</v>
      </c>
      <c r="N592" s="51">
        <v>0</v>
      </c>
      <c r="O592" s="51">
        <f t="shared" si="232"/>
        <v>0</v>
      </c>
    </row>
    <row r="593" spans="1:21" ht="12" customHeight="1" outlineLevel="1" x14ac:dyDescent="0.25">
      <c r="A593" s="3" t="s">
        <v>429</v>
      </c>
      <c r="B593" s="3" t="s">
        <v>441</v>
      </c>
      <c r="C593" s="3" t="s">
        <v>442</v>
      </c>
      <c r="D593" s="3" t="s">
        <v>118</v>
      </c>
      <c r="E593" s="4" t="s">
        <v>119</v>
      </c>
      <c r="F593" s="51">
        <v>0</v>
      </c>
      <c r="G593" s="51">
        <v>0</v>
      </c>
      <c r="H593" s="51">
        <v>0</v>
      </c>
      <c r="I593" s="51">
        <v>0</v>
      </c>
      <c r="J593" s="51">
        <f t="shared" si="231"/>
        <v>0</v>
      </c>
      <c r="K593" s="24">
        <v>1000</v>
      </c>
      <c r="L593" s="24">
        <v>1000</v>
      </c>
      <c r="M593" s="24">
        <v>0</v>
      </c>
      <c r="N593" s="66">
        <v>0</v>
      </c>
      <c r="O593" s="24">
        <f t="shared" si="232"/>
        <v>1000</v>
      </c>
    </row>
    <row r="594" spans="1:21" ht="12" customHeight="1" outlineLevel="1" x14ac:dyDescent="0.25">
      <c r="A594" s="3" t="s">
        <v>429</v>
      </c>
      <c r="B594" s="3" t="s">
        <v>479</v>
      </c>
      <c r="C594" s="3" t="s">
        <v>442</v>
      </c>
      <c r="D594" s="3" t="s">
        <v>120</v>
      </c>
      <c r="E594" s="4" t="s">
        <v>121</v>
      </c>
      <c r="F594" s="51">
        <v>0</v>
      </c>
      <c r="G594" s="51">
        <v>0</v>
      </c>
      <c r="H594" s="51">
        <v>0</v>
      </c>
      <c r="I594" s="51">
        <v>0</v>
      </c>
      <c r="J594" s="51">
        <f t="shared" si="231"/>
        <v>0</v>
      </c>
      <c r="K594" s="24">
        <v>5000</v>
      </c>
      <c r="L594" s="24">
        <v>5000</v>
      </c>
      <c r="M594" s="24">
        <v>0</v>
      </c>
      <c r="N594" s="66">
        <v>0</v>
      </c>
      <c r="O594" s="24">
        <f t="shared" si="232"/>
        <v>5000</v>
      </c>
    </row>
    <row r="595" spans="1:21" ht="12" customHeight="1" outlineLevel="1" x14ac:dyDescent="0.25">
      <c r="A595" s="3" t="s">
        <v>429</v>
      </c>
      <c r="B595" s="3" t="s">
        <v>441</v>
      </c>
      <c r="C595" s="3" t="s">
        <v>442</v>
      </c>
      <c r="D595" s="3" t="s">
        <v>93</v>
      </c>
      <c r="E595" s="4" t="s">
        <v>94</v>
      </c>
      <c r="F595" s="51">
        <v>0</v>
      </c>
      <c r="G595" s="51">
        <v>0</v>
      </c>
      <c r="H595" s="51">
        <v>0</v>
      </c>
      <c r="I595" s="51">
        <v>0</v>
      </c>
      <c r="J595" s="51">
        <f t="shared" si="231"/>
        <v>0</v>
      </c>
      <c r="K595" s="24">
        <v>500000</v>
      </c>
      <c r="L595" s="24">
        <v>500000</v>
      </c>
      <c r="M595" s="24">
        <v>0</v>
      </c>
      <c r="N595" s="66">
        <v>0</v>
      </c>
      <c r="O595" s="24">
        <f t="shared" si="232"/>
        <v>500000</v>
      </c>
      <c r="P595" s="99"/>
      <c r="Q595" s="100"/>
      <c r="R595" s="100"/>
      <c r="S595" s="100"/>
      <c r="T595" s="100"/>
      <c r="U595" s="100"/>
    </row>
    <row r="596" spans="1:21" ht="12" customHeight="1" outlineLevel="1" x14ac:dyDescent="0.25">
      <c r="A596" s="3" t="s">
        <v>429</v>
      </c>
      <c r="B596" s="3" t="s">
        <v>479</v>
      </c>
      <c r="C596" s="3" t="s">
        <v>442</v>
      </c>
      <c r="D596" s="3" t="s">
        <v>482</v>
      </c>
      <c r="E596" s="39" t="s">
        <v>483</v>
      </c>
      <c r="F596" s="51">
        <v>0</v>
      </c>
      <c r="G596" s="51">
        <v>0</v>
      </c>
      <c r="H596" s="51">
        <v>0</v>
      </c>
      <c r="I596" s="51">
        <v>0</v>
      </c>
      <c r="J596" s="51">
        <f t="shared" si="231"/>
        <v>0</v>
      </c>
      <c r="K596" s="24">
        <v>5000</v>
      </c>
      <c r="L596" s="24">
        <v>5000</v>
      </c>
      <c r="M596" s="24">
        <v>0</v>
      </c>
      <c r="N596" s="66">
        <v>0</v>
      </c>
      <c r="O596" s="24">
        <f t="shared" si="232"/>
        <v>5000</v>
      </c>
      <c r="P596" s="99"/>
      <c r="Q596" s="100"/>
      <c r="R596" s="100"/>
      <c r="S596" s="100"/>
      <c r="T596" s="100"/>
      <c r="U596" s="100"/>
    </row>
    <row r="597" spans="1:21" ht="12" customHeight="1" outlineLevel="1" x14ac:dyDescent="0.25">
      <c r="A597" s="3" t="s">
        <v>429</v>
      </c>
      <c r="B597" s="3" t="s">
        <v>479</v>
      </c>
      <c r="C597" s="3" t="s">
        <v>442</v>
      </c>
      <c r="D597" s="3" t="s">
        <v>83</v>
      </c>
      <c r="E597" s="23" t="s">
        <v>84</v>
      </c>
      <c r="F597" s="51">
        <v>0</v>
      </c>
      <c r="G597" s="51">
        <v>0</v>
      </c>
      <c r="H597" s="51">
        <v>0</v>
      </c>
      <c r="I597" s="51">
        <v>0</v>
      </c>
      <c r="J597" s="51">
        <f t="shared" si="231"/>
        <v>0</v>
      </c>
      <c r="K597" s="24">
        <v>1000</v>
      </c>
      <c r="L597" s="24">
        <v>1000</v>
      </c>
      <c r="M597" s="24">
        <v>0</v>
      </c>
      <c r="N597" s="66">
        <v>0</v>
      </c>
      <c r="O597" s="24">
        <f t="shared" si="232"/>
        <v>1000</v>
      </c>
      <c r="P597" s="99"/>
      <c r="Q597" s="100"/>
      <c r="R597" s="100"/>
      <c r="S597" s="100"/>
      <c r="T597" s="100"/>
      <c r="U597" s="100"/>
    </row>
    <row r="598" spans="1:21" ht="12" customHeight="1" x14ac:dyDescent="0.25">
      <c r="A598" s="75" t="s">
        <v>443</v>
      </c>
      <c r="B598" s="76"/>
      <c r="C598" s="76"/>
      <c r="D598" s="76"/>
      <c r="E598" s="76"/>
      <c r="F598" s="49">
        <f t="shared" ref="F598:O598" si="233">SUM(F591:F597)</f>
        <v>300000</v>
      </c>
      <c r="G598" s="49">
        <f>SUM(G591:G597)</f>
        <v>300000</v>
      </c>
      <c r="H598" s="49">
        <f>SUM(H591:H597)</f>
        <v>558</v>
      </c>
      <c r="I598" s="49">
        <f>SUM(I591:I597)</f>
        <v>0</v>
      </c>
      <c r="J598" s="49">
        <f>SUM(J591:J597)</f>
        <v>300000</v>
      </c>
      <c r="K598" s="49">
        <f t="shared" ref="K598" si="234">SUM(K591:K597)</f>
        <v>512000</v>
      </c>
      <c r="L598" s="49">
        <f>SUM(L591:L597)</f>
        <v>512000</v>
      </c>
      <c r="M598" s="49">
        <f>SUM(M591:M597)</f>
        <v>0</v>
      </c>
      <c r="N598" s="49">
        <f>SUM(N591:N597)</f>
        <v>0</v>
      </c>
      <c r="O598" s="49">
        <f t="shared" si="233"/>
        <v>512000</v>
      </c>
      <c r="P598" s="99"/>
      <c r="Q598" s="100"/>
      <c r="R598" s="100"/>
      <c r="S598" s="100"/>
      <c r="T598" s="100"/>
      <c r="U598" s="100"/>
    </row>
    <row r="599" spans="1:21" ht="12" customHeight="1" outlineLevel="1" x14ac:dyDescent="0.25">
      <c r="A599" s="3" t="s">
        <v>429</v>
      </c>
      <c r="B599" s="3" t="s">
        <v>444</v>
      </c>
      <c r="C599" s="3" t="s">
        <v>445</v>
      </c>
      <c r="D599" s="3" t="s">
        <v>83</v>
      </c>
      <c r="E599" s="4" t="s">
        <v>84</v>
      </c>
      <c r="F599" s="51">
        <v>0</v>
      </c>
      <c r="G599" s="51">
        <v>0</v>
      </c>
      <c r="H599" s="51">
        <v>0</v>
      </c>
      <c r="I599" s="51">
        <v>0</v>
      </c>
      <c r="J599" s="51">
        <f>SUM(G599+I599)</f>
        <v>0</v>
      </c>
      <c r="K599" s="24">
        <v>50000</v>
      </c>
      <c r="L599" s="24">
        <v>50000</v>
      </c>
      <c r="M599" s="24">
        <v>0</v>
      </c>
      <c r="N599" s="66">
        <v>0</v>
      </c>
      <c r="O599" s="24">
        <f>SUM(L599+N599)</f>
        <v>50000</v>
      </c>
    </row>
    <row r="600" spans="1:21" ht="12" customHeight="1" outlineLevel="1" x14ac:dyDescent="0.25">
      <c r="A600" s="40" t="s">
        <v>429</v>
      </c>
      <c r="B600" s="41" t="s">
        <v>537</v>
      </c>
      <c r="C600" s="41" t="s">
        <v>445</v>
      </c>
      <c r="D600" s="41" t="s">
        <v>381</v>
      </c>
      <c r="E600" s="42" t="s">
        <v>497</v>
      </c>
      <c r="F600" s="51">
        <v>0</v>
      </c>
      <c r="G600" s="51">
        <v>0</v>
      </c>
      <c r="H600" s="51">
        <v>0</v>
      </c>
      <c r="I600" s="51">
        <v>0</v>
      </c>
      <c r="J600" s="51">
        <f>SUM(G600+I600)</f>
        <v>0</v>
      </c>
      <c r="K600" s="24">
        <v>10000</v>
      </c>
      <c r="L600" s="24">
        <v>10000</v>
      </c>
      <c r="M600" s="24">
        <v>0</v>
      </c>
      <c r="N600" s="66">
        <v>0</v>
      </c>
      <c r="O600" s="24">
        <f>SUM(L600+N600)</f>
        <v>10000</v>
      </c>
    </row>
    <row r="601" spans="1:21" ht="12" customHeight="1" x14ac:dyDescent="0.25">
      <c r="A601" s="82" t="s">
        <v>446</v>
      </c>
      <c r="B601" s="83"/>
      <c r="C601" s="83"/>
      <c r="D601" s="83"/>
      <c r="E601" s="84"/>
      <c r="F601" s="49">
        <f t="shared" ref="F601:O601" si="235">SUM(F599:F600)</f>
        <v>0</v>
      </c>
      <c r="G601" s="49">
        <f>SUM(G599:G600)</f>
        <v>0</v>
      </c>
      <c r="H601" s="49">
        <f>SUM(H599:H600)</f>
        <v>0</v>
      </c>
      <c r="I601" s="49">
        <f>SUM(I599:I600)</f>
        <v>0</v>
      </c>
      <c r="J601" s="49">
        <f>SUM(J599:J600)</f>
        <v>0</v>
      </c>
      <c r="K601" s="49">
        <f t="shared" ref="K601" si="236">SUM(K599:K600)</f>
        <v>60000</v>
      </c>
      <c r="L601" s="49">
        <f>SUM(L599:L600)</f>
        <v>60000</v>
      </c>
      <c r="M601" s="49">
        <f>SUM(M599:M600)</f>
        <v>0</v>
      </c>
      <c r="N601" s="49">
        <f>SUM(N599:N600)</f>
        <v>0</v>
      </c>
      <c r="O601" s="49">
        <f t="shared" si="235"/>
        <v>60000</v>
      </c>
    </row>
    <row r="602" spans="1:21" ht="12" customHeight="1" outlineLevel="1" x14ac:dyDescent="0.25">
      <c r="A602" s="3" t="s">
        <v>429</v>
      </c>
      <c r="B602" s="3" t="s">
        <v>447</v>
      </c>
      <c r="C602" s="3" t="s">
        <v>448</v>
      </c>
      <c r="D602" s="3" t="s">
        <v>120</v>
      </c>
      <c r="E602" s="4" t="s">
        <v>121</v>
      </c>
      <c r="F602" s="51">
        <v>0</v>
      </c>
      <c r="G602" s="51">
        <v>0</v>
      </c>
      <c r="H602" s="51">
        <v>0</v>
      </c>
      <c r="I602" s="51">
        <v>0</v>
      </c>
      <c r="J602" s="51">
        <f>SUM(G602+I602)</f>
        <v>0</v>
      </c>
      <c r="K602" s="24">
        <v>2000</v>
      </c>
      <c r="L602" s="24">
        <v>2000</v>
      </c>
      <c r="M602" s="24">
        <v>0</v>
      </c>
      <c r="N602" s="66">
        <v>0</v>
      </c>
      <c r="O602" s="24">
        <f>SUM(L602+N602)</f>
        <v>2000</v>
      </c>
    </row>
    <row r="603" spans="1:21" ht="12" customHeight="1" outlineLevel="1" x14ac:dyDescent="0.25">
      <c r="A603" s="3" t="s">
        <v>429</v>
      </c>
      <c r="B603" s="3" t="s">
        <v>447</v>
      </c>
      <c r="C603" s="3" t="s">
        <v>448</v>
      </c>
      <c r="D603" s="3" t="s">
        <v>93</v>
      </c>
      <c r="E603" s="4" t="s">
        <v>94</v>
      </c>
      <c r="F603" s="51">
        <v>0</v>
      </c>
      <c r="G603" s="51">
        <v>0</v>
      </c>
      <c r="H603" s="51">
        <v>0</v>
      </c>
      <c r="I603" s="51">
        <v>0</v>
      </c>
      <c r="J603" s="51">
        <f>SUM(G603+I603)</f>
        <v>0</v>
      </c>
      <c r="K603" s="24">
        <v>5000</v>
      </c>
      <c r="L603" s="24">
        <v>5000</v>
      </c>
      <c r="M603" s="24">
        <v>0</v>
      </c>
      <c r="N603" s="66">
        <v>0</v>
      </c>
      <c r="O603" s="24">
        <f>SUM(L603+N603)</f>
        <v>5000</v>
      </c>
    </row>
    <row r="604" spans="1:21" ht="12" customHeight="1" x14ac:dyDescent="0.25">
      <c r="A604" s="75" t="s">
        <v>449</v>
      </c>
      <c r="B604" s="76"/>
      <c r="C604" s="76"/>
      <c r="D604" s="76"/>
      <c r="E604" s="76"/>
      <c r="F604" s="49">
        <f t="shared" ref="F604" si="237">SUM(F602:F603)</f>
        <v>0</v>
      </c>
      <c r="G604" s="49">
        <f>SUM(G602:G603)</f>
        <v>0</v>
      </c>
      <c r="H604" s="49">
        <f>SUM(H602:H603)</f>
        <v>0</v>
      </c>
      <c r="I604" s="49">
        <f>SUM(I602:I603)</f>
        <v>0</v>
      </c>
      <c r="J604" s="49">
        <f>SUM(J602:J603)</f>
        <v>0</v>
      </c>
      <c r="K604" s="49">
        <f t="shared" ref="K604:O604" si="238">SUM(K602:K603)</f>
        <v>7000</v>
      </c>
      <c r="L604" s="49">
        <f>SUM(L602:L603)</f>
        <v>7000</v>
      </c>
      <c r="M604" s="49">
        <f>SUM(M602:M603)</f>
        <v>0</v>
      </c>
      <c r="N604" s="49">
        <f>SUM(N602:N603)</f>
        <v>0</v>
      </c>
      <c r="O604" s="49">
        <f t="shared" si="238"/>
        <v>7000</v>
      </c>
    </row>
    <row r="605" spans="1:21" ht="12" customHeight="1" outlineLevel="1" x14ac:dyDescent="0.25">
      <c r="A605" s="3" t="s">
        <v>429</v>
      </c>
      <c r="B605" s="3" t="s">
        <v>450</v>
      </c>
      <c r="C605" s="3" t="s">
        <v>451</v>
      </c>
      <c r="D605" s="3" t="s">
        <v>120</v>
      </c>
      <c r="E605" s="4" t="s">
        <v>121</v>
      </c>
      <c r="F605" s="51">
        <v>0</v>
      </c>
      <c r="G605" s="51">
        <v>0</v>
      </c>
      <c r="H605" s="51">
        <v>0</v>
      </c>
      <c r="I605" s="51">
        <v>0</v>
      </c>
      <c r="J605" s="51">
        <f>SUM(G605+I605)</f>
        <v>0</v>
      </c>
      <c r="K605" s="24">
        <v>40000</v>
      </c>
      <c r="L605" s="24">
        <v>40000</v>
      </c>
      <c r="M605" s="24">
        <v>0</v>
      </c>
      <c r="N605" s="66">
        <v>0</v>
      </c>
      <c r="O605" s="24">
        <f>SUM(L605+N605)</f>
        <v>40000</v>
      </c>
    </row>
    <row r="606" spans="1:21" ht="12" customHeight="1" outlineLevel="1" x14ac:dyDescent="0.25">
      <c r="A606" s="3" t="s">
        <v>429</v>
      </c>
      <c r="B606" s="3" t="s">
        <v>450</v>
      </c>
      <c r="C606" s="3" t="s">
        <v>451</v>
      </c>
      <c r="D606" s="3" t="s">
        <v>93</v>
      </c>
      <c r="E606" s="4" t="s">
        <v>94</v>
      </c>
      <c r="F606" s="51">
        <v>0</v>
      </c>
      <c r="G606" s="51">
        <v>0</v>
      </c>
      <c r="H606" s="51">
        <v>0</v>
      </c>
      <c r="I606" s="51">
        <v>0</v>
      </c>
      <c r="J606" s="51">
        <f>SUM(G606+I606)</f>
        <v>0</v>
      </c>
      <c r="K606" s="24">
        <v>60000</v>
      </c>
      <c r="L606" s="24">
        <v>60000</v>
      </c>
      <c r="M606" s="24">
        <v>0</v>
      </c>
      <c r="N606" s="66">
        <v>0</v>
      </c>
      <c r="O606" s="24">
        <f>SUM(L606+N606)</f>
        <v>60000</v>
      </c>
    </row>
    <row r="607" spans="1:21" ht="12" customHeight="1" x14ac:dyDescent="0.25">
      <c r="A607" s="75" t="s">
        <v>452</v>
      </c>
      <c r="B607" s="76"/>
      <c r="C607" s="76"/>
      <c r="D607" s="76"/>
      <c r="E607" s="76"/>
      <c r="F607" s="49">
        <f t="shared" ref="F607:O607" si="239">SUM(F605:F606)</f>
        <v>0</v>
      </c>
      <c r="G607" s="49">
        <f>SUM(G605:G606)</f>
        <v>0</v>
      </c>
      <c r="H607" s="49">
        <f>SUM(H605:H606)</f>
        <v>0</v>
      </c>
      <c r="I607" s="49">
        <f>SUM(I605:I606)</f>
        <v>0</v>
      </c>
      <c r="J607" s="49">
        <f>SUM(J605:J606)</f>
        <v>0</v>
      </c>
      <c r="K607" s="49">
        <f t="shared" ref="K607" si="240">SUM(K605:K606)</f>
        <v>100000</v>
      </c>
      <c r="L607" s="49">
        <f>SUM(L605:L606)</f>
        <v>100000</v>
      </c>
      <c r="M607" s="49">
        <f>SUM(M605:M606)</f>
        <v>0</v>
      </c>
      <c r="N607" s="49">
        <f>SUM(N605:N606)</f>
        <v>0</v>
      </c>
      <c r="O607" s="49">
        <f t="shared" si="239"/>
        <v>100000</v>
      </c>
    </row>
    <row r="608" spans="1:21" ht="12" customHeight="1" outlineLevel="1" x14ac:dyDescent="0.25">
      <c r="A608" s="3" t="s">
        <v>429</v>
      </c>
      <c r="B608" s="3" t="s">
        <v>453</v>
      </c>
      <c r="C608" s="3" t="s">
        <v>454</v>
      </c>
      <c r="D608" s="3" t="s">
        <v>83</v>
      </c>
      <c r="E608" s="4" t="s">
        <v>84</v>
      </c>
      <c r="F608" s="51">
        <v>0</v>
      </c>
      <c r="G608" s="51">
        <v>0</v>
      </c>
      <c r="H608" s="51">
        <v>0</v>
      </c>
      <c r="I608" s="51">
        <v>0</v>
      </c>
      <c r="J608" s="51">
        <f>SUM(G608+I608)</f>
        <v>0</v>
      </c>
      <c r="K608" s="24">
        <v>20000</v>
      </c>
      <c r="L608" s="24">
        <v>20000</v>
      </c>
      <c r="M608" s="24">
        <v>0</v>
      </c>
      <c r="N608" s="66">
        <v>0</v>
      </c>
      <c r="O608" s="24">
        <f>SUM(L608+N608)</f>
        <v>20000</v>
      </c>
    </row>
    <row r="609" spans="1:15" ht="12" customHeight="1" x14ac:dyDescent="0.25">
      <c r="A609" s="75" t="s">
        <v>455</v>
      </c>
      <c r="B609" s="76"/>
      <c r="C609" s="76"/>
      <c r="D609" s="76"/>
      <c r="E609" s="76"/>
      <c r="F609" s="49">
        <f t="shared" ref="F609" si="241">SUM(F608)</f>
        <v>0</v>
      </c>
      <c r="G609" s="49">
        <f>SUM(G608)</f>
        <v>0</v>
      </c>
      <c r="H609" s="49">
        <f>SUM(H608)</f>
        <v>0</v>
      </c>
      <c r="I609" s="49">
        <f>SUM(I608)</f>
        <v>0</v>
      </c>
      <c r="J609" s="49">
        <f>SUM(J608)</f>
        <v>0</v>
      </c>
      <c r="K609" s="49">
        <f t="shared" ref="K609:O609" si="242">SUM(K608)</f>
        <v>20000</v>
      </c>
      <c r="L609" s="49">
        <f>SUM(L608)</f>
        <v>20000</v>
      </c>
      <c r="M609" s="49">
        <f>SUM(M608)</f>
        <v>0</v>
      </c>
      <c r="N609" s="49">
        <f>SUM(N608)</f>
        <v>0</v>
      </c>
      <c r="O609" s="49">
        <f t="shared" si="242"/>
        <v>20000</v>
      </c>
    </row>
    <row r="610" spans="1:15" ht="12" customHeight="1" outlineLevel="1" x14ac:dyDescent="0.25">
      <c r="A610" s="3" t="s">
        <v>429</v>
      </c>
      <c r="B610" s="3" t="s">
        <v>456</v>
      </c>
      <c r="C610" s="3" t="s">
        <v>457</v>
      </c>
      <c r="D610" s="3" t="s">
        <v>93</v>
      </c>
      <c r="E610" s="4" t="s">
        <v>94</v>
      </c>
      <c r="F610" s="51">
        <v>0</v>
      </c>
      <c r="G610" s="51">
        <v>0</v>
      </c>
      <c r="H610" s="51">
        <v>0</v>
      </c>
      <c r="I610" s="51">
        <v>0</v>
      </c>
      <c r="J610" s="51">
        <f>SUM(G610+I610)</f>
        <v>0</v>
      </c>
      <c r="K610" s="24">
        <v>100000</v>
      </c>
      <c r="L610" s="24">
        <v>100000</v>
      </c>
      <c r="M610" s="24">
        <v>0</v>
      </c>
      <c r="N610" s="66">
        <v>0</v>
      </c>
      <c r="O610" s="24">
        <f>SUM(L610+N610)</f>
        <v>100000</v>
      </c>
    </row>
    <row r="611" spans="1:15" ht="12" customHeight="1" outlineLevel="1" x14ac:dyDescent="0.25">
      <c r="A611" s="3" t="s">
        <v>429</v>
      </c>
      <c r="B611" s="3" t="s">
        <v>456</v>
      </c>
      <c r="C611" s="3" t="s">
        <v>457</v>
      </c>
      <c r="D611" s="3" t="s">
        <v>76</v>
      </c>
      <c r="E611" s="4" t="s">
        <v>77</v>
      </c>
      <c r="F611" s="51">
        <v>0</v>
      </c>
      <c r="G611" s="51">
        <v>0</v>
      </c>
      <c r="H611" s="51">
        <v>0</v>
      </c>
      <c r="I611" s="51">
        <v>0</v>
      </c>
      <c r="J611" s="51">
        <f>SUM(G611+I611)</f>
        <v>0</v>
      </c>
      <c r="K611" s="24">
        <v>50000</v>
      </c>
      <c r="L611" s="24">
        <v>50000</v>
      </c>
      <c r="M611" s="24">
        <v>0</v>
      </c>
      <c r="N611" s="66">
        <v>0</v>
      </c>
      <c r="O611" s="24">
        <f>SUM(L611+N611)</f>
        <v>50000</v>
      </c>
    </row>
    <row r="612" spans="1:15" ht="12" customHeight="1" x14ac:dyDescent="0.25">
      <c r="A612" s="75" t="s">
        <v>458</v>
      </c>
      <c r="B612" s="76"/>
      <c r="C612" s="76"/>
      <c r="D612" s="76"/>
      <c r="E612" s="76"/>
      <c r="F612" s="49">
        <f t="shared" ref="F612:O612" si="243">SUM(F610:F611)</f>
        <v>0</v>
      </c>
      <c r="G612" s="49">
        <f t="shared" si="243"/>
        <v>0</v>
      </c>
      <c r="H612" s="49">
        <f t="shared" si="243"/>
        <v>0</v>
      </c>
      <c r="I612" s="49">
        <f t="shared" si="243"/>
        <v>0</v>
      </c>
      <c r="J612" s="49">
        <f t="shared" si="243"/>
        <v>0</v>
      </c>
      <c r="K612" s="49">
        <f t="shared" si="243"/>
        <v>150000</v>
      </c>
      <c r="L612" s="49">
        <f t="shared" si="243"/>
        <v>150000</v>
      </c>
      <c r="M612" s="49">
        <f t="shared" si="243"/>
        <v>0</v>
      </c>
      <c r="N612" s="49">
        <f t="shared" si="243"/>
        <v>0</v>
      </c>
      <c r="O612" s="49">
        <f t="shared" si="243"/>
        <v>150000</v>
      </c>
    </row>
    <row r="613" spans="1:15" ht="12" customHeight="1" outlineLevel="1" x14ac:dyDescent="0.25">
      <c r="A613" s="13" t="s">
        <v>429</v>
      </c>
      <c r="B613" s="26" t="s">
        <v>530</v>
      </c>
      <c r="C613" s="26" t="s">
        <v>532</v>
      </c>
      <c r="D613" s="26" t="s">
        <v>93</v>
      </c>
      <c r="E613" s="26" t="s">
        <v>94</v>
      </c>
      <c r="F613" s="62">
        <v>0</v>
      </c>
      <c r="G613" s="62">
        <v>0</v>
      </c>
      <c r="H613" s="62">
        <v>0</v>
      </c>
      <c r="I613" s="62">
        <v>0</v>
      </c>
      <c r="J613" s="62">
        <f>SUM(G613+I613)</f>
        <v>0</v>
      </c>
      <c r="K613" s="24">
        <v>150000</v>
      </c>
      <c r="L613" s="24">
        <v>150000</v>
      </c>
      <c r="M613" s="24">
        <v>0</v>
      </c>
      <c r="N613" s="66">
        <v>0</v>
      </c>
      <c r="O613" s="24">
        <f>SUM(L613+N613)</f>
        <v>150000</v>
      </c>
    </row>
    <row r="614" spans="1:15" ht="12" customHeight="1" x14ac:dyDescent="0.25">
      <c r="A614" s="90" t="s">
        <v>531</v>
      </c>
      <c r="B614" s="91"/>
      <c r="C614" s="91"/>
      <c r="D614" s="91"/>
      <c r="E614" s="92"/>
      <c r="F614" s="57">
        <f t="shared" ref="F614:O614" si="244">SUM(F613)</f>
        <v>0</v>
      </c>
      <c r="G614" s="57">
        <f>SUM(G613)</f>
        <v>0</v>
      </c>
      <c r="H614" s="57">
        <f>SUM(H613)</f>
        <v>0</v>
      </c>
      <c r="I614" s="57">
        <f>SUM(I613)</f>
        <v>0</v>
      </c>
      <c r="J614" s="57">
        <f>SUM(J613)</f>
        <v>0</v>
      </c>
      <c r="K614" s="49">
        <f t="shared" ref="K614" si="245">SUM(K613)</f>
        <v>150000</v>
      </c>
      <c r="L614" s="49">
        <f>SUM(L613)</f>
        <v>150000</v>
      </c>
      <c r="M614" s="49">
        <f>SUM(M613)</f>
        <v>0</v>
      </c>
      <c r="N614" s="49">
        <f>SUM(N613)</f>
        <v>0</v>
      </c>
      <c r="O614" s="49">
        <f t="shared" si="244"/>
        <v>150000</v>
      </c>
    </row>
    <row r="615" spans="1:15" ht="12" customHeight="1" outlineLevel="1" x14ac:dyDescent="0.25">
      <c r="A615" s="3" t="s">
        <v>429</v>
      </c>
      <c r="B615" s="3" t="s">
        <v>534</v>
      </c>
      <c r="C615" s="3" t="s">
        <v>535</v>
      </c>
      <c r="D615" s="3" t="s">
        <v>93</v>
      </c>
      <c r="E615" s="4" t="s">
        <v>94</v>
      </c>
      <c r="F615" s="51">
        <v>0</v>
      </c>
      <c r="G615" s="51">
        <v>0</v>
      </c>
      <c r="H615" s="51">
        <v>0</v>
      </c>
      <c r="I615" s="51">
        <v>0</v>
      </c>
      <c r="J615" s="51">
        <f>SUM(G615+I615)</f>
        <v>0</v>
      </c>
      <c r="K615" s="24">
        <v>25000</v>
      </c>
      <c r="L615" s="24">
        <v>25000</v>
      </c>
      <c r="M615" s="24">
        <v>0</v>
      </c>
      <c r="N615" s="66">
        <v>0</v>
      </c>
      <c r="O615" s="24">
        <f>SUM(L615+N615)</f>
        <v>25000</v>
      </c>
    </row>
    <row r="616" spans="1:15" ht="12" customHeight="1" x14ac:dyDescent="0.25">
      <c r="A616" s="75" t="s">
        <v>533</v>
      </c>
      <c r="B616" s="76"/>
      <c r="C616" s="76"/>
      <c r="D616" s="76"/>
      <c r="E616" s="76"/>
      <c r="F616" s="49">
        <f>SUM(F615:F615)</f>
        <v>0</v>
      </c>
      <c r="G616" s="49">
        <f>SUM(G615)</f>
        <v>0</v>
      </c>
      <c r="H616" s="49">
        <f>SUM(H615)</f>
        <v>0</v>
      </c>
      <c r="I616" s="49">
        <f>SUM(I615)</f>
        <v>0</v>
      </c>
      <c r="J616" s="49">
        <f>SUM(J615)</f>
        <v>0</v>
      </c>
      <c r="K616" s="49">
        <f>SUM(K615:K615)</f>
        <v>25000</v>
      </c>
      <c r="L616" s="49">
        <f>SUM(L615)</f>
        <v>25000</v>
      </c>
      <c r="M616" s="49">
        <f>SUM(M615)</f>
        <v>0</v>
      </c>
      <c r="N616" s="49">
        <f>SUM(N615)</f>
        <v>0</v>
      </c>
      <c r="O616" s="49">
        <f>SUM(O615:O615)</f>
        <v>25000</v>
      </c>
    </row>
    <row r="617" spans="1:15" ht="12" customHeight="1" outlineLevel="1" x14ac:dyDescent="0.25">
      <c r="A617" s="3" t="s">
        <v>429</v>
      </c>
      <c r="B617" s="3" t="s">
        <v>459</v>
      </c>
      <c r="C617" s="3" t="s">
        <v>460</v>
      </c>
      <c r="D617" s="3" t="s">
        <v>120</v>
      </c>
      <c r="E617" s="4" t="s">
        <v>121</v>
      </c>
      <c r="F617" s="51">
        <v>0</v>
      </c>
      <c r="G617" s="51">
        <v>0</v>
      </c>
      <c r="H617" s="51">
        <v>0</v>
      </c>
      <c r="I617" s="51">
        <v>0</v>
      </c>
      <c r="J617" s="51">
        <f>SUM(G617+I617)</f>
        <v>0</v>
      </c>
      <c r="K617" s="24">
        <v>10000</v>
      </c>
      <c r="L617" s="24">
        <v>10000</v>
      </c>
      <c r="M617" s="24">
        <v>0</v>
      </c>
      <c r="N617" s="66">
        <v>0</v>
      </c>
      <c r="O617" s="24">
        <f>SUM(L617+N617)</f>
        <v>10000</v>
      </c>
    </row>
    <row r="618" spans="1:15" ht="12" customHeight="1" outlineLevel="1" x14ac:dyDescent="0.25">
      <c r="A618" s="3" t="s">
        <v>429</v>
      </c>
      <c r="B618" s="3" t="s">
        <v>459</v>
      </c>
      <c r="C618" s="3" t="s">
        <v>460</v>
      </c>
      <c r="D618" s="3" t="s">
        <v>93</v>
      </c>
      <c r="E618" s="4" t="s">
        <v>94</v>
      </c>
      <c r="F618" s="51">
        <v>0</v>
      </c>
      <c r="G618" s="51">
        <v>0</v>
      </c>
      <c r="H618" s="51">
        <v>0</v>
      </c>
      <c r="I618" s="51">
        <v>0</v>
      </c>
      <c r="J618" s="51">
        <f>SUM(G618+I618)</f>
        <v>0</v>
      </c>
      <c r="K618" s="24">
        <v>70000</v>
      </c>
      <c r="L618" s="24">
        <v>70000</v>
      </c>
      <c r="M618" s="24">
        <v>0</v>
      </c>
      <c r="N618" s="66">
        <v>0</v>
      </c>
      <c r="O618" s="24">
        <f>SUM(L618+N618)</f>
        <v>70000</v>
      </c>
    </row>
    <row r="619" spans="1:15" ht="12" customHeight="1" outlineLevel="1" x14ac:dyDescent="0.25">
      <c r="A619" s="3" t="s">
        <v>429</v>
      </c>
      <c r="B619" s="3" t="s">
        <v>459</v>
      </c>
      <c r="C619" s="3" t="s">
        <v>460</v>
      </c>
      <c r="D619" s="3" t="s">
        <v>461</v>
      </c>
      <c r="E619" s="4" t="s">
        <v>462</v>
      </c>
      <c r="F619" s="51">
        <v>0</v>
      </c>
      <c r="G619" s="51">
        <v>0</v>
      </c>
      <c r="H619" s="51">
        <v>0</v>
      </c>
      <c r="I619" s="51">
        <v>0</v>
      </c>
      <c r="J619" s="51">
        <f>SUM(G619+I619)</f>
        <v>0</v>
      </c>
      <c r="K619" s="24">
        <v>10000</v>
      </c>
      <c r="L619" s="24">
        <v>10000</v>
      </c>
      <c r="M619" s="24">
        <v>0</v>
      </c>
      <c r="N619" s="66">
        <v>0</v>
      </c>
      <c r="O619" s="24">
        <f>SUM(L619+N619)</f>
        <v>10000</v>
      </c>
    </row>
    <row r="620" spans="1:15" ht="12" customHeight="1" x14ac:dyDescent="0.25">
      <c r="A620" s="75" t="s">
        <v>463</v>
      </c>
      <c r="B620" s="76"/>
      <c r="C620" s="76"/>
      <c r="D620" s="76"/>
      <c r="E620" s="76"/>
      <c r="F620" s="49">
        <f t="shared" ref="F620:O620" si="246">SUM(F617:F619)</f>
        <v>0</v>
      </c>
      <c r="G620" s="49">
        <f t="shared" si="246"/>
        <v>0</v>
      </c>
      <c r="H620" s="49">
        <f t="shared" si="246"/>
        <v>0</v>
      </c>
      <c r="I620" s="49">
        <f t="shared" si="246"/>
        <v>0</v>
      </c>
      <c r="J620" s="49">
        <f t="shared" si="246"/>
        <v>0</v>
      </c>
      <c r="K620" s="49">
        <f t="shared" si="246"/>
        <v>90000</v>
      </c>
      <c r="L620" s="49">
        <f t="shared" si="246"/>
        <v>90000</v>
      </c>
      <c r="M620" s="49">
        <f t="shared" si="246"/>
        <v>0</v>
      </c>
      <c r="N620" s="49">
        <f t="shared" si="246"/>
        <v>0</v>
      </c>
      <c r="O620" s="49">
        <f t="shared" si="246"/>
        <v>90000</v>
      </c>
    </row>
    <row r="621" spans="1:15" s="6" customFormat="1" ht="12" customHeight="1" x14ac:dyDescent="0.25">
      <c r="A621" s="80" t="s">
        <v>464</v>
      </c>
      <c r="B621" s="81"/>
      <c r="C621" s="81"/>
      <c r="D621" s="81"/>
      <c r="E621" s="81"/>
      <c r="F621" s="50">
        <f>SUM(F580,F582,F588,F590,F598,F601,F604,F607,F609,F612,F613,F616,F620)</f>
        <v>1945000</v>
      </c>
      <c r="G621" s="50">
        <f>SUM(G580,G582,G588,G590,G598,G601,G604,G607,G609,G612,G614,G616,G620)</f>
        <v>1945000</v>
      </c>
      <c r="H621" s="50">
        <f>SUM(H580,H582,H588,H590,H598,H601,H604,H607,H609,H612,H614,H617,H620)</f>
        <v>23510.120000000003</v>
      </c>
      <c r="I621" s="50">
        <f>SUM(I580,I582,I588,I590,I598,I601,I604,I607,I609,I612,I614,I616,I620)</f>
        <v>0</v>
      </c>
      <c r="J621" s="50">
        <f>SUM(J580,J582,J588,J590,J598,J601,J604,J607,J609,J612,J614,J616,J620)</f>
        <v>1945000</v>
      </c>
      <c r="K621" s="50">
        <f>SUM(K580,K582,K588,K590,K598,K601,K604,K607,K609,K612,K613,K616,K620)</f>
        <v>10647000</v>
      </c>
      <c r="L621" s="50">
        <f>SUM(L580,L582,L588,L590,L598,L601,L604,L607,L609,L612,L614,L616,L620)</f>
        <v>10647000</v>
      </c>
      <c r="M621" s="50">
        <f>SUM(M580,M582,M588,M590,M598,M601,M604,M607,M609,M612,M614,M616,M620)</f>
        <v>104428.16</v>
      </c>
      <c r="N621" s="50">
        <f>SUM(N580,N582,N588,N590,N598,N601,N604,N607,N609,N612,N614,N616,N620)</f>
        <v>0</v>
      </c>
      <c r="O621" s="50">
        <f>SUM(O580,O582,O588,O590,O598,O601,O604,O607,O609,O612,O613,O616,O620)</f>
        <v>10647000</v>
      </c>
    </row>
    <row r="622" spans="1:15" ht="12" customHeight="1" outlineLevel="1" x14ac:dyDescent="0.25">
      <c r="A622" s="3" t="s">
        <v>465</v>
      </c>
      <c r="B622" s="3" t="s">
        <v>466</v>
      </c>
      <c r="C622" s="3" t="s">
        <v>232</v>
      </c>
      <c r="D622" s="3" t="s">
        <v>93</v>
      </c>
      <c r="E622" s="4" t="s">
        <v>94</v>
      </c>
      <c r="F622" s="51">
        <v>0</v>
      </c>
      <c r="G622" s="51">
        <v>0</v>
      </c>
      <c r="H622" s="51">
        <v>0</v>
      </c>
      <c r="I622" s="51">
        <v>0</v>
      </c>
      <c r="J622" s="51">
        <f>SUM(G622+I622)</f>
        <v>0</v>
      </c>
      <c r="K622" s="24">
        <v>5000</v>
      </c>
      <c r="L622" s="24">
        <v>5000</v>
      </c>
      <c r="M622" s="24">
        <v>0</v>
      </c>
      <c r="N622" s="66">
        <v>0</v>
      </c>
      <c r="O622" s="24">
        <f>SUM(L622+N622)</f>
        <v>5000</v>
      </c>
    </row>
    <row r="623" spans="1:15" ht="12" customHeight="1" x14ac:dyDescent="0.25">
      <c r="A623" s="75" t="s">
        <v>467</v>
      </c>
      <c r="B623" s="76"/>
      <c r="C623" s="76"/>
      <c r="D623" s="76"/>
      <c r="E623" s="76"/>
      <c r="F623" s="49">
        <f>SUM(F622:F622)</f>
        <v>0</v>
      </c>
      <c r="G623" s="49">
        <f t="shared" ref="G623:J624" si="247">SUM(G622)</f>
        <v>0</v>
      </c>
      <c r="H623" s="49">
        <f t="shared" si="247"/>
        <v>0</v>
      </c>
      <c r="I623" s="49">
        <f t="shared" si="247"/>
        <v>0</v>
      </c>
      <c r="J623" s="49">
        <f t="shared" si="247"/>
        <v>0</v>
      </c>
      <c r="K623" s="49">
        <f>SUM(K622:K622)</f>
        <v>5000</v>
      </c>
      <c r="L623" s="49">
        <f t="shared" ref="L623:N624" si="248">SUM(L622)</f>
        <v>5000</v>
      </c>
      <c r="M623" s="49">
        <f t="shared" si="248"/>
        <v>0</v>
      </c>
      <c r="N623" s="49">
        <f t="shared" si="248"/>
        <v>0</v>
      </c>
      <c r="O623" s="49">
        <f>SUM(O622:O622)</f>
        <v>5000</v>
      </c>
    </row>
    <row r="624" spans="1:15" s="6" customFormat="1" ht="12" customHeight="1" x14ac:dyDescent="0.25">
      <c r="A624" s="80" t="s">
        <v>468</v>
      </c>
      <c r="B624" s="81"/>
      <c r="C624" s="81"/>
      <c r="D624" s="81"/>
      <c r="E624" s="81"/>
      <c r="F624" s="50">
        <f t="shared" ref="F624" si="249">SUM(F623)</f>
        <v>0</v>
      </c>
      <c r="G624" s="50">
        <f t="shared" si="247"/>
        <v>0</v>
      </c>
      <c r="H624" s="50">
        <f t="shared" si="247"/>
        <v>0</v>
      </c>
      <c r="I624" s="50">
        <f t="shared" si="247"/>
        <v>0</v>
      </c>
      <c r="J624" s="50">
        <f t="shared" si="247"/>
        <v>0</v>
      </c>
      <c r="K624" s="50">
        <f t="shared" ref="K624:O624" si="250">SUM(K623)</f>
        <v>5000</v>
      </c>
      <c r="L624" s="50">
        <f t="shared" si="248"/>
        <v>5000</v>
      </c>
      <c r="M624" s="50">
        <f t="shared" si="248"/>
        <v>0</v>
      </c>
      <c r="N624" s="50">
        <f t="shared" si="248"/>
        <v>0</v>
      </c>
      <c r="O624" s="50">
        <f t="shared" si="250"/>
        <v>5000</v>
      </c>
    </row>
    <row r="625" spans="1:16" s="6" customFormat="1" ht="12" customHeight="1" x14ac:dyDescent="0.25">
      <c r="A625" s="80" t="s">
        <v>469</v>
      </c>
      <c r="B625" s="81"/>
      <c r="C625" s="81"/>
      <c r="D625" s="81"/>
      <c r="E625" s="81"/>
      <c r="F625" s="50">
        <f t="shared" ref="F625:O625" si="251">SUM(F45,F49,F82,F90,F200,F256,F260,F279,F296,F355,F392,F518,F540,F548,F561,F570,F621,F624)</f>
        <v>117860463</v>
      </c>
      <c r="G625" s="50">
        <f t="shared" si="251"/>
        <v>117860463</v>
      </c>
      <c r="H625" s="50">
        <f t="shared" si="251"/>
        <v>6662949.4699999988</v>
      </c>
      <c r="I625" s="50">
        <f t="shared" si="251"/>
        <v>364578.12</v>
      </c>
      <c r="J625" s="50">
        <f t="shared" si="251"/>
        <v>118225041.12</v>
      </c>
      <c r="K625" s="50">
        <f t="shared" si="251"/>
        <v>123132863</v>
      </c>
      <c r="L625" s="50">
        <f t="shared" si="251"/>
        <v>123132863</v>
      </c>
      <c r="M625" s="50">
        <f t="shared" si="251"/>
        <v>10955796.949999999</v>
      </c>
      <c r="N625" s="50">
        <f>SUM(N45,N49,N82,N90,N200,N279,N296,N355,N392,N518,N540,N548,N561,N570,N621,N624)</f>
        <v>22140399.170000002</v>
      </c>
      <c r="O625" s="50">
        <f>SUM(O45,O49,O82,O90,O200,O279,O296,O355,O392,O518,O540,O548,O561,O570,O621,O624)</f>
        <v>145273262.17000002</v>
      </c>
    </row>
    <row r="626" spans="1:16" x14ac:dyDescent="0.25">
      <c r="N626" t="s">
        <v>613</v>
      </c>
    </row>
    <row r="627" spans="1:16" x14ac:dyDescent="0.25">
      <c r="A627" s="8" t="s">
        <v>470</v>
      </c>
      <c r="B627" s="8"/>
      <c r="C627" s="8"/>
      <c r="D627" s="8">
        <v>8115</v>
      </c>
      <c r="E627" s="8" t="s">
        <v>471</v>
      </c>
      <c r="F627" s="60">
        <v>9500000</v>
      </c>
      <c r="G627" s="60">
        <v>9500000</v>
      </c>
      <c r="H627" s="60"/>
      <c r="I627" s="60">
        <v>21775821.050000001</v>
      </c>
      <c r="J627" s="60">
        <f>SUM(G627+I627)</f>
        <v>31275821.050000001</v>
      </c>
      <c r="K627" s="8"/>
      <c r="L627" s="8"/>
      <c r="M627" s="8"/>
      <c r="N627" s="8"/>
      <c r="O627" s="8"/>
      <c r="P627" t="s">
        <v>484</v>
      </c>
    </row>
    <row r="628" spans="1:16" x14ac:dyDescent="0.25">
      <c r="A628" s="8" t="s">
        <v>470</v>
      </c>
      <c r="B628" s="8"/>
      <c r="C628" s="8"/>
      <c r="D628" s="8"/>
      <c r="E628" s="8" t="s">
        <v>472</v>
      </c>
      <c r="F628" s="8"/>
      <c r="G628" s="8"/>
      <c r="H628" s="8"/>
      <c r="I628" s="8"/>
      <c r="J628" s="8"/>
      <c r="K628" s="9">
        <v>1500000</v>
      </c>
      <c r="L628" s="9">
        <v>1500000</v>
      </c>
      <c r="M628" s="9">
        <v>125000</v>
      </c>
      <c r="N628" s="9"/>
      <c r="O628" s="9">
        <v>1500000</v>
      </c>
    </row>
    <row r="629" spans="1:16" x14ac:dyDescent="0.25">
      <c r="A629" s="8"/>
      <c r="B629" s="8"/>
      <c r="C629" s="8"/>
      <c r="D629" s="8"/>
      <c r="E629" s="8" t="s">
        <v>498</v>
      </c>
      <c r="F629" s="9"/>
      <c r="G629" s="9"/>
      <c r="H629" s="9"/>
      <c r="I629" s="9"/>
      <c r="J629" s="9"/>
      <c r="K629" s="9">
        <v>2727600</v>
      </c>
      <c r="L629" s="9">
        <v>2727600</v>
      </c>
      <c r="M629" s="9">
        <v>227300</v>
      </c>
      <c r="N629" s="9"/>
      <c r="O629" s="9">
        <v>2727600</v>
      </c>
    </row>
    <row r="631" spans="1:16" x14ac:dyDescent="0.25">
      <c r="A631" s="10"/>
      <c r="B631" s="10"/>
      <c r="C631" s="10"/>
      <c r="D631" s="10"/>
      <c r="E631" s="10" t="s">
        <v>473</v>
      </c>
      <c r="F631" s="11">
        <f>SUM(F625,F627,F629)</f>
        <v>127360463</v>
      </c>
      <c r="G631" s="11">
        <f>SUM(G625+G627)</f>
        <v>127360463</v>
      </c>
      <c r="H631" s="11">
        <f>SUM(H625)</f>
        <v>6662949.4699999988</v>
      </c>
      <c r="I631" s="11">
        <f>SUM(I625+I627)</f>
        <v>22140399.170000002</v>
      </c>
      <c r="J631" s="11">
        <f>SUM(J625+J627)</f>
        <v>149500862.17000002</v>
      </c>
      <c r="K631" s="11">
        <f>SUM(K625,K628:K629)</f>
        <v>127360463</v>
      </c>
      <c r="L631" s="11">
        <f>SUM(L625+L628+L629)</f>
        <v>127360463</v>
      </c>
      <c r="M631" s="11">
        <f>SUM(M625,M628,M629)</f>
        <v>11308096.949999999</v>
      </c>
      <c r="N631" s="11">
        <f>SUM(N625+N628+N629)</f>
        <v>22140399.170000002</v>
      </c>
      <c r="O631" s="11">
        <f>SUM(O625,O628:O629)</f>
        <v>149500862.17000002</v>
      </c>
    </row>
    <row r="633" spans="1:16" x14ac:dyDescent="0.25">
      <c r="A633" s="17"/>
      <c r="B633" s="17"/>
      <c r="C633" s="17"/>
      <c r="D633" s="17"/>
      <c r="E633" t="s">
        <v>477</v>
      </c>
    </row>
    <row r="634" spans="1:16" x14ac:dyDescent="0.25">
      <c r="A634" s="18"/>
      <c r="B634" s="18"/>
      <c r="C634" s="18"/>
      <c r="D634" s="18"/>
      <c r="E634" t="s">
        <v>478</v>
      </c>
    </row>
  </sheetData>
  <autoFilter ref="A4:O625" xr:uid="{00000000-0009-0000-0000-000000000000}"/>
  <mergeCells count="158">
    <mergeCell ref="A601:E601"/>
    <mergeCell ref="P595:U598"/>
    <mergeCell ref="A580:E580"/>
    <mergeCell ref="A582:E582"/>
    <mergeCell ref="A588:E588"/>
    <mergeCell ref="A590:E590"/>
    <mergeCell ref="A598:E598"/>
    <mergeCell ref="A563:E563"/>
    <mergeCell ref="A567:E567"/>
    <mergeCell ref="A569:E569"/>
    <mergeCell ref="A570:E570"/>
    <mergeCell ref="A624:E624"/>
    <mergeCell ref="A625:E625"/>
    <mergeCell ref="A616:E616"/>
    <mergeCell ref="A620:E620"/>
    <mergeCell ref="A621:E621"/>
    <mergeCell ref="A623:E623"/>
    <mergeCell ref="A604:E604"/>
    <mergeCell ref="A607:E607"/>
    <mergeCell ref="A609:E609"/>
    <mergeCell ref="A612:E612"/>
    <mergeCell ref="A614:E614"/>
    <mergeCell ref="A524:E524"/>
    <mergeCell ref="A472:E472"/>
    <mergeCell ref="A517:E517"/>
    <mergeCell ref="A557:E557"/>
    <mergeCell ref="A561:E561"/>
    <mergeCell ref="A540:E540"/>
    <mergeCell ref="A545:E545"/>
    <mergeCell ref="A547:E547"/>
    <mergeCell ref="A548:E548"/>
    <mergeCell ref="A550:E550"/>
    <mergeCell ref="A526:E526"/>
    <mergeCell ref="A530:E530"/>
    <mergeCell ref="A532:E532"/>
    <mergeCell ref="A534:E534"/>
    <mergeCell ref="A539:E539"/>
    <mergeCell ref="A554:E554"/>
    <mergeCell ref="A528:E528"/>
    <mergeCell ref="A552:E552"/>
    <mergeCell ref="A560:E560"/>
    <mergeCell ref="A464:E464"/>
    <mergeCell ref="A466:E466"/>
    <mergeCell ref="A470:E470"/>
    <mergeCell ref="A405:E405"/>
    <mergeCell ref="A418:E418"/>
    <mergeCell ref="A428:E428"/>
    <mergeCell ref="A518:E518"/>
    <mergeCell ref="A520:E520"/>
    <mergeCell ref="A522:E522"/>
    <mergeCell ref="A474:E474"/>
    <mergeCell ref="A391:E391"/>
    <mergeCell ref="A392:E392"/>
    <mergeCell ref="A398:E398"/>
    <mergeCell ref="A361:E361"/>
    <mergeCell ref="A365:E365"/>
    <mergeCell ref="A372:E372"/>
    <mergeCell ref="A381:E381"/>
    <mergeCell ref="A384:E384"/>
    <mergeCell ref="A438:E438"/>
    <mergeCell ref="A346:E346"/>
    <mergeCell ref="A355:E355"/>
    <mergeCell ref="A357:E357"/>
    <mergeCell ref="A348:E348"/>
    <mergeCell ref="A323:E323"/>
    <mergeCell ref="A329:E329"/>
    <mergeCell ref="A335:E335"/>
    <mergeCell ref="A338:E338"/>
    <mergeCell ref="A343:E343"/>
    <mergeCell ref="A354:E354"/>
    <mergeCell ref="A308:E308"/>
    <mergeCell ref="A314:E314"/>
    <mergeCell ref="A317:E317"/>
    <mergeCell ref="A320:E320"/>
    <mergeCell ref="A286:E286"/>
    <mergeCell ref="A289:E289"/>
    <mergeCell ref="A291:E291"/>
    <mergeCell ref="A293:E293"/>
    <mergeCell ref="A295:E295"/>
    <mergeCell ref="A274:E274"/>
    <mergeCell ref="A276:E276"/>
    <mergeCell ref="A278:E278"/>
    <mergeCell ref="A279:E279"/>
    <mergeCell ref="A284:E284"/>
    <mergeCell ref="A244:E244"/>
    <mergeCell ref="A248:E248"/>
    <mergeCell ref="A252:E252"/>
    <mergeCell ref="A296:E296"/>
    <mergeCell ref="A256:E256"/>
    <mergeCell ref="A260:E260"/>
    <mergeCell ref="A262:E262"/>
    <mergeCell ref="A264:E264"/>
    <mergeCell ref="A266:E266"/>
    <mergeCell ref="A268:E268"/>
    <mergeCell ref="A200:E200"/>
    <mergeCell ref="A128:E128"/>
    <mergeCell ref="A140:E140"/>
    <mergeCell ref="A152:E152"/>
    <mergeCell ref="A173:E173"/>
    <mergeCell ref="A161:E161"/>
    <mergeCell ref="A154:E154"/>
    <mergeCell ref="A241:E241"/>
    <mergeCell ref="A230:E230"/>
    <mergeCell ref="A225:E225"/>
    <mergeCell ref="A202:E202"/>
    <mergeCell ref="A206:E206"/>
    <mergeCell ref="A209:E209"/>
    <mergeCell ref="A211:E211"/>
    <mergeCell ref="A213:E213"/>
    <mergeCell ref="A217:E217"/>
    <mergeCell ref="A219:E219"/>
    <mergeCell ref="A215:E215"/>
    <mergeCell ref="A221:E221"/>
    <mergeCell ref="A232:E232"/>
    <mergeCell ref="A235:E235"/>
    <mergeCell ref="A237:E237"/>
    <mergeCell ref="A45:E45"/>
    <mergeCell ref="A48:E48"/>
    <mergeCell ref="A49:E49"/>
    <mergeCell ref="A52:E52"/>
    <mergeCell ref="A180:E180"/>
    <mergeCell ref="A183:E183"/>
    <mergeCell ref="A190:E190"/>
    <mergeCell ref="A199:E199"/>
    <mergeCell ref="A81:E81"/>
    <mergeCell ref="A82:E82"/>
    <mergeCell ref="A84:E84"/>
    <mergeCell ref="A89:E89"/>
    <mergeCell ref="A90:E90"/>
    <mergeCell ref="A54:E54"/>
    <mergeCell ref="A56:E56"/>
    <mergeCell ref="A60:E60"/>
    <mergeCell ref="A62:E62"/>
    <mergeCell ref="A64:E64"/>
    <mergeCell ref="P304:R304"/>
    <mergeCell ref="A36:E36"/>
    <mergeCell ref="A38:E38"/>
    <mergeCell ref="A40:E40"/>
    <mergeCell ref="A1:O1"/>
    <mergeCell ref="A2:O2"/>
    <mergeCell ref="A3:O3"/>
    <mergeCell ref="C10:C11"/>
    <mergeCell ref="A26:E26"/>
    <mergeCell ref="A28:E28"/>
    <mergeCell ref="A30:E30"/>
    <mergeCell ref="A32:E32"/>
    <mergeCell ref="A34:E34"/>
    <mergeCell ref="C14:C15"/>
    <mergeCell ref="A20:E20"/>
    <mergeCell ref="A22:E22"/>
    <mergeCell ref="A24:E24"/>
    <mergeCell ref="A99:E99"/>
    <mergeCell ref="A102:E102"/>
    <mergeCell ref="A107:E107"/>
    <mergeCell ref="A110:E110"/>
    <mergeCell ref="A117:E117"/>
    <mergeCell ref="A42:E42"/>
    <mergeCell ref="A44:E44"/>
  </mergeCells>
  <phoneticPr fontId="11" type="noConversion"/>
  <pageMargins left="0.25" right="0.25" top="0.75" bottom="0.75" header="0.3" footer="0.3"/>
  <pageSetup scale="95" fitToHeight="0" orientation="landscape" r:id="rId1"/>
  <ignoredErrors>
    <ignoredError sqref="F20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 1</vt:lpstr>
      <vt:lpstr>'Sheet 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Ing. Baďurová Monika</cp:lastModifiedBy>
  <cp:revision/>
  <cp:lastPrinted>2025-12-04T10:34:58Z</cp:lastPrinted>
  <dcterms:created xsi:type="dcterms:W3CDTF">2022-08-05T05:30:08Z</dcterms:created>
  <dcterms:modified xsi:type="dcterms:W3CDTF">2026-03-03T06:29:33Z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