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ZŠ\Rozpočet\2026\"/>
    </mc:Choice>
  </mc:AlternateContent>
  <xr:revisionPtr revIDLastSave="0" documentId="13_ncr:1_{38EE3CA4-E8F4-49B1-AE43-B971C9274861}" xr6:coauthVersionLast="47" xr6:coauthVersionMax="47" xr10:uidLastSave="{00000000-0000-0000-0000-000000000000}"/>
  <bookViews>
    <workbookView xWindow="-120" yWindow="-120" windowWidth="29040" windowHeight="15840" xr2:uid="{38EF4B7F-540D-4289-A35E-D74CDD9BB1FD}"/>
  </bookViews>
  <sheets>
    <sheet name="Sestava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5" i="2" l="1"/>
  <c r="E224" i="2"/>
  <c r="D225" i="2"/>
  <c r="D224" i="2"/>
  <c r="E131" i="2"/>
  <c r="E130" i="2"/>
  <c r="F130" i="2"/>
  <c r="D131" i="2"/>
  <c r="D130" i="2"/>
  <c r="E88" i="2"/>
  <c r="D88" i="2"/>
  <c r="D87" i="2"/>
  <c r="H207" i="2"/>
  <c r="G208" i="2"/>
  <c r="G225" i="2" s="1"/>
  <c r="F156" i="2"/>
  <c r="E183" i="2"/>
  <c r="D183" i="2"/>
  <c r="E182" i="2"/>
  <c r="F182" i="2"/>
  <c r="G182" i="2"/>
  <c r="D182" i="2"/>
  <c r="F153" i="2"/>
  <c r="G153" i="2" s="1"/>
  <c r="G207" i="2"/>
  <c r="F208" i="2"/>
  <c r="G154" i="2"/>
  <c r="G147" i="2"/>
  <c r="H19" i="2"/>
  <c r="H20" i="2"/>
  <c r="H21" i="2"/>
  <c r="H22" i="2"/>
  <c r="H23" i="2"/>
  <c r="H24" i="2"/>
  <c r="H18" i="2"/>
  <c r="H6" i="2"/>
  <c r="H7" i="2"/>
  <c r="H8" i="2"/>
  <c r="H9" i="2"/>
  <c r="H10" i="2"/>
  <c r="H11" i="2"/>
  <c r="H12" i="2"/>
  <c r="H13" i="2"/>
  <c r="H14" i="2"/>
  <c r="H5" i="2"/>
  <c r="H27" i="2"/>
  <c r="H28" i="2"/>
  <c r="H29" i="2"/>
  <c r="H30" i="2"/>
  <c r="H26" i="2"/>
  <c r="G31" i="2"/>
  <c r="G27" i="2"/>
  <c r="G28" i="2"/>
  <c r="G29" i="2"/>
  <c r="G30" i="2"/>
  <c r="G26" i="2"/>
  <c r="F31" i="2"/>
  <c r="G19" i="2"/>
  <c r="G20" i="2"/>
  <c r="G18" i="2"/>
  <c r="I84" i="2"/>
  <c r="H208" i="2" l="1"/>
  <c r="E228" i="2"/>
  <c r="D228" i="2"/>
  <c r="D227" i="2"/>
  <c r="G202" i="2"/>
  <c r="G203" i="2"/>
  <c r="G204" i="2"/>
  <c r="G205" i="2"/>
  <c r="G201" i="2"/>
  <c r="F206" i="2"/>
  <c r="H206" i="2" s="1"/>
  <c r="F198" i="2"/>
  <c r="F224" i="2" s="1"/>
  <c r="H224" i="2" s="1"/>
  <c r="G217" i="2"/>
  <c r="G218" i="2"/>
  <c r="G219" i="2"/>
  <c r="G220" i="2"/>
  <c r="E216" i="2"/>
  <c r="G216" i="2" s="1"/>
  <c r="G191" i="2"/>
  <c r="G192" i="2"/>
  <c r="G193" i="2"/>
  <c r="G194" i="2"/>
  <c r="G195" i="2"/>
  <c r="G196" i="2"/>
  <c r="G197" i="2"/>
  <c r="G190" i="2"/>
  <c r="G175" i="2"/>
  <c r="G176" i="2"/>
  <c r="G177" i="2"/>
  <c r="G178" i="2"/>
  <c r="G174" i="2"/>
  <c r="G148" i="2"/>
  <c r="G149" i="2"/>
  <c r="G150" i="2"/>
  <c r="G151" i="2"/>
  <c r="G146" i="2"/>
  <c r="G136" i="2"/>
  <c r="G137" i="2"/>
  <c r="G138" i="2"/>
  <c r="G139" i="2"/>
  <c r="G140" i="2"/>
  <c r="G141" i="2"/>
  <c r="G142" i="2"/>
  <c r="G135" i="2"/>
  <c r="G117" i="2"/>
  <c r="G118" i="2"/>
  <c r="G116" i="2"/>
  <c r="G94" i="2"/>
  <c r="G95" i="2"/>
  <c r="G96" i="2"/>
  <c r="G97" i="2"/>
  <c r="G98" i="2"/>
  <c r="G99" i="2"/>
  <c r="G100" i="2"/>
  <c r="G93" i="2"/>
  <c r="F82" i="2"/>
  <c r="E82" i="2"/>
  <c r="E87" i="2" s="1"/>
  <c r="E227" i="2" s="1"/>
  <c r="G74" i="2"/>
  <c r="G75" i="2"/>
  <c r="G76" i="2"/>
  <c r="G77" i="2"/>
  <c r="G78" i="2"/>
  <c r="G79" i="2"/>
  <c r="G80" i="2"/>
  <c r="G81" i="2"/>
  <c r="G73" i="2"/>
  <c r="F62" i="2"/>
  <c r="G61" i="2"/>
  <c r="F15" i="2"/>
  <c r="F87" i="2" s="1"/>
  <c r="H87" i="2" s="1"/>
  <c r="F227" i="2" l="1"/>
  <c r="H227" i="2" s="1"/>
  <c r="G206" i="2"/>
  <c r="G198" i="2"/>
  <c r="G224" i="2" s="1"/>
  <c r="G82" i="2"/>
  <c r="G119" i="2"/>
  <c r="G130" i="2" s="1"/>
  <c r="I50" i="2"/>
  <c r="F50" i="2"/>
  <c r="I42" i="2"/>
  <c r="I35" i="2"/>
  <c r="I31" i="2"/>
  <c r="I17" i="2"/>
  <c r="I223" i="2"/>
  <c r="I215" i="2"/>
  <c r="I208" i="2"/>
  <c r="I200" i="2"/>
  <c r="F223" i="2"/>
  <c r="F225" i="2" s="1"/>
  <c r="H225" i="2" s="1"/>
  <c r="G222" i="2"/>
  <c r="I181" i="2"/>
  <c r="I173" i="2"/>
  <c r="I168" i="2"/>
  <c r="I162" i="2"/>
  <c r="I156" i="2"/>
  <c r="I145" i="2"/>
  <c r="F181" i="2"/>
  <c r="G180" i="2"/>
  <c r="I129" i="2"/>
  <c r="I121" i="2"/>
  <c r="I111" i="2"/>
  <c r="I103" i="2"/>
  <c r="F129" i="2"/>
  <c r="G128" i="2"/>
  <c r="I86" i="2"/>
  <c r="F84" i="2"/>
  <c r="G84" i="2" s="1"/>
  <c r="G83" i="2"/>
  <c r="I221" i="2"/>
  <c r="I198" i="2"/>
  <c r="I206" i="2"/>
  <c r="I213" i="2"/>
  <c r="I179" i="2"/>
  <c r="I171" i="2"/>
  <c r="I166" i="2"/>
  <c r="I160" i="2"/>
  <c r="I152" i="2"/>
  <c r="I143" i="2"/>
  <c r="I119" i="2"/>
  <c r="I113" i="2"/>
  <c r="I101" i="2"/>
  <c r="I127" i="2"/>
  <c r="I109" i="2"/>
  <c r="I62" i="2"/>
  <c r="I80" i="2"/>
  <c r="I79" i="2"/>
  <c r="I78" i="2"/>
  <c r="G181" i="2" l="1"/>
  <c r="G183" i="2" s="1"/>
  <c r="F183" i="2"/>
  <c r="I88" i="2"/>
  <c r="G50" i="2"/>
  <c r="G88" i="2" s="1"/>
  <c r="F88" i="2"/>
  <c r="G129" i="2"/>
  <c r="G131" i="2" s="1"/>
  <c r="F131" i="2"/>
  <c r="I82" i="2"/>
  <c r="I183" i="2"/>
  <c r="I225" i="2"/>
  <c r="I228" i="2" s="1"/>
  <c r="I182" i="2"/>
  <c r="I224" i="2"/>
  <c r="I130" i="2"/>
  <c r="I131" i="2"/>
  <c r="I70" i="2"/>
  <c r="I52" i="2"/>
  <c r="I48" i="2"/>
  <c r="I33" i="2"/>
  <c r="I25" i="2"/>
  <c r="I15" i="2"/>
  <c r="G8" i="2"/>
  <c r="G6" i="2"/>
  <c r="G7" i="2"/>
  <c r="G9" i="2"/>
  <c r="G10" i="2"/>
  <c r="G11" i="2"/>
  <c r="G12" i="2"/>
  <c r="G13" i="2"/>
  <c r="G14" i="2"/>
  <c r="G5" i="2"/>
  <c r="H88" i="2" l="1"/>
  <c r="F228" i="2"/>
  <c r="H228" i="2" s="1"/>
  <c r="G228" i="2"/>
  <c r="G15" i="2"/>
  <c r="G87" i="2" s="1"/>
  <c r="G227" i="2" s="1"/>
  <c r="I40" i="2"/>
  <c r="I87" i="2" l="1"/>
  <c r="I2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Ekonom</author>
    <author>Štáblová Zdeňka</author>
  </authors>
  <commentList>
    <comment ref="I5" authorId="0" shapeId="0" xr:uid="{6374A37D-3447-4706-8072-71A74BD76CE5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cartridge 45.000,-
papír do tisk 35.000,-
sptř.mat.úklid  100.000,-
1.třída 10.000,-
odměny žákům 10 000,-
spotř.majet.do 1000 kč : 7.000,-
spotř.,mat třídy - ( fixy, houby) 15.000,-
všeob.spotř.mat. - ( kanc.potřeby,folie, vv potřeby,prac.činnosti)  100.000,-
</t>
        </r>
      </text>
    </comment>
    <comment ref="I6" authorId="0" shapeId="0" xr:uid="{82BDD2B3-0851-4FB4-97A6-FC1384603FFF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není předpoklad nárůstu energii ( proto snížení - porovnání s roky předešlými )</t>
        </r>
      </text>
    </comment>
    <comment ref="I7" authorId="0" shapeId="0" xr:uid="{12094CD0-C5A6-415B-95F7-DDDD22523804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výmalba vybranných tříd,
výměnna dveří tříd, kabinetů … 120.000,-
revize - 80.000,-
správce sítě,serveru - 150.000,-
oprava a údržba majetku - 80.000,-
servis tiskáren - 20.000,-</t>
        </r>
      </text>
    </comment>
    <comment ref="I10" authorId="0" shapeId="0" xr:uid="{C68DEEA0-8E53-4403-BBFC-48E45333E4EF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poštovné, mobily,  - 15.000,-
odpady - 65.000,-
Zpracování mezd - 85.000,- 
Upgrady, softw., .. - 50.000,-
ostatsní služby (bozp, tiskárny, ostraha, čiš.fasád, internet, prev.prohl.startovné, vstupenky, soutěže ) - 235.000,-</t>
        </r>
      </text>
    </comment>
    <comment ref="I13" authorId="0" shapeId="0" xr:uid="{09629566-C55C-4E57-A26A-C5F64E76695E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 např. nutná výměna majetku z důvodu náhlé poruchy původního</t>
        </r>
      </text>
    </comment>
    <comment ref="I32" authorId="0" shapeId="0" xr:uid="{7817D742-E2E0-4A54-8868-3F24E829C131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částka max. podle počtů žáků, a ceny prac.sešitů</t>
        </r>
      </text>
    </comment>
    <comment ref="I36" authorId="0" shapeId="0" xr:uid="{DA2449B4-2C62-4A16-B1D2-EFD20BA05F3B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HM Nepedagog (celá organizace)</t>
        </r>
      </text>
    </comment>
    <comment ref="I43" authorId="0" shapeId="0" xr:uid="{5FE308EE-3AA8-420E-80E6-384FC6BDA4D5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pomůcky žákům 20.000,-
ochranné prac.oděvy - 55.000,-</t>
        </r>
      </text>
    </comment>
    <comment ref="I46" authorId="0" shapeId="0" xr:uid="{1143056B-2AF1-43C3-AC79-BBC329149C86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školení  50.000,-
cestovné žáci 20.000,-
startovné, soutěže, vstupy apod.
</t>
        </r>
      </text>
    </comment>
    <comment ref="I95" authorId="0" shapeId="0" xr:uid="{FBEE27A2-FC62-4786-86ED-CA5F1A675E5A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servis a správa sítě, výmalba, drobné opravy, nátěr venk.prvků apod. </t>
        </r>
      </text>
    </comment>
    <comment ref="I98" authorId="0" shapeId="0" xr:uid="{ADB8B6D3-78CD-41E2-87E1-5113F52FF27C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čištění fasády, odvoz odpadu, internet, telefon
zpracov.mezd, praní, čištění koberců  </t>
        </r>
      </text>
    </comment>
    <comment ref="I135" authorId="0" shapeId="0" xr:uid="{0235666B-E0AF-4038-92B6-525D404E196C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 spotř.mat. úklid, kanc.potřeby (papír, cartd…) včetně kuchyně</t>
        </r>
      </text>
    </comment>
    <comment ref="I137" authorId="0" shapeId="0" xr:uid="{E7B6A12C-1FE1-4992-A761-3126131A28ED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servis a správa sítě, výmalba, drobné opravy, nátěr venk.prvků apod. 
</t>
        </r>
      </text>
    </comment>
    <comment ref="I140" authorId="0" shapeId="0" xr:uid="{9AC1883F-F53D-4C07-AD45-89FD318F55D8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odvoz odpadu, internet, telefon
zpracov.mezd, praní, čištění koberců </t>
        </r>
      </text>
    </comment>
    <comment ref="I190" authorId="0" shapeId="0" xr:uid="{5623CD7F-F065-4900-B49E-6AD1F3CC6AC2}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spotř.mat. úklid, kanc.potřeby (papír, cartd…)</t>
        </r>
      </text>
    </comment>
    <comment ref="I192" authorId="1" shapeId="0" xr:uid="{691DB067-19D9-4706-80E6-A480EECF23E3}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filtry do rekuperace 50.000,-
správa sítě, server, ost.služb. - 30.000,-</t>
        </r>
      </text>
    </comment>
    <comment ref="I195" authorId="0" shapeId="0" xr:uid="{CAFC41A7-EEB9-47BB-BE84-DB64635931FC}">
      <text>
        <r>
          <rPr>
            <b/>
            <sz val="9"/>
            <color indexed="81"/>
            <rFont val="Tahoma"/>
            <charset val="1"/>
          </rPr>
          <t xml:space="preserve">Ekonom:
</t>
        </r>
        <r>
          <rPr>
            <sz val="9"/>
            <color indexed="81"/>
            <rFont val="Tahoma"/>
            <charset val="1"/>
          </rPr>
          <t xml:space="preserve">odvoz odpadu, internet, telefon
zpracov.mezd, praní, čištění koberců 
</t>
        </r>
      </text>
    </comment>
  </commentList>
</comments>
</file>

<file path=xl/sharedStrings.xml><?xml version="1.0" encoding="utf-8"?>
<sst xmlns="http://schemas.openxmlformats.org/spreadsheetml/2006/main" count="570" uniqueCount="106">
  <si>
    <t>60336293 Základní  škola a Mateřská škola Štramberk</t>
  </si>
  <si>
    <t>UZ</t>
  </si>
  <si>
    <t>SU</t>
  </si>
  <si>
    <t>Popis</t>
  </si>
  <si>
    <t>SP</t>
  </si>
  <si>
    <t>UP</t>
  </si>
  <si>
    <t>Skutečnost</t>
  </si>
  <si>
    <t>UP - skutečnost</t>
  </si>
  <si>
    <t>Skut./UP (%)</t>
  </si>
  <si>
    <t>512</t>
  </si>
  <si>
    <t>Cestovné</t>
  </si>
  <si>
    <t>00002</t>
  </si>
  <si>
    <t>501</t>
  </si>
  <si>
    <t>Spotřeba materiálu</t>
  </si>
  <si>
    <t>502</t>
  </si>
  <si>
    <t>Spotřeba energie</t>
  </si>
  <si>
    <t>511</t>
  </si>
  <si>
    <t>Opravy a udržování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</si>
  <si>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</si>
  <si>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</si>
  <si>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</si>
  <si>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</si>
  <si>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</si>
  <si>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</si>
  <si>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</si>
  <si>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</si>
  <si>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</si>
  <si>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</si>
  <si>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</si>
  <si>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</si>
  <si>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00004</t>
  </si>
  <si>
    <t>00007</t>
  </si>
  <si>
    <t>00991</t>
  </si>
  <si>
    <t>33063</t>
  </si>
  <si>
    <t>524</t>
  </si>
  <si>
    <t>Zákonné sociální pojištění</t>
  </si>
  <si>
    <t>33092</t>
  </si>
  <si>
    <t>33353</t>
  </si>
  <si>
    <t>525</t>
  </si>
  <si>
    <t>Jiné sociální pojištění</t>
  </si>
  <si>
    <t>527</t>
  </si>
  <si>
    <t>Zákonné sociální náklady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</si>
  <si>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</si>
  <si>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</si>
  <si>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</si>
  <si>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</si>
  <si>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</si>
  <si>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</si>
  <si>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</si>
  <si>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</si>
  <si>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</si>
  <si>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</si>
  <si>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</si>
  <si>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00403</t>
  </si>
  <si>
    <t>UZ 00403 Rozpuštění inv. transféru</t>
  </si>
  <si>
    <t>Výnosy celkem</t>
  </si>
  <si>
    <t>Návrh Plánu 2026</t>
  </si>
  <si>
    <t>00008</t>
  </si>
  <si>
    <t>00009</t>
  </si>
  <si>
    <t>00006</t>
  </si>
  <si>
    <t>648</t>
  </si>
  <si>
    <t>Čerpání fondů</t>
  </si>
  <si>
    <t>ZÁKLADNÍ ŠKOLA</t>
  </si>
  <si>
    <t>MATEŘSKÁ ŠKOLA ZAULIČÍ ČP. 185</t>
  </si>
  <si>
    <t>MATEŘSKÁ ŠKOLA BAŘINY ČP. 700</t>
  </si>
  <si>
    <t>MATEŘSKÁ ŠKOLA BAŘINY ČP. 571</t>
  </si>
  <si>
    <t>Základní škola</t>
  </si>
  <si>
    <t>Mateřská škola Zauličí  čp. 185</t>
  </si>
  <si>
    <t>Mateřská škola Bařiny  čp. 700</t>
  </si>
  <si>
    <t>Mateřská škola Bařiny  čp. 571</t>
  </si>
  <si>
    <t>Zdroje ( UZ ) :</t>
  </si>
  <si>
    <t>Zřizovatel - Město Štramberk</t>
  </si>
  <si>
    <t>Vlastní zdroje</t>
  </si>
  <si>
    <t>Fondy</t>
  </si>
  <si>
    <t>Účelová dotace ( prac.sešity ) - Město Štramberk</t>
  </si>
  <si>
    <t>Účelová dotace ( nepedagog ) - Město Štramberk</t>
  </si>
  <si>
    <t>Účelová dotace ( Oniv ) - Město Štramberk</t>
  </si>
  <si>
    <t>Dotace MŠMT - Šablony pro ZŠ a MŠ OKAP II</t>
  </si>
  <si>
    <t>Dotace MŠMT - Šablony pro ZŠ a MŠ OPJAK II</t>
  </si>
  <si>
    <t>Ministerstvo školství prostřednictvím Krajského úřadu MSK - Přímé náklady na vzdělávání</t>
  </si>
  <si>
    <t>Bezpl. Strava</t>
  </si>
  <si>
    <t>Výnosy z prodeje služeb - potraviny</t>
  </si>
  <si>
    <t>Potraviny</t>
  </si>
  <si>
    <t>UZ 00004 Náklady celkem</t>
  </si>
  <si>
    <t>UZ 00002 Výnosy celkem</t>
  </si>
  <si>
    <t>UZ 00002 Náklady celkem</t>
  </si>
  <si>
    <t>UZ 00004 Výnosy celkem</t>
  </si>
  <si>
    <t>UZ 00007 Náklady celkem</t>
  </si>
  <si>
    <t>UZ 00007 Výnosy celkem</t>
  </si>
  <si>
    <t>UZ 00008 Náklady celkem</t>
  </si>
  <si>
    <t>UZ 00008 Výnosy celkem</t>
  </si>
  <si>
    <t>UZ 00009 Náklady celkem</t>
  </si>
  <si>
    <t>UZ 00009 Výnosy celkem</t>
  </si>
  <si>
    <t>UZ 00991 Náklady celkem</t>
  </si>
  <si>
    <t>UZ 00991 Výnosy celkem</t>
  </si>
  <si>
    <t>UZ 33063 Náklady celkem</t>
  </si>
  <si>
    <t>UZ 33063 Výnosy celkem</t>
  </si>
  <si>
    <t>UZ 33092 Náklady celkem</t>
  </si>
  <si>
    <t>UZ 33092 Výnosy celkem</t>
  </si>
  <si>
    <t>UZ 33353 Náklady celkem</t>
  </si>
  <si>
    <t>UZ 33353 Výnosy celkem</t>
  </si>
  <si>
    <t>UZ 33063 OP Výnosy celkem</t>
  </si>
  <si>
    <t>UZ 00006 Náklady celkem</t>
  </si>
  <si>
    <t>UZ 00006 Výnosy celkem</t>
  </si>
  <si>
    <t>UZ 33353 výnosy celkem</t>
  </si>
  <si>
    <t>PLÁN NÁKLADŮ A VÝNOSŮ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</si>
</sst>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8" fillId="0" borderId="0" xfId="0" applyFont="1"/>
    <xf numFmtId="0" fontId="4" fillId="2" borderId="1" xfId="0" applyFont="1" applyFill="1" applyBorder="1"/>
    <xf numFmtId="4" fontId="4" fillId="2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/>
    <xf numFmtId="4" fontId="7" fillId="3" borderId="3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/>
    <xf numFmtId="0" fontId="4" fillId="2" borderId="8" xfId="0" applyFont="1" applyFill="1" applyBorder="1"/>
    <xf numFmtId="4" fontId="4" fillId="2" borderId="9" xfId="0" applyNumberFormat="1" applyFont="1" applyFill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/>
    <xf numFmtId="4" fontId="5" fillId="3" borderId="14" xfId="0" applyNumberFormat="1" applyFont="1" applyFill="1" applyBorder="1" applyAlignment="1">
      <alignment horizontal="right" vertical="center" wrapText="1"/>
    </xf>
    <xf numFmtId="4" fontId="5" fillId="3" borderId="15" xfId="0" applyNumberFormat="1" applyFont="1" applyFill="1" applyBorder="1" applyAlignment="1">
      <alignment horizontal="right" vertical="center" wrapText="1"/>
    </xf>
    <xf numFmtId="4" fontId="7" fillId="3" borderId="16" xfId="0" applyNumberFormat="1" applyFont="1" applyFill="1" applyBorder="1"/>
    <xf numFmtId="4" fontId="9" fillId="2" borderId="3" xfId="0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/>
    <xf numFmtId="4" fontId="5" fillId="5" borderId="1" xfId="0" applyNumberFormat="1" applyFont="1" applyFill="1" applyBorder="1" applyAlignment="1">
      <alignment horizontal="right" vertical="center" wrapText="1"/>
    </xf>
    <xf numFmtId="4" fontId="7" fillId="5" borderId="9" xfId="0" applyNumberFormat="1" applyFont="1" applyFill="1" applyBorder="1"/>
    <xf numFmtId="4" fontId="5" fillId="5" borderId="14" xfId="0" applyNumberFormat="1" applyFont="1" applyFill="1" applyBorder="1" applyAlignment="1">
      <alignment horizontal="right" vertical="center" wrapText="1"/>
    </xf>
    <xf numFmtId="4" fontId="7" fillId="5" borderId="15" xfId="0" applyNumberFormat="1" applyFont="1" applyFill="1" applyBorder="1"/>
    <xf numFmtId="0" fontId="4" fillId="6" borderId="8" xfId="0" applyFont="1" applyFill="1" applyBorder="1"/>
    <xf numFmtId="0" fontId="4" fillId="6" borderId="1" xfId="0" applyFont="1" applyFill="1" applyBorder="1"/>
    <xf numFmtId="4" fontId="4" fillId="6" borderId="1" xfId="0" applyNumberFormat="1" applyFont="1" applyFill="1" applyBorder="1" applyAlignment="1">
      <alignment horizontal="right" vertical="center"/>
    </xf>
    <xf numFmtId="4" fontId="8" fillId="6" borderId="9" xfId="0" applyNumberFormat="1" applyFont="1" applyFill="1" applyBorder="1" applyAlignment="1">
      <alignment horizontal="right" vertical="center"/>
    </xf>
    <xf numFmtId="4" fontId="8" fillId="6" borderId="9" xfId="0" applyNumberFormat="1" applyFont="1" applyFill="1" applyBorder="1"/>
    <xf numFmtId="4" fontId="5" fillId="5" borderId="6" xfId="0" applyNumberFormat="1" applyFont="1" applyFill="1" applyBorder="1" applyAlignment="1">
      <alignment horizontal="right" vertical="center" wrapText="1"/>
    </xf>
    <xf numFmtId="4" fontId="5" fillId="5" borderId="11" xfId="0" applyNumberFormat="1" applyFont="1" applyFill="1" applyBorder="1" applyAlignment="1">
      <alignment horizontal="right" vertical="center" wrapText="1"/>
    </xf>
    <xf numFmtId="4" fontId="7" fillId="5" borderId="7" xfId="0" applyNumberFormat="1" applyFont="1" applyFill="1" applyBorder="1"/>
    <xf numFmtId="4" fontId="7" fillId="5" borderId="12" xfId="0" applyNumberFormat="1" applyFont="1" applyFill="1" applyBorder="1"/>
    <xf numFmtId="0" fontId="4" fillId="6" borderId="18" xfId="0" applyFont="1" applyFill="1" applyBorder="1"/>
    <xf numFmtId="0" fontId="4" fillId="6" borderId="19" xfId="0" applyFont="1" applyFill="1" applyBorder="1"/>
    <xf numFmtId="4" fontId="4" fillId="6" borderId="19" xfId="0" applyNumberFormat="1" applyFont="1" applyFill="1" applyBorder="1" applyAlignment="1">
      <alignment horizontal="right" vertical="center"/>
    </xf>
    <xf numFmtId="4" fontId="8" fillId="6" borderId="20" xfId="0" applyNumberFormat="1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4" fillId="7" borderId="18" xfId="0" applyFont="1" applyFill="1" applyBorder="1"/>
    <xf numFmtId="0" fontId="4" fillId="7" borderId="19" xfId="0" applyFont="1" applyFill="1" applyBorder="1"/>
    <xf numFmtId="4" fontId="4" fillId="7" borderId="19" xfId="0" applyNumberFormat="1" applyFont="1" applyFill="1" applyBorder="1" applyAlignment="1">
      <alignment horizontal="right" vertical="center"/>
    </xf>
    <xf numFmtId="4" fontId="8" fillId="7" borderId="20" xfId="0" applyNumberFormat="1" applyFont="1" applyFill="1" applyBorder="1" applyAlignment="1">
      <alignment horizontal="right" vertical="center"/>
    </xf>
    <xf numFmtId="0" fontId="4" fillId="7" borderId="8" xfId="0" applyFont="1" applyFill="1" applyBorder="1"/>
    <xf numFmtId="0" fontId="4" fillId="7" borderId="1" xfId="0" applyFont="1" applyFill="1" applyBorder="1"/>
    <xf numFmtId="4" fontId="4" fillId="7" borderId="1" xfId="0" applyNumberFormat="1" applyFont="1" applyFill="1" applyBorder="1" applyAlignment="1">
      <alignment horizontal="right" vertical="center"/>
    </xf>
    <xf numFmtId="4" fontId="8" fillId="7" borderId="9" xfId="0" applyNumberFormat="1" applyFont="1" applyFill="1" applyBorder="1" applyAlignment="1">
      <alignment horizontal="right" vertical="center"/>
    </xf>
    <xf numFmtId="4" fontId="8" fillId="7" borderId="9" xfId="0" applyNumberFormat="1" applyFont="1" applyFill="1" applyBorder="1"/>
    <xf numFmtId="0" fontId="3" fillId="8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4" fontId="7" fillId="8" borderId="9" xfId="0" applyNumberFormat="1" applyFont="1" applyFill="1" applyBorder="1"/>
    <xf numFmtId="4" fontId="7" fillId="8" borderId="9" xfId="0" applyNumberFormat="1" applyFont="1" applyFill="1" applyBorder="1" applyAlignment="1">
      <alignment horizontal="right" vertical="center"/>
    </xf>
    <xf numFmtId="4" fontId="5" fillId="8" borderId="14" xfId="0" applyNumberFormat="1" applyFont="1" applyFill="1" applyBorder="1" applyAlignment="1">
      <alignment horizontal="right" vertical="center" wrapText="1"/>
    </xf>
    <xf numFmtId="4" fontId="7" fillId="8" borderId="15" xfId="0" applyNumberFormat="1" applyFont="1" applyFill="1" applyBorder="1"/>
    <xf numFmtId="4" fontId="5" fillId="8" borderId="6" xfId="0" applyNumberFormat="1" applyFont="1" applyFill="1" applyBorder="1" applyAlignment="1">
      <alignment horizontal="right" vertical="center" wrapText="1"/>
    </xf>
    <xf numFmtId="4" fontId="7" fillId="8" borderId="7" xfId="0" applyNumberFormat="1" applyFont="1" applyFill="1" applyBorder="1"/>
    <xf numFmtId="4" fontId="5" fillId="8" borderId="11" xfId="0" applyNumberFormat="1" applyFont="1" applyFill="1" applyBorder="1" applyAlignment="1">
      <alignment horizontal="right" vertical="center" wrapText="1"/>
    </xf>
    <xf numFmtId="4" fontId="7" fillId="8" borderId="12" xfId="0" applyNumberFormat="1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4" fontId="4" fillId="2" borderId="19" xfId="0" applyNumberFormat="1" applyFont="1" applyFill="1" applyBorder="1" applyAlignment="1">
      <alignment horizontal="right" vertical="center"/>
    </xf>
    <xf numFmtId="4" fontId="4" fillId="2" borderId="20" xfId="0" applyNumberFormat="1" applyFont="1" applyFill="1" applyBorder="1" applyAlignment="1">
      <alignment horizontal="right" vertical="center"/>
    </xf>
    <xf numFmtId="4" fontId="8" fillId="2" borderId="24" xfId="0" applyNumberFormat="1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9" borderId="8" xfId="0" applyFont="1" applyFill="1" applyBorder="1"/>
    <xf numFmtId="0" fontId="4" fillId="9" borderId="1" xfId="0" applyFont="1" applyFill="1" applyBorder="1"/>
    <xf numFmtId="4" fontId="4" fillId="9" borderId="1" xfId="0" applyNumberFormat="1" applyFont="1" applyFill="1" applyBorder="1" applyAlignment="1">
      <alignment horizontal="right" vertical="center"/>
    </xf>
    <xf numFmtId="4" fontId="8" fillId="9" borderId="9" xfId="0" applyNumberFormat="1" applyFont="1" applyFill="1" applyBorder="1" applyAlignment="1">
      <alignment horizontal="right" vertical="center"/>
    </xf>
    <xf numFmtId="4" fontId="8" fillId="9" borderId="9" xfId="0" applyNumberFormat="1" applyFont="1" applyFill="1" applyBorder="1"/>
    <xf numFmtId="4" fontId="5" fillId="10" borderId="1" xfId="0" applyNumberFormat="1" applyFont="1" applyFill="1" applyBorder="1" applyAlignment="1">
      <alignment horizontal="right" vertical="center" wrapText="1"/>
    </xf>
    <xf numFmtId="4" fontId="7" fillId="10" borderId="9" xfId="0" applyNumberFormat="1" applyFont="1" applyFill="1" applyBorder="1"/>
    <xf numFmtId="4" fontId="5" fillId="10" borderId="11" xfId="0" applyNumberFormat="1" applyFont="1" applyFill="1" applyBorder="1" applyAlignment="1">
      <alignment horizontal="right" vertical="center" wrapText="1"/>
    </xf>
    <xf numFmtId="4" fontId="5" fillId="10" borderId="14" xfId="0" applyNumberFormat="1" applyFont="1" applyFill="1" applyBorder="1" applyAlignment="1">
      <alignment horizontal="right" vertical="center" wrapText="1"/>
    </xf>
    <xf numFmtId="4" fontId="7" fillId="10" borderId="15" xfId="0" applyNumberFormat="1" applyFont="1" applyFill="1" applyBorder="1"/>
    <xf numFmtId="4" fontId="5" fillId="10" borderId="6" xfId="0" applyNumberFormat="1" applyFont="1" applyFill="1" applyBorder="1" applyAlignment="1">
      <alignment horizontal="right" vertical="center" wrapText="1"/>
    </xf>
    <xf numFmtId="0" fontId="4" fillId="9" borderId="18" xfId="0" applyFont="1" applyFill="1" applyBorder="1"/>
    <xf numFmtId="0" fontId="4" fillId="9" borderId="19" xfId="0" applyFont="1" applyFill="1" applyBorder="1"/>
    <xf numFmtId="4" fontId="4" fillId="9" borderId="19" xfId="0" applyNumberFormat="1" applyFont="1" applyFill="1" applyBorder="1" applyAlignment="1">
      <alignment horizontal="right" vertical="center"/>
    </xf>
    <xf numFmtId="4" fontId="8" fillId="9" borderId="20" xfId="0" applyNumberFormat="1" applyFont="1" applyFill="1" applyBorder="1" applyAlignment="1">
      <alignment horizontal="right" vertical="center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4" fontId="7" fillId="10" borderId="7" xfId="0" applyNumberFormat="1" applyFont="1" applyFill="1" applyBorder="1"/>
    <xf numFmtId="4" fontId="7" fillId="10" borderId="12" xfId="0" applyNumberFormat="1" applyFont="1" applyFill="1" applyBorder="1"/>
    <xf numFmtId="4" fontId="2" fillId="11" borderId="6" xfId="0" applyNumberFormat="1" applyFont="1" applyFill="1" applyBorder="1"/>
    <xf numFmtId="4" fontId="2" fillId="11" borderId="11" xfId="0" applyNumberFormat="1" applyFont="1" applyFill="1" applyBorder="1"/>
    <xf numFmtId="0" fontId="2" fillId="4" borderId="8" xfId="0" applyFont="1" applyFill="1" applyBorder="1"/>
    <xf numFmtId="49" fontId="2" fillId="4" borderId="18" xfId="0" applyNumberFormat="1" applyFont="1" applyFill="1" applyBorder="1"/>
    <xf numFmtId="0" fontId="2" fillId="4" borderId="18" xfId="0" applyFont="1" applyFill="1" applyBorder="1"/>
    <xf numFmtId="0" fontId="2" fillId="4" borderId="10" xfId="0" applyFont="1" applyFill="1" applyBorder="1"/>
    <xf numFmtId="4" fontId="3" fillId="10" borderId="1" xfId="0" applyNumberFormat="1" applyFont="1" applyFill="1" applyBorder="1" applyAlignment="1">
      <alignment horizontal="right" vertical="center"/>
    </xf>
    <xf numFmtId="4" fontId="2" fillId="11" borderId="38" xfId="0" applyNumberFormat="1" applyFont="1" applyFill="1" applyBorder="1"/>
    <xf numFmtId="4" fontId="2" fillId="11" borderId="41" xfId="0" applyNumberFormat="1" applyFont="1" applyFill="1" applyBorder="1"/>
    <xf numFmtId="4" fontId="14" fillId="11" borderId="2" xfId="0" applyNumberFormat="1" applyFont="1" applyFill="1" applyBorder="1"/>
    <xf numFmtId="4" fontId="14" fillId="11" borderId="4" xfId="0" applyNumberFormat="1" applyFont="1" applyFill="1" applyBorder="1"/>
    <xf numFmtId="4" fontId="5" fillId="3" borderId="45" xfId="0" applyNumberFormat="1" applyFont="1" applyFill="1" applyBorder="1" applyAlignment="1">
      <alignment horizontal="right" vertical="center" wrapText="1"/>
    </xf>
    <xf numFmtId="4" fontId="5" fillId="3" borderId="46" xfId="0" applyNumberFormat="1" applyFont="1" applyFill="1" applyBorder="1" applyAlignment="1">
      <alignment horizontal="right" vertical="center" wrapText="1"/>
    </xf>
    <xf numFmtId="4" fontId="7" fillId="3" borderId="47" xfId="0" applyNumberFormat="1" applyFont="1" applyFill="1" applyBorder="1"/>
    <xf numFmtId="4" fontId="5" fillId="3" borderId="22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4" fontId="7" fillId="3" borderId="17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5" fillId="3" borderId="8" xfId="0" applyFont="1" applyFill="1" applyBorder="1"/>
    <xf numFmtId="0" fontId="5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5" fillId="11" borderId="5" xfId="0" applyFont="1" applyFill="1" applyBorder="1"/>
    <xf numFmtId="0" fontId="5" fillId="11" borderId="6" xfId="0" applyFont="1" applyFill="1" applyBorder="1"/>
    <xf numFmtId="0" fontId="5" fillId="11" borderId="10" xfId="0" applyFont="1" applyFill="1" applyBorder="1"/>
    <xf numFmtId="0" fontId="5" fillId="11" borderId="11" xfId="0" applyFont="1" applyFill="1" applyBorder="1"/>
    <xf numFmtId="0" fontId="5" fillId="8" borderId="8" xfId="0" applyFont="1" applyFill="1" applyBorder="1"/>
    <xf numFmtId="0" fontId="5" fillId="8" borderId="1" xfId="0" applyFont="1" applyFill="1" applyBorder="1"/>
    <xf numFmtId="0" fontId="5" fillId="8" borderId="5" xfId="0" applyFont="1" applyFill="1" applyBorder="1"/>
    <xf numFmtId="0" fontId="5" fillId="8" borderId="6" xfId="0" applyFont="1" applyFill="1" applyBorder="1"/>
    <xf numFmtId="0" fontId="5" fillId="5" borderId="8" xfId="0" applyFont="1" applyFill="1" applyBorder="1"/>
    <xf numFmtId="0" fontId="5" fillId="5" borderId="1" xfId="0" applyFont="1" applyFill="1" applyBorder="1"/>
    <xf numFmtId="0" fontId="1" fillId="0" borderId="0" xfId="0" applyFont="1" applyAlignment="1">
      <alignment horizontal="left" wrapText="1"/>
    </xf>
    <xf numFmtId="0" fontId="5" fillId="3" borderId="21" xfId="0" applyFont="1" applyFill="1" applyBorder="1"/>
    <xf numFmtId="0" fontId="5" fillId="3" borderId="22" xfId="0" applyFont="1" applyFill="1" applyBorder="1"/>
    <xf numFmtId="0" fontId="5" fillId="3" borderId="44" xfId="0" applyFont="1" applyFill="1" applyBorder="1"/>
    <xf numFmtId="0" fontId="5" fillId="3" borderId="45" xfId="0" applyFont="1" applyFill="1" applyBorder="1"/>
    <xf numFmtId="0" fontId="11" fillId="8" borderId="25" xfId="0" applyFont="1" applyFill="1" applyBorder="1" applyAlignment="1">
      <alignment horizontal="center" wrapText="1"/>
    </xf>
    <xf numFmtId="0" fontId="11" fillId="8" borderId="26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6" fillId="4" borderId="0" xfId="0" applyFont="1" applyFill="1" applyAlignment="1">
      <alignment horizontal="left" vertical="center" wrapText="1"/>
    </xf>
    <xf numFmtId="0" fontId="5" fillId="8" borderId="10" xfId="0" applyFont="1" applyFill="1" applyBorder="1"/>
    <xf numFmtId="0" fontId="5" fillId="8" borderId="11" xfId="0" applyFont="1" applyFill="1" applyBorder="1"/>
    <xf numFmtId="0" fontId="11" fillId="5" borderId="28" xfId="0" applyFont="1" applyFill="1" applyBorder="1" applyAlignment="1">
      <alignment horizontal="center" wrapText="1"/>
    </xf>
    <xf numFmtId="0" fontId="11" fillId="5" borderId="29" xfId="0" applyFont="1" applyFill="1" applyBorder="1" applyAlignment="1">
      <alignment horizontal="center" wrapText="1"/>
    </xf>
    <xf numFmtId="0" fontId="11" fillId="5" borderId="30" xfId="0" applyFont="1" applyFill="1" applyBorder="1" applyAlignment="1">
      <alignment horizontal="center" wrapText="1"/>
    </xf>
    <xf numFmtId="0" fontId="5" fillId="10" borderId="5" xfId="0" applyFont="1" applyFill="1" applyBorder="1"/>
    <xf numFmtId="0" fontId="5" fillId="10" borderId="6" xfId="0" applyFont="1" applyFill="1" applyBorder="1"/>
    <xf numFmtId="0" fontId="5" fillId="10" borderId="8" xfId="0" applyFont="1" applyFill="1" applyBorder="1"/>
    <xf numFmtId="0" fontId="5" fillId="10" borderId="1" xfId="0" applyFont="1" applyFill="1" applyBorder="1"/>
    <xf numFmtId="0" fontId="11" fillId="10" borderId="21" xfId="0" applyFont="1" applyFill="1" applyBorder="1" applyAlignment="1">
      <alignment horizontal="center" wrapText="1"/>
    </xf>
    <xf numFmtId="0" fontId="11" fillId="10" borderId="22" xfId="0" applyFont="1" applyFill="1" applyBorder="1" applyAlignment="1">
      <alignment horizontal="center" wrapText="1"/>
    </xf>
    <xf numFmtId="0" fontId="11" fillId="10" borderId="23" xfId="0" applyFont="1" applyFill="1" applyBorder="1" applyAlignment="1">
      <alignment horizontal="center" wrapText="1"/>
    </xf>
    <xf numFmtId="0" fontId="5" fillId="10" borderId="13" xfId="0" applyFont="1" applyFill="1" applyBorder="1"/>
    <xf numFmtId="0" fontId="5" fillId="10" borderId="14" xfId="0" applyFont="1" applyFill="1" applyBorder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13" xfId="0" applyFont="1" applyFill="1" applyBorder="1"/>
    <xf numFmtId="0" fontId="5" fillId="5" borderId="14" xfId="0" applyFont="1" applyFill="1" applyBorder="1"/>
    <xf numFmtId="0" fontId="5" fillId="10" borderId="10" xfId="0" applyFont="1" applyFill="1" applyBorder="1"/>
    <xf numFmtId="0" fontId="5" fillId="10" borderId="11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2" fillId="4" borderId="41" xfId="0" applyFont="1" applyFill="1" applyBorder="1" applyAlignment="1">
      <alignment horizontal="left"/>
    </xf>
    <xf numFmtId="0" fontId="2" fillId="4" borderId="42" xfId="0" applyFont="1" applyFill="1" applyBorder="1" applyAlignment="1">
      <alignment horizontal="left"/>
    </xf>
    <xf numFmtId="0" fontId="2" fillId="4" borderId="43" xfId="0" applyFont="1" applyFill="1" applyBorder="1" applyAlignment="1">
      <alignment horizontal="left"/>
    </xf>
    <xf numFmtId="0" fontId="2" fillId="4" borderId="36" xfId="0" applyFont="1" applyFill="1" applyBorder="1" applyAlignment="1">
      <alignment horizontal="left"/>
    </xf>
    <xf numFmtId="0" fontId="2" fillId="4" borderId="37" xfId="0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0" fontId="2" fillId="4" borderId="35" xfId="0" applyFont="1" applyFill="1" applyBorder="1" applyAlignment="1">
      <alignment horizontal="left"/>
    </xf>
    <xf numFmtId="0" fontId="2" fillId="4" borderId="39" xfId="0" applyFont="1" applyFill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9BB7-6284-4AFF-AAE9-23AE26D50B6D}">
  <sheetPr>
    <pageSetUpPr fitToPage="1"/>
  </sheetPr>
  <dimension ref="A1:N246"/>
  <sheetViews>
    <sheetView tabSelected="1" zoomScale="115" zoomScaleNormal="115" workbookViewId="0">
      <selection activeCell="A2" sqref="A2:H2"/>
    </sheetView>
  </sheetViews>
  <sheetFormatPr defaultRowHeight="15.75" x14ac:dyDescent="0.25"/>
  <cols>
    <col min="1" max="1" width="6.7109375" style="1" customWidth="1"/>
    <col min="2" max="2" width="4.7109375" style="1" customWidth="1"/>
    <col min="3" max="3" width="25.28515625" style="1" customWidth="1"/>
    <col min="4" max="6" width="17.7109375" style="1" customWidth="1"/>
    <col min="7" max="7" width="18.28515625" style="1" customWidth="1"/>
    <col min="8" max="8" width="6.42578125" style="1" customWidth="1"/>
    <col min="9" max="9" width="21.42578125" style="4" customWidth="1"/>
    <col min="10" max="10" width="12.7109375" style="1" bestFit="1" customWidth="1"/>
    <col min="11" max="13" width="9.140625" style="1"/>
    <col min="14" max="14" width="11.140625" style="1" bestFit="1" customWidth="1"/>
    <col min="15" max="16384" width="9.140625" style="1"/>
  </cols>
  <sheetData>
    <row r="1" spans="1:9" ht="15.95" customHeight="1" x14ac:dyDescent="0.25">
      <c r="A1" s="127" t="s">
        <v>0</v>
      </c>
      <c r="B1" s="127"/>
      <c r="C1" s="127"/>
      <c r="D1" s="127"/>
      <c r="E1" s="135">
        <v>45969</v>
      </c>
      <c r="F1" s="136"/>
      <c r="G1" s="136"/>
      <c r="H1" s="136"/>
    </row>
    <row r="2" spans="1:9" ht="30" customHeight="1" thickBot="1" x14ac:dyDescent="0.3">
      <c r="A2" s="137" t="s">
        <v>105</v>
      </c>
      <c r="B2" s="137"/>
      <c r="C2" s="137"/>
      <c r="D2" s="137"/>
      <c r="E2" s="137"/>
      <c r="F2" s="137"/>
      <c r="G2" s="137"/>
      <c r="H2" s="137"/>
    </row>
    <row r="3" spans="1:9" ht="15.95" customHeight="1" thickBot="1" x14ac:dyDescent="0.3">
      <c r="A3" s="110" t="s">
        <v>62</v>
      </c>
      <c r="B3" s="111"/>
      <c r="C3" s="111"/>
      <c r="D3" s="111"/>
      <c r="E3" s="111"/>
      <c r="F3" s="111"/>
      <c r="G3" s="111"/>
      <c r="H3" s="111"/>
      <c r="I3" s="112"/>
    </row>
    <row r="4" spans="1:9" ht="27" customHeight="1" thickBot="1" x14ac:dyDescent="0.3">
      <c r="A4" s="67" t="s">
        <v>1</v>
      </c>
      <c r="B4" s="68" t="s">
        <v>2</v>
      </c>
      <c r="C4" s="68" t="s">
        <v>3</v>
      </c>
      <c r="D4" s="68" t="s">
        <v>4</v>
      </c>
      <c r="E4" s="68" t="s">
        <v>5</v>
      </c>
      <c r="F4" s="68" t="s">
        <v>6</v>
      </c>
      <c r="G4" s="68" t="s">
        <v>7</v>
      </c>
      <c r="H4" s="69" t="s">
        <v>8</v>
      </c>
      <c r="I4" s="70" t="s">
        <v>56</v>
      </c>
    </row>
    <row r="5" spans="1:9" ht="15.95" customHeight="1" x14ac:dyDescent="0.25">
      <c r="A5" s="62" t="s">
        <v>11</v>
      </c>
      <c r="B5" s="63" t="s">
        <v>12</v>
      </c>
      <c r="C5" s="63" t="s">
        <v>13</v>
      </c>
      <c r="D5" s="64">
        <v>329000</v>
      </c>
      <c r="E5" s="64">
        <v>314000</v>
      </c>
      <c r="F5" s="64">
        <v>264670.24</v>
      </c>
      <c r="G5" s="64">
        <f>E5-F5</f>
        <v>49329.760000000009</v>
      </c>
      <c r="H5" s="65">
        <f>F5/E5*100</f>
        <v>84.289885350318471</v>
      </c>
      <c r="I5" s="66">
        <v>350000</v>
      </c>
    </row>
    <row r="6" spans="1:9" ht="15.95" customHeight="1" x14ac:dyDescent="0.25">
      <c r="A6" s="12" t="s">
        <v>11</v>
      </c>
      <c r="B6" s="5" t="s">
        <v>14</v>
      </c>
      <c r="C6" s="5" t="s">
        <v>15</v>
      </c>
      <c r="D6" s="6">
        <v>1945000</v>
      </c>
      <c r="E6" s="6">
        <v>1945000</v>
      </c>
      <c r="F6" s="6">
        <v>1266497.73</v>
      </c>
      <c r="G6" s="6">
        <f t="shared" ref="G6:G14" si="0">E6-F6</f>
        <v>678502.27</v>
      </c>
      <c r="H6" s="65">
        <f t="shared" ref="H6:H14" si="1">F6/E6*100</f>
        <v>65.115564524421586</v>
      </c>
      <c r="I6" s="8">
        <v>1745000</v>
      </c>
    </row>
    <row r="7" spans="1:9" ht="15.95" customHeight="1" x14ac:dyDescent="0.25">
      <c r="A7" s="12" t="s">
        <v>11</v>
      </c>
      <c r="B7" s="5" t="s">
        <v>16</v>
      </c>
      <c r="C7" s="5" t="s">
        <v>17</v>
      </c>
      <c r="D7" s="6">
        <v>650000</v>
      </c>
      <c r="E7" s="6">
        <v>513000</v>
      </c>
      <c r="F7" s="6">
        <v>283360</v>
      </c>
      <c r="G7" s="6">
        <f t="shared" si="0"/>
        <v>229640</v>
      </c>
      <c r="H7" s="65">
        <f t="shared" si="1"/>
        <v>55.235867446393762</v>
      </c>
      <c r="I7" s="8">
        <v>450000</v>
      </c>
    </row>
    <row r="8" spans="1:9" ht="15.95" customHeight="1" x14ac:dyDescent="0.25">
      <c r="A8" s="12" t="s">
        <v>11</v>
      </c>
      <c r="B8" s="5" t="s">
        <v>9</v>
      </c>
      <c r="C8" s="5" t="s">
        <v>10</v>
      </c>
      <c r="D8" s="6">
        <v>15000</v>
      </c>
      <c r="E8" s="6">
        <v>30000</v>
      </c>
      <c r="F8" s="6">
        <v>24181</v>
      </c>
      <c r="G8" s="6">
        <f t="shared" si="0"/>
        <v>5819</v>
      </c>
      <c r="H8" s="65">
        <f t="shared" si="1"/>
        <v>80.603333333333339</v>
      </c>
      <c r="I8" s="8">
        <v>0</v>
      </c>
    </row>
    <row r="9" spans="1:9" ht="15.95" customHeight="1" x14ac:dyDescent="0.25">
      <c r="A9" s="12" t="s">
        <v>11</v>
      </c>
      <c r="B9" s="5" t="s">
        <v>18</v>
      </c>
      <c r="C9" s="5" t="s">
        <v>19</v>
      </c>
      <c r="D9" s="6">
        <v>10000</v>
      </c>
      <c r="E9" s="6">
        <v>10000</v>
      </c>
      <c r="F9" s="6">
        <v>2189.1999999999998</v>
      </c>
      <c r="G9" s="6">
        <f t="shared" si="0"/>
        <v>7810.8</v>
      </c>
      <c r="H9" s="65">
        <f t="shared" si="1"/>
        <v>21.891999999999996</v>
      </c>
      <c r="I9" s="8">
        <v>5000</v>
      </c>
    </row>
    <row r="10" spans="1:9" ht="15.95" customHeight="1" x14ac:dyDescent="0.25">
      <c r="A10" s="12" t="s">
        <v>11</v>
      </c>
      <c r="B10" s="5" t="s">
        <v>20</v>
      </c>
      <c r="C10" s="5" t="s">
        <v>21</v>
      </c>
      <c r="D10" s="6">
        <v>421000</v>
      </c>
      <c r="E10" s="6">
        <v>460000</v>
      </c>
      <c r="F10" s="6">
        <v>450698.82</v>
      </c>
      <c r="G10" s="6">
        <f t="shared" si="0"/>
        <v>9301.179999999993</v>
      </c>
      <c r="H10" s="65">
        <f t="shared" si="1"/>
        <v>97.978004347826086</v>
      </c>
      <c r="I10" s="8">
        <v>450000</v>
      </c>
    </row>
    <row r="11" spans="1:9" ht="15.95" customHeight="1" x14ac:dyDescent="0.25">
      <c r="A11" s="12" t="s">
        <v>11</v>
      </c>
      <c r="B11" s="5" t="s">
        <v>22</v>
      </c>
      <c r="C11" s="5" t="s">
        <v>23</v>
      </c>
      <c r="D11" s="6">
        <v>3000</v>
      </c>
      <c r="E11" s="6">
        <v>3000</v>
      </c>
      <c r="F11" s="6">
        <v>0</v>
      </c>
      <c r="G11" s="6">
        <f t="shared" si="0"/>
        <v>3000</v>
      </c>
      <c r="H11" s="65">
        <f t="shared" si="1"/>
        <v>0</v>
      </c>
      <c r="I11" s="8">
        <v>0</v>
      </c>
    </row>
    <row r="12" spans="1:9" ht="15.95" customHeight="1" x14ac:dyDescent="0.25">
      <c r="A12" s="12" t="s">
        <v>11</v>
      </c>
      <c r="B12" s="5" t="s">
        <v>24</v>
      </c>
      <c r="C12" s="5" t="s">
        <v>25</v>
      </c>
      <c r="D12" s="6">
        <v>140000</v>
      </c>
      <c r="E12" s="6">
        <v>140000</v>
      </c>
      <c r="F12" s="6">
        <v>105174</v>
      </c>
      <c r="G12" s="6">
        <f t="shared" si="0"/>
        <v>34826</v>
      </c>
      <c r="H12" s="65">
        <f t="shared" si="1"/>
        <v>75.124285714285705</v>
      </c>
      <c r="I12" s="8">
        <v>150000</v>
      </c>
    </row>
    <row r="13" spans="1:9" ht="15.95" customHeight="1" x14ac:dyDescent="0.25">
      <c r="A13" s="12" t="s">
        <v>11</v>
      </c>
      <c r="B13" s="5" t="s">
        <v>26</v>
      </c>
      <c r="C13" s="5" t="s">
        <v>27</v>
      </c>
      <c r="D13" s="6">
        <v>55000</v>
      </c>
      <c r="E13" s="6">
        <v>153000</v>
      </c>
      <c r="F13" s="6">
        <v>152531.85</v>
      </c>
      <c r="G13" s="6">
        <f t="shared" si="0"/>
        <v>468.14999999999418</v>
      </c>
      <c r="H13" s="65">
        <f t="shared" si="1"/>
        <v>99.694019607843146</v>
      </c>
      <c r="I13" s="8">
        <v>55000</v>
      </c>
    </row>
    <row r="14" spans="1:9" ht="15.95" customHeight="1" x14ac:dyDescent="0.25">
      <c r="A14" s="12" t="s">
        <v>11</v>
      </c>
      <c r="B14" s="5" t="s">
        <v>28</v>
      </c>
      <c r="C14" s="5" t="s">
        <v>29</v>
      </c>
      <c r="D14" s="6">
        <v>50000</v>
      </c>
      <c r="E14" s="6">
        <v>50000</v>
      </c>
      <c r="F14" s="6">
        <v>49500</v>
      </c>
      <c r="G14" s="6">
        <f t="shared" si="0"/>
        <v>500</v>
      </c>
      <c r="H14" s="65">
        <f t="shared" si="1"/>
        <v>99</v>
      </c>
      <c r="I14" s="8">
        <v>70000</v>
      </c>
    </row>
    <row r="15" spans="1:9" ht="15.95" customHeight="1" x14ac:dyDescent="0.25">
      <c r="A15" s="113" t="s">
        <v>85</v>
      </c>
      <c r="B15" s="114"/>
      <c r="C15" s="114"/>
      <c r="D15" s="7">
        <v>3618000</v>
      </c>
      <c r="E15" s="7">
        <v>3618000</v>
      </c>
      <c r="F15" s="7">
        <f>SUM(F5:F14)</f>
        <v>2598802.84</v>
      </c>
      <c r="G15" s="7">
        <f>SUM(G5:G14)</f>
        <v>1019197.16</v>
      </c>
      <c r="H15" s="14">
        <v>72.5</v>
      </c>
      <c r="I15" s="9">
        <f>SUM(I5:I14)</f>
        <v>3275000</v>
      </c>
    </row>
    <row r="16" spans="1:9" ht="15.95" customHeight="1" x14ac:dyDescent="0.25">
      <c r="A16" s="12" t="s">
        <v>11</v>
      </c>
      <c r="B16" s="5" t="s">
        <v>43</v>
      </c>
      <c r="C16" s="5" t="s">
        <v>44</v>
      </c>
      <c r="D16" s="6">
        <v>3618000</v>
      </c>
      <c r="E16" s="6">
        <v>3618000</v>
      </c>
      <c r="F16" s="6">
        <v>2758317</v>
      </c>
      <c r="G16" s="6">
        <v>859683</v>
      </c>
      <c r="H16" s="13">
        <v>76.238723051409622</v>
      </c>
      <c r="I16" s="11">
        <v>3275000</v>
      </c>
    </row>
    <row r="17" spans="1:9" ht="15.95" customHeight="1" x14ac:dyDescent="0.25">
      <c r="A17" s="113" t="s">
        <v>84</v>
      </c>
      <c r="B17" s="114"/>
      <c r="C17" s="114"/>
      <c r="D17" s="7">
        <v>3618000</v>
      </c>
      <c r="E17" s="7">
        <v>3618000</v>
      </c>
      <c r="F17" s="7">
        <v>2758317</v>
      </c>
      <c r="G17" s="7">
        <v>859683</v>
      </c>
      <c r="H17" s="14">
        <v>76.239999999999995</v>
      </c>
      <c r="I17" s="9">
        <f>SUM(I16)</f>
        <v>3275000</v>
      </c>
    </row>
    <row r="18" spans="1:9" ht="15.95" customHeight="1" x14ac:dyDescent="0.25">
      <c r="A18" s="12" t="s">
        <v>30</v>
      </c>
      <c r="B18" s="5" t="s">
        <v>12</v>
      </c>
      <c r="C18" s="5" t="s">
        <v>82</v>
      </c>
      <c r="D18" s="6">
        <v>1740000</v>
      </c>
      <c r="E18" s="6">
        <v>1740000</v>
      </c>
      <c r="F18" s="6">
        <v>1308122.1299999999</v>
      </c>
      <c r="G18" s="6">
        <f>E18-F18</f>
        <v>431877.87000000011</v>
      </c>
      <c r="H18" s="13">
        <f>F18/E18*100</f>
        <v>75.179432758620678</v>
      </c>
      <c r="I18" s="8">
        <v>1740000</v>
      </c>
    </row>
    <row r="19" spans="1:9" ht="15.95" customHeight="1" x14ac:dyDescent="0.25">
      <c r="A19" s="12" t="s">
        <v>30</v>
      </c>
      <c r="B19" s="5" t="s">
        <v>12</v>
      </c>
      <c r="C19" s="5" t="s">
        <v>13</v>
      </c>
      <c r="D19" s="6">
        <v>30000</v>
      </c>
      <c r="E19" s="6">
        <v>30000</v>
      </c>
      <c r="F19" s="6">
        <v>21460.04</v>
      </c>
      <c r="G19" s="6">
        <f t="shared" ref="G19:G20" si="2">E19-F19</f>
        <v>8539.9599999999991</v>
      </c>
      <c r="H19" s="13">
        <f t="shared" ref="H19:H24" si="3">F19/E19*100</f>
        <v>71.533466666666669</v>
      </c>
      <c r="I19" s="8">
        <v>50000</v>
      </c>
    </row>
    <row r="20" spans="1:9" ht="15.95" customHeight="1" x14ac:dyDescent="0.25">
      <c r="A20" s="12" t="s">
        <v>30</v>
      </c>
      <c r="B20" s="5" t="s">
        <v>16</v>
      </c>
      <c r="C20" s="5" t="s">
        <v>17</v>
      </c>
      <c r="D20" s="6">
        <v>32000</v>
      </c>
      <c r="E20" s="6">
        <v>32000</v>
      </c>
      <c r="F20" s="6">
        <v>0</v>
      </c>
      <c r="G20" s="6">
        <f t="shared" si="2"/>
        <v>32000</v>
      </c>
      <c r="H20" s="13">
        <f t="shared" si="3"/>
        <v>0</v>
      </c>
      <c r="I20" s="19">
        <v>32000</v>
      </c>
    </row>
    <row r="21" spans="1:9" ht="15.95" customHeight="1" x14ac:dyDescent="0.25">
      <c r="A21" s="12" t="s">
        <v>30</v>
      </c>
      <c r="B21" s="5" t="s">
        <v>9</v>
      </c>
      <c r="C21" s="5" t="s">
        <v>10</v>
      </c>
      <c r="D21" s="6">
        <v>17000</v>
      </c>
      <c r="E21" s="6">
        <v>17000</v>
      </c>
      <c r="F21" s="6">
        <v>1656</v>
      </c>
      <c r="G21" s="6">
        <v>15344</v>
      </c>
      <c r="H21" s="13">
        <f t="shared" si="3"/>
        <v>9.7411764705882344</v>
      </c>
      <c r="I21" s="19">
        <v>10000</v>
      </c>
    </row>
    <row r="22" spans="1:9" ht="15.95" customHeight="1" x14ac:dyDescent="0.25">
      <c r="A22" s="12" t="s">
        <v>30</v>
      </c>
      <c r="B22" s="5" t="s">
        <v>18</v>
      </c>
      <c r="C22" s="5" t="s">
        <v>19</v>
      </c>
      <c r="D22" s="6">
        <v>2000</v>
      </c>
      <c r="E22" s="6">
        <v>2000</v>
      </c>
      <c r="F22" s="6">
        <v>0</v>
      </c>
      <c r="G22" s="6">
        <v>2000</v>
      </c>
      <c r="H22" s="13">
        <f t="shared" si="3"/>
        <v>0</v>
      </c>
      <c r="I22" s="19">
        <v>2000</v>
      </c>
    </row>
    <row r="23" spans="1:9" ht="15.95" customHeight="1" x14ac:dyDescent="0.25">
      <c r="A23" s="12" t="s">
        <v>30</v>
      </c>
      <c r="B23" s="5" t="s">
        <v>20</v>
      </c>
      <c r="C23" s="5" t="s">
        <v>21</v>
      </c>
      <c r="D23" s="6">
        <v>30000</v>
      </c>
      <c r="E23" s="6">
        <v>30000</v>
      </c>
      <c r="F23" s="6">
        <v>12814</v>
      </c>
      <c r="G23" s="6">
        <v>17186</v>
      </c>
      <c r="H23" s="13">
        <f t="shared" si="3"/>
        <v>42.713333333333331</v>
      </c>
      <c r="I23" s="19">
        <v>35000</v>
      </c>
    </row>
    <row r="24" spans="1:9" ht="15.95" customHeight="1" x14ac:dyDescent="0.25">
      <c r="A24" s="12" t="s">
        <v>30</v>
      </c>
      <c r="B24" s="5" t="s">
        <v>26</v>
      </c>
      <c r="C24" s="5" t="s">
        <v>27</v>
      </c>
      <c r="D24" s="6">
        <v>49000</v>
      </c>
      <c r="E24" s="6">
        <v>49000</v>
      </c>
      <c r="F24" s="6">
        <v>8651.1</v>
      </c>
      <c r="G24" s="6">
        <v>40348.9</v>
      </c>
      <c r="H24" s="13">
        <f t="shared" si="3"/>
        <v>17.65530612244898</v>
      </c>
      <c r="I24" s="19">
        <v>49000</v>
      </c>
    </row>
    <row r="25" spans="1:9" ht="15.95" customHeight="1" x14ac:dyDescent="0.25">
      <c r="A25" s="113" t="s">
        <v>83</v>
      </c>
      <c r="B25" s="114"/>
      <c r="C25" s="114"/>
      <c r="D25" s="7">
        <v>1900000</v>
      </c>
      <c r="E25" s="7">
        <v>1900000</v>
      </c>
      <c r="F25" s="7">
        <v>1352703.27</v>
      </c>
      <c r="G25" s="7">
        <v>547296.73</v>
      </c>
      <c r="H25" s="14">
        <v>71.19</v>
      </c>
      <c r="I25" s="9">
        <f>SUM(I18:I24)</f>
        <v>1918000</v>
      </c>
    </row>
    <row r="26" spans="1:9" ht="15.95" customHeight="1" x14ac:dyDescent="0.25">
      <c r="A26" s="12" t="s">
        <v>30</v>
      </c>
      <c r="B26" s="5" t="s">
        <v>45</v>
      </c>
      <c r="C26" s="5" t="s">
        <v>81</v>
      </c>
      <c r="D26" s="6">
        <v>1740000</v>
      </c>
      <c r="E26" s="6">
        <v>1740000</v>
      </c>
      <c r="F26" s="6">
        <v>1141786</v>
      </c>
      <c r="G26" s="6">
        <f>E26-F26</f>
        <v>598214</v>
      </c>
      <c r="H26" s="13">
        <f>F26/E26*100</f>
        <v>65.619885057471265</v>
      </c>
      <c r="I26" s="11">
        <v>1740000</v>
      </c>
    </row>
    <row r="27" spans="1:9" ht="15.95" customHeight="1" x14ac:dyDescent="0.25">
      <c r="A27" s="12" t="s">
        <v>30</v>
      </c>
      <c r="B27" s="5" t="s">
        <v>45</v>
      </c>
      <c r="C27" s="5" t="s">
        <v>46</v>
      </c>
      <c r="D27" s="6">
        <v>147000</v>
      </c>
      <c r="E27" s="6">
        <v>147000</v>
      </c>
      <c r="F27" s="6">
        <v>157846</v>
      </c>
      <c r="G27" s="6">
        <f t="shared" ref="G27:G30" si="4">E27-F27</f>
        <v>-10846</v>
      </c>
      <c r="H27" s="13">
        <f t="shared" ref="H27:H30" si="5">F27/E27*100</f>
        <v>107.378231292517</v>
      </c>
      <c r="I27" s="11">
        <v>165000</v>
      </c>
    </row>
    <row r="28" spans="1:9" ht="15.95" customHeight="1" x14ac:dyDescent="0.25">
      <c r="A28" s="12" t="s">
        <v>30</v>
      </c>
      <c r="B28" s="5" t="s">
        <v>47</v>
      </c>
      <c r="C28" s="5" t="s">
        <v>48</v>
      </c>
      <c r="D28" s="6">
        <v>6300</v>
      </c>
      <c r="E28" s="6">
        <v>6300</v>
      </c>
      <c r="F28" s="6">
        <v>0</v>
      </c>
      <c r="G28" s="6">
        <f t="shared" si="4"/>
        <v>6300</v>
      </c>
      <c r="H28" s="13">
        <f t="shared" si="5"/>
        <v>0</v>
      </c>
      <c r="I28" s="11">
        <v>6300</v>
      </c>
    </row>
    <row r="29" spans="1:9" ht="15.95" customHeight="1" x14ac:dyDescent="0.25">
      <c r="A29" s="12" t="s">
        <v>30</v>
      </c>
      <c r="B29" s="5" t="s">
        <v>49</v>
      </c>
      <c r="C29" s="5" t="s">
        <v>50</v>
      </c>
      <c r="D29" s="6">
        <v>6000</v>
      </c>
      <c r="E29" s="6">
        <v>6000</v>
      </c>
      <c r="F29" s="6">
        <v>2324</v>
      </c>
      <c r="G29" s="6">
        <f t="shared" si="4"/>
        <v>3676</v>
      </c>
      <c r="H29" s="13">
        <f t="shared" si="5"/>
        <v>38.733333333333334</v>
      </c>
      <c r="I29" s="11">
        <v>6000</v>
      </c>
    </row>
    <row r="30" spans="1:9" ht="15.95" customHeight="1" x14ac:dyDescent="0.25">
      <c r="A30" s="12" t="s">
        <v>30</v>
      </c>
      <c r="B30" s="5" t="s">
        <v>51</v>
      </c>
      <c r="C30" s="5" t="s">
        <v>52</v>
      </c>
      <c r="D30" s="6">
        <v>700</v>
      </c>
      <c r="E30" s="6">
        <v>700</v>
      </c>
      <c r="F30" s="6">
        <v>538.65</v>
      </c>
      <c r="G30" s="6">
        <f t="shared" si="4"/>
        <v>161.35000000000002</v>
      </c>
      <c r="H30" s="13">
        <f t="shared" si="5"/>
        <v>76.95</v>
      </c>
      <c r="I30" s="11">
        <v>700</v>
      </c>
    </row>
    <row r="31" spans="1:9" ht="15.95" customHeight="1" x14ac:dyDescent="0.25">
      <c r="A31" s="113" t="s">
        <v>86</v>
      </c>
      <c r="B31" s="114"/>
      <c r="C31" s="114"/>
      <c r="D31" s="7">
        <v>1900000</v>
      </c>
      <c r="E31" s="7">
        <v>1900000</v>
      </c>
      <c r="F31" s="7">
        <f>SUM(F26:F30)</f>
        <v>1302494.6499999999</v>
      </c>
      <c r="G31" s="7">
        <f>SUM(G26:G30)</f>
        <v>597505.35</v>
      </c>
      <c r="H31" s="14">
        <v>68.52</v>
      </c>
      <c r="I31" s="9">
        <f>SUM(I26:I30)</f>
        <v>1918000</v>
      </c>
    </row>
    <row r="32" spans="1:9" ht="15.95" customHeight="1" x14ac:dyDescent="0.25">
      <c r="A32" s="12" t="s">
        <v>31</v>
      </c>
      <c r="B32" s="5" t="s">
        <v>12</v>
      </c>
      <c r="C32" s="5" t="s">
        <v>13</v>
      </c>
      <c r="D32" s="6">
        <v>320000</v>
      </c>
      <c r="E32" s="6">
        <v>320000</v>
      </c>
      <c r="F32" s="6">
        <v>288989.05</v>
      </c>
      <c r="G32" s="6">
        <v>31010.95</v>
      </c>
      <c r="H32" s="13">
        <v>90.309078124999999</v>
      </c>
      <c r="I32" s="8">
        <v>320000</v>
      </c>
    </row>
    <row r="33" spans="1:14" ht="15.95" customHeight="1" x14ac:dyDescent="0.25">
      <c r="A33" s="113" t="s">
        <v>87</v>
      </c>
      <c r="B33" s="114"/>
      <c r="C33" s="114"/>
      <c r="D33" s="7">
        <v>320000</v>
      </c>
      <c r="E33" s="7">
        <v>320000</v>
      </c>
      <c r="F33" s="7">
        <v>288989.05</v>
      </c>
      <c r="G33" s="7">
        <v>31010.95</v>
      </c>
      <c r="H33" s="14">
        <v>90.31</v>
      </c>
      <c r="I33" s="9">
        <f>SUM(I32)</f>
        <v>320000</v>
      </c>
    </row>
    <row r="34" spans="1:14" ht="15.95" customHeight="1" x14ac:dyDescent="0.25">
      <c r="A34" s="12" t="s">
        <v>31</v>
      </c>
      <c r="B34" s="5" t="s">
        <v>43</v>
      </c>
      <c r="C34" s="5" t="s">
        <v>44</v>
      </c>
      <c r="D34" s="6">
        <v>320000</v>
      </c>
      <c r="E34" s="6">
        <v>320000</v>
      </c>
      <c r="F34" s="6">
        <v>0</v>
      </c>
      <c r="G34" s="6">
        <v>320000</v>
      </c>
      <c r="H34" s="13">
        <v>0</v>
      </c>
      <c r="I34" s="11">
        <v>320000</v>
      </c>
    </row>
    <row r="35" spans="1:14" ht="15.95" customHeight="1" x14ac:dyDescent="0.25">
      <c r="A35" s="113" t="s">
        <v>88</v>
      </c>
      <c r="B35" s="114"/>
      <c r="C35" s="114"/>
      <c r="D35" s="7">
        <v>320000</v>
      </c>
      <c r="E35" s="7">
        <v>320000</v>
      </c>
      <c r="F35" s="7">
        <v>0</v>
      </c>
      <c r="G35" s="7">
        <v>320000</v>
      </c>
      <c r="H35" s="14">
        <v>0</v>
      </c>
      <c r="I35" s="9">
        <f>SUM(I34)</f>
        <v>320000</v>
      </c>
    </row>
    <row r="36" spans="1:14" ht="15.95" customHeight="1" x14ac:dyDescent="0.25">
      <c r="A36" s="15" t="s">
        <v>57</v>
      </c>
      <c r="B36" s="5" t="s">
        <v>22</v>
      </c>
      <c r="C36" s="5" t="s">
        <v>23</v>
      </c>
      <c r="D36" s="6">
        <v>0</v>
      </c>
      <c r="E36" s="6">
        <v>0</v>
      </c>
      <c r="F36" s="6">
        <v>0</v>
      </c>
      <c r="G36" s="6">
        <v>0</v>
      </c>
      <c r="H36" s="13">
        <v>0</v>
      </c>
      <c r="I36" s="8">
        <v>5498604</v>
      </c>
    </row>
    <row r="37" spans="1:14" ht="15.95" customHeight="1" x14ac:dyDescent="0.25">
      <c r="A37" s="15" t="s">
        <v>57</v>
      </c>
      <c r="B37" s="5" t="s">
        <v>34</v>
      </c>
      <c r="C37" s="5" t="s">
        <v>35</v>
      </c>
      <c r="D37" s="6">
        <v>0</v>
      </c>
      <c r="E37" s="6">
        <v>0</v>
      </c>
      <c r="F37" s="6">
        <v>0</v>
      </c>
      <c r="G37" s="6">
        <v>0</v>
      </c>
      <c r="H37" s="13">
        <v>0</v>
      </c>
      <c r="I37" s="8">
        <v>1858524</v>
      </c>
    </row>
    <row r="38" spans="1:14" ht="15.95" customHeight="1" x14ac:dyDescent="0.25">
      <c r="A38" s="15" t="s">
        <v>57</v>
      </c>
      <c r="B38" s="5" t="s">
        <v>38</v>
      </c>
      <c r="C38" s="5" t="s">
        <v>39</v>
      </c>
      <c r="D38" s="6">
        <v>0</v>
      </c>
      <c r="E38" s="6">
        <v>0</v>
      </c>
      <c r="F38" s="6">
        <v>0</v>
      </c>
      <c r="G38" s="6">
        <v>0</v>
      </c>
      <c r="H38" s="13">
        <v>0</v>
      </c>
      <c r="I38" s="8">
        <v>23100</v>
      </c>
    </row>
    <row r="39" spans="1:14" ht="15.95" customHeight="1" x14ac:dyDescent="0.25">
      <c r="A39" s="15" t="s">
        <v>57</v>
      </c>
      <c r="B39" s="5" t="s">
        <v>40</v>
      </c>
      <c r="C39" s="5" t="s">
        <v>41</v>
      </c>
      <c r="D39" s="6">
        <v>0</v>
      </c>
      <c r="E39" s="6">
        <v>0</v>
      </c>
      <c r="F39" s="6">
        <v>0</v>
      </c>
      <c r="G39" s="6">
        <v>0</v>
      </c>
      <c r="H39" s="13">
        <v>0</v>
      </c>
      <c r="I39" s="8">
        <v>54984</v>
      </c>
    </row>
    <row r="40" spans="1:14" ht="15.95" customHeight="1" x14ac:dyDescent="0.25">
      <c r="A40" s="113" t="s">
        <v>89</v>
      </c>
      <c r="B40" s="114"/>
      <c r="C40" s="114"/>
      <c r="D40" s="7">
        <v>0</v>
      </c>
      <c r="E40" s="7">
        <v>0</v>
      </c>
      <c r="F40" s="7">
        <v>0</v>
      </c>
      <c r="G40" s="7">
        <v>0</v>
      </c>
      <c r="H40" s="14">
        <v>0</v>
      </c>
      <c r="I40" s="9">
        <f>SUM(I36:I39)</f>
        <v>7435212</v>
      </c>
    </row>
    <row r="41" spans="1:14" ht="15.95" customHeight="1" x14ac:dyDescent="0.25">
      <c r="A41" s="15" t="s">
        <v>57</v>
      </c>
      <c r="B41" s="5" t="s">
        <v>43</v>
      </c>
      <c r="C41" s="5" t="s">
        <v>44</v>
      </c>
      <c r="D41" s="6">
        <v>0</v>
      </c>
      <c r="E41" s="6">
        <v>0</v>
      </c>
      <c r="F41" s="6">
        <v>0</v>
      </c>
      <c r="G41" s="6">
        <v>0</v>
      </c>
      <c r="H41" s="13">
        <v>0</v>
      </c>
      <c r="I41" s="11">
        <v>7435212</v>
      </c>
      <c r="N41" s="2"/>
    </row>
    <row r="42" spans="1:14" ht="15.95" customHeight="1" x14ac:dyDescent="0.25">
      <c r="A42" s="113" t="s">
        <v>90</v>
      </c>
      <c r="B42" s="114"/>
      <c r="C42" s="114"/>
      <c r="D42" s="7">
        <v>0</v>
      </c>
      <c r="E42" s="7">
        <v>0</v>
      </c>
      <c r="F42" s="7">
        <v>0</v>
      </c>
      <c r="G42" s="7">
        <v>0</v>
      </c>
      <c r="H42" s="14">
        <v>0</v>
      </c>
      <c r="I42" s="9">
        <f>SUM(I41)</f>
        <v>7435212</v>
      </c>
    </row>
    <row r="43" spans="1:14" ht="15.95" customHeight="1" x14ac:dyDescent="0.25">
      <c r="A43" s="15" t="s">
        <v>58</v>
      </c>
      <c r="B43" s="5" t="s">
        <v>12</v>
      </c>
      <c r="C43" s="5" t="s">
        <v>13</v>
      </c>
      <c r="D43" s="6">
        <v>0</v>
      </c>
      <c r="E43" s="6">
        <v>0</v>
      </c>
      <c r="F43" s="6">
        <v>0</v>
      </c>
      <c r="G43" s="6">
        <v>0</v>
      </c>
      <c r="H43" s="13">
        <v>0</v>
      </c>
      <c r="I43" s="8">
        <v>70000</v>
      </c>
    </row>
    <row r="44" spans="1:14" ht="15.95" customHeight="1" x14ac:dyDescent="0.25">
      <c r="A44" s="15" t="s">
        <v>58</v>
      </c>
      <c r="B44" s="5" t="s">
        <v>9</v>
      </c>
      <c r="C44" s="5" t="s">
        <v>10</v>
      </c>
      <c r="D44" s="6">
        <v>0</v>
      </c>
      <c r="E44" s="6">
        <v>0</v>
      </c>
      <c r="F44" s="6">
        <v>0</v>
      </c>
      <c r="G44" s="6">
        <v>0</v>
      </c>
      <c r="H44" s="13">
        <v>0</v>
      </c>
      <c r="I44" s="8">
        <v>40000</v>
      </c>
    </row>
    <row r="45" spans="1:14" ht="15.95" customHeight="1" x14ac:dyDescent="0.25">
      <c r="A45" s="15" t="s">
        <v>58</v>
      </c>
      <c r="B45" s="5" t="s">
        <v>18</v>
      </c>
      <c r="C45" s="5" t="s">
        <v>19</v>
      </c>
      <c r="D45" s="6">
        <v>0</v>
      </c>
      <c r="E45" s="6">
        <v>0</v>
      </c>
      <c r="F45" s="6">
        <v>0</v>
      </c>
      <c r="G45" s="6">
        <v>0</v>
      </c>
      <c r="H45" s="13">
        <v>0</v>
      </c>
      <c r="I45" s="8">
        <v>0</v>
      </c>
    </row>
    <row r="46" spans="1:14" ht="15.95" customHeight="1" x14ac:dyDescent="0.25">
      <c r="A46" s="15" t="s">
        <v>58</v>
      </c>
      <c r="B46" s="5" t="s">
        <v>20</v>
      </c>
      <c r="C46" s="5" t="s">
        <v>21</v>
      </c>
      <c r="D46" s="6">
        <v>0</v>
      </c>
      <c r="E46" s="6">
        <v>0</v>
      </c>
      <c r="F46" s="6">
        <v>0</v>
      </c>
      <c r="G46" s="6">
        <v>0</v>
      </c>
      <c r="H46" s="13">
        <v>0</v>
      </c>
      <c r="I46" s="8">
        <v>200000</v>
      </c>
    </row>
    <row r="47" spans="1:14" ht="15.95" customHeight="1" x14ac:dyDescent="0.25">
      <c r="A47" s="15" t="s">
        <v>58</v>
      </c>
      <c r="B47" s="5" t="s">
        <v>26</v>
      </c>
      <c r="C47" s="5" t="s">
        <v>27</v>
      </c>
      <c r="D47" s="6">
        <v>0</v>
      </c>
      <c r="E47" s="6">
        <v>0</v>
      </c>
      <c r="F47" s="6">
        <v>0</v>
      </c>
      <c r="G47" s="6">
        <v>0</v>
      </c>
      <c r="H47" s="13">
        <v>0</v>
      </c>
      <c r="I47" s="8">
        <v>40000</v>
      </c>
    </row>
    <row r="48" spans="1:14" ht="15.95" customHeight="1" x14ac:dyDescent="0.25">
      <c r="A48" s="113" t="s">
        <v>91</v>
      </c>
      <c r="B48" s="114"/>
      <c r="C48" s="114"/>
      <c r="D48" s="7">
        <v>0</v>
      </c>
      <c r="E48" s="7">
        <v>0</v>
      </c>
      <c r="F48" s="7">
        <v>0</v>
      </c>
      <c r="G48" s="7">
        <v>0</v>
      </c>
      <c r="H48" s="14">
        <v>0</v>
      </c>
      <c r="I48" s="9">
        <f>SUM(I43:I47)</f>
        <v>350000</v>
      </c>
    </row>
    <row r="49" spans="1:9" ht="15.95" customHeight="1" x14ac:dyDescent="0.25">
      <c r="A49" s="15" t="s">
        <v>58</v>
      </c>
      <c r="B49" s="5" t="s">
        <v>43</v>
      </c>
      <c r="C49" s="5" t="s">
        <v>44</v>
      </c>
      <c r="D49" s="6">
        <v>0</v>
      </c>
      <c r="E49" s="6">
        <v>0</v>
      </c>
      <c r="F49" s="6">
        <v>0</v>
      </c>
      <c r="G49" s="6">
        <v>0</v>
      </c>
      <c r="H49" s="13">
        <v>0</v>
      </c>
      <c r="I49" s="11">
        <v>350000</v>
      </c>
    </row>
    <row r="50" spans="1:9" ht="15.95" customHeight="1" x14ac:dyDescent="0.25">
      <c r="A50" s="113" t="s">
        <v>92</v>
      </c>
      <c r="B50" s="114"/>
      <c r="C50" s="114"/>
      <c r="D50" s="7"/>
      <c r="E50" s="7"/>
      <c r="F50" s="7">
        <f>SUM(F49)</f>
        <v>0</v>
      </c>
      <c r="G50" s="7">
        <f>E50-F50</f>
        <v>0</v>
      </c>
      <c r="H50" s="14"/>
      <c r="I50" s="9">
        <f>SUM(I49)</f>
        <v>350000</v>
      </c>
    </row>
    <row r="51" spans="1:9" ht="15.95" customHeight="1" x14ac:dyDescent="0.25">
      <c r="A51" s="12" t="s">
        <v>32</v>
      </c>
      <c r="B51" s="5" t="s">
        <v>12</v>
      </c>
      <c r="C51" s="5" t="s">
        <v>13</v>
      </c>
      <c r="D51" s="6">
        <v>0</v>
      </c>
      <c r="E51" s="6">
        <v>395370</v>
      </c>
      <c r="F51" s="6">
        <v>0</v>
      </c>
      <c r="G51" s="6">
        <v>395370</v>
      </c>
      <c r="H51" s="13">
        <v>0</v>
      </c>
      <c r="I51" s="8">
        <v>190000</v>
      </c>
    </row>
    <row r="52" spans="1:9" ht="15.95" customHeight="1" x14ac:dyDescent="0.25">
      <c r="A52" s="113" t="s">
        <v>93</v>
      </c>
      <c r="B52" s="114"/>
      <c r="C52" s="114"/>
      <c r="D52" s="7">
        <v>0</v>
      </c>
      <c r="E52" s="7">
        <v>395370</v>
      </c>
      <c r="F52" s="7">
        <v>0</v>
      </c>
      <c r="G52" s="7">
        <v>395370</v>
      </c>
      <c r="H52" s="14">
        <v>0</v>
      </c>
      <c r="I52" s="20">
        <f>SUM(I51)</f>
        <v>190000</v>
      </c>
    </row>
    <row r="53" spans="1:9" ht="15.95" customHeight="1" x14ac:dyDescent="0.25">
      <c r="A53" s="12" t="s">
        <v>32</v>
      </c>
      <c r="B53" s="5" t="s">
        <v>45</v>
      </c>
      <c r="C53" s="5" t="s">
        <v>46</v>
      </c>
      <c r="D53" s="6">
        <v>0</v>
      </c>
      <c r="E53" s="6">
        <v>395370</v>
      </c>
      <c r="F53" s="6">
        <v>0</v>
      </c>
      <c r="G53" s="6">
        <v>395370</v>
      </c>
      <c r="H53" s="13">
        <v>0</v>
      </c>
      <c r="I53" s="8">
        <v>190000</v>
      </c>
    </row>
    <row r="54" spans="1:9" ht="15.95" customHeight="1" x14ac:dyDescent="0.25">
      <c r="A54" s="113" t="s">
        <v>94</v>
      </c>
      <c r="B54" s="114"/>
      <c r="C54" s="114"/>
      <c r="D54" s="7">
        <v>0</v>
      </c>
      <c r="E54" s="7">
        <v>395370</v>
      </c>
      <c r="F54" s="7">
        <v>0</v>
      </c>
      <c r="G54" s="7">
        <v>395370</v>
      </c>
      <c r="H54" s="14">
        <v>0</v>
      </c>
      <c r="I54" s="10">
        <v>190000</v>
      </c>
    </row>
    <row r="55" spans="1:9" ht="15.95" customHeight="1" x14ac:dyDescent="0.25">
      <c r="A55" s="12" t="s">
        <v>33</v>
      </c>
      <c r="B55" s="5" t="s">
        <v>12</v>
      </c>
      <c r="C55" s="5" t="s">
        <v>13</v>
      </c>
      <c r="D55" s="6">
        <v>10000</v>
      </c>
      <c r="E55" s="6">
        <v>21718.44</v>
      </c>
      <c r="F55" s="6">
        <v>21718.44</v>
      </c>
      <c r="G55" s="6">
        <v>0</v>
      </c>
      <c r="H55" s="13">
        <v>100</v>
      </c>
      <c r="I55" s="8">
        <v>0</v>
      </c>
    </row>
    <row r="56" spans="1:9" ht="15.95" customHeight="1" x14ac:dyDescent="0.25">
      <c r="A56" s="12" t="s">
        <v>33</v>
      </c>
      <c r="B56" s="5" t="s">
        <v>16</v>
      </c>
      <c r="C56" s="5" t="s">
        <v>17</v>
      </c>
      <c r="D56" s="6">
        <v>0</v>
      </c>
      <c r="E56" s="6">
        <v>78939</v>
      </c>
      <c r="F56" s="6">
        <v>78939</v>
      </c>
      <c r="G56" s="6">
        <v>0</v>
      </c>
      <c r="H56" s="13">
        <v>100</v>
      </c>
      <c r="I56" s="8">
        <v>0</v>
      </c>
    </row>
    <row r="57" spans="1:9" ht="15.95" customHeight="1" x14ac:dyDescent="0.25">
      <c r="A57" s="12" t="s">
        <v>33</v>
      </c>
      <c r="B57" s="5" t="s">
        <v>9</v>
      </c>
      <c r="C57" s="5" t="s">
        <v>10</v>
      </c>
      <c r="D57" s="6">
        <v>15000</v>
      </c>
      <c r="E57" s="6">
        <v>8258</v>
      </c>
      <c r="F57" s="6">
        <v>8258</v>
      </c>
      <c r="G57" s="6">
        <v>0</v>
      </c>
      <c r="H57" s="13">
        <v>100</v>
      </c>
      <c r="I57" s="8">
        <v>0</v>
      </c>
    </row>
    <row r="58" spans="1:9" ht="15.95" customHeight="1" x14ac:dyDescent="0.25">
      <c r="A58" s="12" t="s">
        <v>33</v>
      </c>
      <c r="B58" s="5" t="s">
        <v>20</v>
      </c>
      <c r="C58" s="5" t="s">
        <v>21</v>
      </c>
      <c r="D58" s="6">
        <v>348000</v>
      </c>
      <c r="E58" s="6">
        <v>26980</v>
      </c>
      <c r="F58" s="6">
        <v>26980</v>
      </c>
      <c r="G58" s="6">
        <v>0</v>
      </c>
      <c r="H58" s="13">
        <v>100</v>
      </c>
      <c r="I58" s="8">
        <v>0</v>
      </c>
    </row>
    <row r="59" spans="1:9" ht="15.95" customHeight="1" x14ac:dyDescent="0.25">
      <c r="A59" s="12" t="s">
        <v>33</v>
      </c>
      <c r="B59" s="5" t="s">
        <v>22</v>
      </c>
      <c r="C59" s="5" t="s">
        <v>23</v>
      </c>
      <c r="D59" s="6">
        <v>530000</v>
      </c>
      <c r="E59" s="6">
        <v>148487.38</v>
      </c>
      <c r="F59" s="6">
        <v>0</v>
      </c>
      <c r="G59" s="6">
        <v>162222.28</v>
      </c>
      <c r="H59" s="13">
        <v>0</v>
      </c>
      <c r="I59" s="8">
        <v>0</v>
      </c>
    </row>
    <row r="60" spans="1:9" ht="15.95" customHeight="1" x14ac:dyDescent="0.25">
      <c r="A60" s="12" t="s">
        <v>33</v>
      </c>
      <c r="B60" s="5" t="s">
        <v>34</v>
      </c>
      <c r="C60" s="5" t="s">
        <v>35</v>
      </c>
      <c r="D60" s="6">
        <v>110000</v>
      </c>
      <c r="E60" s="6">
        <v>71425.62</v>
      </c>
      <c r="F60" s="6">
        <v>0</v>
      </c>
      <c r="G60" s="6">
        <v>71425.62</v>
      </c>
      <c r="H60" s="13">
        <v>0</v>
      </c>
      <c r="I60" s="8">
        <v>0</v>
      </c>
    </row>
    <row r="61" spans="1:9" ht="15.95" customHeight="1" x14ac:dyDescent="0.25">
      <c r="A61" s="12" t="s">
        <v>33</v>
      </c>
      <c r="B61" s="5" t="s">
        <v>26</v>
      </c>
      <c r="C61" s="5" t="s">
        <v>27</v>
      </c>
      <c r="D61" s="6">
        <v>2000</v>
      </c>
      <c r="E61" s="6">
        <v>566309.28</v>
      </c>
      <c r="F61" s="6">
        <v>566309.28</v>
      </c>
      <c r="G61" s="6">
        <f>E61-F61</f>
        <v>0</v>
      </c>
      <c r="H61" s="13">
        <v>102.48562012592767</v>
      </c>
      <c r="I61" s="8">
        <v>0</v>
      </c>
    </row>
    <row r="62" spans="1:9" ht="15.95" customHeight="1" x14ac:dyDescent="0.25">
      <c r="A62" s="113" t="s">
        <v>95</v>
      </c>
      <c r="B62" s="114"/>
      <c r="C62" s="114"/>
      <c r="D62" s="7">
        <v>1015000</v>
      </c>
      <c r="E62" s="7">
        <v>922117.72</v>
      </c>
      <c r="F62" s="7">
        <f>SUM(F55:F61)</f>
        <v>702204.72</v>
      </c>
      <c r="G62" s="7">
        <v>219913</v>
      </c>
      <c r="H62" s="14">
        <v>76.150000000000006</v>
      </c>
      <c r="I62" s="9">
        <f>SUM(I55:I61)</f>
        <v>0</v>
      </c>
    </row>
    <row r="63" spans="1:9" ht="15.95" customHeight="1" x14ac:dyDescent="0.25">
      <c r="A63" s="12" t="s">
        <v>33</v>
      </c>
      <c r="B63" s="5" t="s">
        <v>43</v>
      </c>
      <c r="C63" s="5" t="s">
        <v>44</v>
      </c>
      <c r="D63" s="6">
        <v>1015000</v>
      </c>
      <c r="E63" s="6">
        <v>922117.72</v>
      </c>
      <c r="F63" s="6">
        <v>702204.72</v>
      </c>
      <c r="G63" s="6">
        <v>219913</v>
      </c>
      <c r="H63" s="13">
        <v>76.151309618038795</v>
      </c>
      <c r="I63" s="8">
        <v>0</v>
      </c>
    </row>
    <row r="64" spans="1:9" ht="15.95" customHeight="1" x14ac:dyDescent="0.25">
      <c r="A64" s="113" t="s">
        <v>96</v>
      </c>
      <c r="B64" s="114"/>
      <c r="C64" s="114"/>
      <c r="D64" s="7">
        <v>1015000</v>
      </c>
      <c r="E64" s="7">
        <v>922117.72</v>
      </c>
      <c r="F64" s="7">
        <v>702204.72</v>
      </c>
      <c r="G64" s="7">
        <v>219913</v>
      </c>
      <c r="H64" s="14">
        <v>76.150000000000006</v>
      </c>
      <c r="I64" s="10">
        <v>0</v>
      </c>
    </row>
    <row r="65" spans="1:9" ht="15.95" customHeight="1" x14ac:dyDescent="0.25">
      <c r="A65" s="12" t="s">
        <v>36</v>
      </c>
      <c r="B65" s="5" t="s">
        <v>12</v>
      </c>
      <c r="C65" s="5" t="s">
        <v>13</v>
      </c>
      <c r="D65" s="6">
        <v>0</v>
      </c>
      <c r="E65" s="6">
        <v>60000</v>
      </c>
      <c r="F65" s="6">
        <v>12167</v>
      </c>
      <c r="G65" s="6">
        <v>47833</v>
      </c>
      <c r="H65" s="13">
        <v>20.278333333333332</v>
      </c>
      <c r="I65" s="8">
        <v>30000</v>
      </c>
    </row>
    <row r="66" spans="1:9" ht="15.95" customHeight="1" x14ac:dyDescent="0.25">
      <c r="A66" s="12" t="s">
        <v>36</v>
      </c>
      <c r="B66" s="5" t="s">
        <v>9</v>
      </c>
      <c r="C66" s="5" t="s">
        <v>10</v>
      </c>
      <c r="D66" s="6">
        <v>0</v>
      </c>
      <c r="E66" s="6">
        <v>20000</v>
      </c>
      <c r="F66" s="6">
        <v>0</v>
      </c>
      <c r="G66" s="6">
        <v>20000</v>
      </c>
      <c r="H66" s="13">
        <v>0</v>
      </c>
      <c r="I66" s="8">
        <v>20000</v>
      </c>
    </row>
    <row r="67" spans="1:9" ht="15.95" customHeight="1" x14ac:dyDescent="0.25">
      <c r="A67" s="12" t="s">
        <v>36</v>
      </c>
      <c r="B67" s="5" t="s">
        <v>20</v>
      </c>
      <c r="C67" s="5" t="s">
        <v>21</v>
      </c>
      <c r="D67" s="6">
        <v>0</v>
      </c>
      <c r="E67" s="6">
        <v>340448</v>
      </c>
      <c r="F67" s="6">
        <v>38161</v>
      </c>
      <c r="G67" s="6">
        <v>302287</v>
      </c>
      <c r="H67" s="13">
        <v>11.209053952439138</v>
      </c>
      <c r="I67" s="8">
        <v>250000</v>
      </c>
    </row>
    <row r="68" spans="1:9" ht="15.95" customHeight="1" x14ac:dyDescent="0.25">
      <c r="A68" s="12" t="s">
        <v>36</v>
      </c>
      <c r="B68" s="5" t="s">
        <v>22</v>
      </c>
      <c r="C68" s="5" t="s">
        <v>23</v>
      </c>
      <c r="D68" s="6">
        <v>0</v>
      </c>
      <c r="E68" s="6">
        <v>371000</v>
      </c>
      <c r="F68" s="6">
        <v>6000</v>
      </c>
      <c r="G68" s="6">
        <v>365000</v>
      </c>
      <c r="H68" s="13">
        <v>1.6172506738544474</v>
      </c>
      <c r="I68" s="8">
        <v>330000</v>
      </c>
    </row>
    <row r="69" spans="1:9" ht="15.95" customHeight="1" x14ac:dyDescent="0.25">
      <c r="A69" s="12" t="s">
        <v>36</v>
      </c>
      <c r="B69" s="5" t="s">
        <v>34</v>
      </c>
      <c r="C69" s="5" t="s">
        <v>35</v>
      </c>
      <c r="D69" s="6">
        <v>0</v>
      </c>
      <c r="E69" s="6">
        <v>100434</v>
      </c>
      <c r="F69" s="6">
        <v>0</v>
      </c>
      <c r="G69" s="6">
        <v>100434</v>
      </c>
      <c r="H69" s="13">
        <v>0</v>
      </c>
      <c r="I69" s="8">
        <v>100000</v>
      </c>
    </row>
    <row r="70" spans="1:9" ht="15.95" customHeight="1" x14ac:dyDescent="0.25">
      <c r="A70" s="113" t="s">
        <v>97</v>
      </c>
      <c r="B70" s="114"/>
      <c r="C70" s="114"/>
      <c r="D70" s="7">
        <v>0</v>
      </c>
      <c r="E70" s="7">
        <v>891882</v>
      </c>
      <c r="F70" s="7">
        <v>56328</v>
      </c>
      <c r="G70" s="7">
        <v>835554</v>
      </c>
      <c r="H70" s="14">
        <v>6.32</v>
      </c>
      <c r="I70" s="9">
        <f>SUM(I65:I69)</f>
        <v>730000</v>
      </c>
    </row>
    <row r="71" spans="1:9" ht="15.95" customHeight="1" x14ac:dyDescent="0.25">
      <c r="A71" s="12" t="s">
        <v>36</v>
      </c>
      <c r="B71" s="5" t="s">
        <v>43</v>
      </c>
      <c r="C71" s="5" t="s">
        <v>44</v>
      </c>
      <c r="D71" s="6">
        <v>0</v>
      </c>
      <c r="E71" s="6">
        <v>891882</v>
      </c>
      <c r="F71" s="6">
        <v>0</v>
      </c>
      <c r="G71" s="6">
        <v>891882</v>
      </c>
      <c r="H71" s="13">
        <v>0</v>
      </c>
      <c r="I71" s="8">
        <v>730000</v>
      </c>
    </row>
    <row r="72" spans="1:9" ht="15.95" customHeight="1" x14ac:dyDescent="0.25">
      <c r="A72" s="113" t="s">
        <v>98</v>
      </c>
      <c r="B72" s="114"/>
      <c r="C72" s="114"/>
      <c r="D72" s="7">
        <v>0</v>
      </c>
      <c r="E72" s="7">
        <v>891882</v>
      </c>
      <c r="F72" s="7">
        <v>0</v>
      </c>
      <c r="G72" s="7">
        <v>891882</v>
      </c>
      <c r="H72" s="14">
        <v>0</v>
      </c>
      <c r="I72" s="10">
        <v>730000</v>
      </c>
    </row>
    <row r="73" spans="1:9" ht="15.95" customHeight="1" x14ac:dyDescent="0.25">
      <c r="A73" s="12" t="s">
        <v>37</v>
      </c>
      <c r="B73" s="5" t="s">
        <v>12</v>
      </c>
      <c r="C73" s="5" t="s">
        <v>13</v>
      </c>
      <c r="D73" s="6">
        <v>110000</v>
      </c>
      <c r="E73" s="6">
        <v>107849.93</v>
      </c>
      <c r="F73" s="6">
        <v>107849.93</v>
      </c>
      <c r="G73" s="6">
        <f>E73-F73</f>
        <v>0</v>
      </c>
      <c r="H73" s="13">
        <v>59.973415938959093</v>
      </c>
      <c r="I73" s="19">
        <v>0</v>
      </c>
    </row>
    <row r="74" spans="1:9" ht="15.95" customHeight="1" x14ac:dyDescent="0.25">
      <c r="A74" s="12" t="s">
        <v>37</v>
      </c>
      <c r="B74" s="5" t="s">
        <v>9</v>
      </c>
      <c r="C74" s="5" t="s">
        <v>10</v>
      </c>
      <c r="D74" s="6">
        <v>20000</v>
      </c>
      <c r="E74" s="6">
        <v>15982.53</v>
      </c>
      <c r="F74" s="6">
        <v>12163</v>
      </c>
      <c r="G74" s="6">
        <f t="shared" ref="G74:G81" si="6">E74-F74</f>
        <v>3819.5300000000007</v>
      </c>
      <c r="H74" s="13">
        <v>49.04435483870968</v>
      </c>
      <c r="I74" s="19">
        <v>0</v>
      </c>
    </row>
    <row r="75" spans="1:9" ht="15.95" customHeight="1" x14ac:dyDescent="0.25">
      <c r="A75" s="12" t="s">
        <v>37</v>
      </c>
      <c r="B75" s="5" t="s">
        <v>18</v>
      </c>
      <c r="C75" s="5" t="s">
        <v>19</v>
      </c>
      <c r="D75" s="6">
        <v>0</v>
      </c>
      <c r="E75" s="6">
        <v>2739.44</v>
      </c>
      <c r="F75" s="6">
        <v>2739.44</v>
      </c>
      <c r="G75" s="6">
        <f t="shared" si="6"/>
        <v>0</v>
      </c>
      <c r="H75" s="13">
        <v>100</v>
      </c>
      <c r="I75" s="19">
        <v>0</v>
      </c>
    </row>
    <row r="76" spans="1:9" ht="15.95" customHeight="1" x14ac:dyDescent="0.25">
      <c r="A76" s="12" t="s">
        <v>37</v>
      </c>
      <c r="B76" s="5" t="s">
        <v>20</v>
      </c>
      <c r="C76" s="5" t="s">
        <v>21</v>
      </c>
      <c r="D76" s="6">
        <v>70000</v>
      </c>
      <c r="E76" s="6">
        <v>129445.1</v>
      </c>
      <c r="F76" s="6">
        <v>129445.1</v>
      </c>
      <c r="G76" s="6">
        <f t="shared" si="6"/>
        <v>0</v>
      </c>
      <c r="H76" s="13">
        <v>179.16028843891434</v>
      </c>
      <c r="I76" s="19">
        <v>120000</v>
      </c>
    </row>
    <row r="77" spans="1:9" ht="15.95" customHeight="1" x14ac:dyDescent="0.25">
      <c r="A77" s="12" t="s">
        <v>37</v>
      </c>
      <c r="B77" s="5" t="s">
        <v>22</v>
      </c>
      <c r="C77" s="5" t="s">
        <v>23</v>
      </c>
      <c r="D77" s="6">
        <v>20700000</v>
      </c>
      <c r="E77" s="6">
        <v>22649272</v>
      </c>
      <c r="F77" s="6">
        <v>15784703</v>
      </c>
      <c r="G77" s="6">
        <f t="shared" si="6"/>
        <v>6864569</v>
      </c>
      <c r="H77" s="13">
        <v>69.691877955282621</v>
      </c>
      <c r="I77" s="19">
        <v>18500000</v>
      </c>
    </row>
    <row r="78" spans="1:9" ht="15.95" customHeight="1" x14ac:dyDescent="0.25">
      <c r="A78" s="12" t="s">
        <v>37</v>
      </c>
      <c r="B78" s="5" t="s">
        <v>34</v>
      </c>
      <c r="C78" s="5" t="s">
        <v>35</v>
      </c>
      <c r="D78" s="6">
        <v>6996600</v>
      </c>
      <c r="E78" s="6">
        <v>7515589</v>
      </c>
      <c r="F78" s="6">
        <v>5265838</v>
      </c>
      <c r="G78" s="6">
        <f t="shared" si="6"/>
        <v>2249751</v>
      </c>
      <c r="H78" s="13">
        <v>70.065539773396338</v>
      </c>
      <c r="I78" s="19">
        <f>I77*0.338</f>
        <v>6253000</v>
      </c>
    </row>
    <row r="79" spans="1:9" ht="15.95" customHeight="1" x14ac:dyDescent="0.25">
      <c r="A79" s="12" t="s">
        <v>37</v>
      </c>
      <c r="B79" s="5" t="s">
        <v>38</v>
      </c>
      <c r="C79" s="5" t="s">
        <v>39</v>
      </c>
      <c r="D79" s="6">
        <v>140000</v>
      </c>
      <c r="E79" s="6">
        <v>140000</v>
      </c>
      <c r="F79" s="6">
        <v>93552</v>
      </c>
      <c r="G79" s="6">
        <f t="shared" si="6"/>
        <v>46448</v>
      </c>
      <c r="H79" s="13">
        <v>66.822857142857146</v>
      </c>
      <c r="I79" s="19">
        <f>I77*0.0042</f>
        <v>77700</v>
      </c>
    </row>
    <row r="80" spans="1:9" ht="15.95" customHeight="1" x14ac:dyDescent="0.25">
      <c r="A80" s="12" t="s">
        <v>37</v>
      </c>
      <c r="B80" s="5" t="s">
        <v>40</v>
      </c>
      <c r="C80" s="5" t="s">
        <v>41</v>
      </c>
      <c r="D80" s="6">
        <v>207000</v>
      </c>
      <c r="E80" s="6">
        <v>294197</v>
      </c>
      <c r="F80" s="6">
        <v>165518.01999999999</v>
      </c>
      <c r="G80" s="6">
        <f t="shared" si="6"/>
        <v>128678.98000000001</v>
      </c>
      <c r="H80" s="13">
        <v>56.260947596338511</v>
      </c>
      <c r="I80" s="19">
        <f>I77*0.01</f>
        <v>185000</v>
      </c>
    </row>
    <row r="81" spans="1:10" ht="15.95" customHeight="1" x14ac:dyDescent="0.25">
      <c r="A81" s="12" t="s">
        <v>37</v>
      </c>
      <c r="B81" s="5" t="s">
        <v>26</v>
      </c>
      <c r="C81" s="5" t="s">
        <v>27</v>
      </c>
      <c r="D81" s="6">
        <v>0</v>
      </c>
      <c r="E81" s="6">
        <v>23603</v>
      </c>
      <c r="F81" s="6">
        <v>23603</v>
      </c>
      <c r="G81" s="6">
        <f t="shared" si="6"/>
        <v>0</v>
      </c>
      <c r="H81" s="13">
        <v>0</v>
      </c>
      <c r="I81" s="19">
        <v>0</v>
      </c>
    </row>
    <row r="82" spans="1:10" ht="15.95" customHeight="1" x14ac:dyDescent="0.25">
      <c r="A82" s="113" t="s">
        <v>99</v>
      </c>
      <c r="B82" s="114"/>
      <c r="C82" s="114"/>
      <c r="D82" s="7">
        <v>28243600</v>
      </c>
      <c r="E82" s="7">
        <f>SUM(E73:E81)</f>
        <v>30878678</v>
      </c>
      <c r="F82" s="7">
        <f t="shared" ref="F82:G82" si="7">SUM(F73:F81)</f>
        <v>21585411.489999998</v>
      </c>
      <c r="G82" s="7">
        <f t="shared" si="7"/>
        <v>9293266.5100000016</v>
      </c>
      <c r="H82" s="14">
        <v>69.900000000000006</v>
      </c>
      <c r="I82" s="9">
        <f>SUM(I73:I81)</f>
        <v>25135700</v>
      </c>
    </row>
    <row r="83" spans="1:10" ht="15.95" customHeight="1" x14ac:dyDescent="0.25">
      <c r="A83" s="12" t="s">
        <v>37</v>
      </c>
      <c r="B83" s="5" t="s">
        <v>43</v>
      </c>
      <c r="C83" s="5" t="s">
        <v>44</v>
      </c>
      <c r="D83" s="6">
        <v>28243600</v>
      </c>
      <c r="E83" s="6">
        <v>30878678</v>
      </c>
      <c r="F83" s="6">
        <v>21471202.27</v>
      </c>
      <c r="G83" s="6">
        <f>E83-F83</f>
        <v>9407475.7300000004</v>
      </c>
      <c r="H83" s="13">
        <v>61.717710971952883</v>
      </c>
      <c r="I83" s="11">
        <v>25135700</v>
      </c>
    </row>
    <row r="84" spans="1:10" ht="15.95" customHeight="1" x14ac:dyDescent="0.25">
      <c r="A84" s="113" t="s">
        <v>100</v>
      </c>
      <c r="B84" s="114"/>
      <c r="C84" s="114"/>
      <c r="D84" s="7">
        <v>28243600</v>
      </c>
      <c r="E84" s="7">
        <v>30878678</v>
      </c>
      <c r="F84" s="7">
        <f>SUM(F83)</f>
        <v>21471202.27</v>
      </c>
      <c r="G84" s="7">
        <f>E84-F84</f>
        <v>9407475.7300000004</v>
      </c>
      <c r="H84" s="14">
        <v>61.72</v>
      </c>
      <c r="I84" s="9">
        <f>SUM(I83)</f>
        <v>25135700</v>
      </c>
    </row>
    <row r="85" spans="1:10" ht="15.95" customHeight="1" x14ac:dyDescent="0.25">
      <c r="A85" s="12" t="s">
        <v>53</v>
      </c>
      <c r="B85" s="5" t="s">
        <v>43</v>
      </c>
      <c r="C85" s="5" t="s">
        <v>44</v>
      </c>
      <c r="D85" s="6">
        <v>35700</v>
      </c>
      <c r="E85" s="6">
        <v>35700</v>
      </c>
      <c r="F85" s="6">
        <v>23816</v>
      </c>
      <c r="G85" s="6">
        <v>11884</v>
      </c>
      <c r="H85" s="13">
        <v>66.71148459383754</v>
      </c>
      <c r="I85" s="8">
        <v>35700</v>
      </c>
    </row>
    <row r="86" spans="1:10" ht="15.95" customHeight="1" thickBot="1" x14ac:dyDescent="0.3">
      <c r="A86" s="158" t="s">
        <v>54</v>
      </c>
      <c r="B86" s="159"/>
      <c r="C86" s="159"/>
      <c r="D86" s="16">
        <v>35700</v>
      </c>
      <c r="E86" s="16">
        <v>35700</v>
      </c>
      <c r="F86" s="16">
        <v>23816</v>
      </c>
      <c r="G86" s="16">
        <v>11884</v>
      </c>
      <c r="H86" s="17">
        <v>66.709999999999994</v>
      </c>
      <c r="I86" s="18">
        <f>SUM(I85)</f>
        <v>35700</v>
      </c>
    </row>
    <row r="87" spans="1:10" ht="15.95" customHeight="1" thickBot="1" x14ac:dyDescent="0.3">
      <c r="A87" s="130" t="s">
        <v>42</v>
      </c>
      <c r="B87" s="131"/>
      <c r="C87" s="131"/>
      <c r="D87" s="102">
        <f>D15+D25+D33+D40+D48+D52+D62+D70+D82</f>
        <v>35096600</v>
      </c>
      <c r="E87" s="102">
        <f t="shared" ref="E87:G87" si="8">E15+E25+E33+E40+E48+E52+E62+E70+E82</f>
        <v>38926047.719999999</v>
      </c>
      <c r="F87" s="102">
        <f t="shared" si="8"/>
        <v>26584439.369999997</v>
      </c>
      <c r="G87" s="102">
        <f t="shared" si="8"/>
        <v>12341608.350000001</v>
      </c>
      <c r="H87" s="103">
        <f>F87/E87*100</f>
        <v>68.294730462299285</v>
      </c>
      <c r="I87" s="104">
        <f>I15+I25+I33+I40+I48+I52+I62+I70+I82</f>
        <v>39353912</v>
      </c>
    </row>
    <row r="88" spans="1:10" ht="15.95" customHeight="1" thickBot="1" x14ac:dyDescent="0.3">
      <c r="A88" s="128" t="s">
        <v>55</v>
      </c>
      <c r="B88" s="129"/>
      <c r="C88" s="129"/>
      <c r="D88" s="105">
        <f>D17+D31+D35+D42+D50+D54+D64+D72+D84+D86</f>
        <v>35132300</v>
      </c>
      <c r="E88" s="105">
        <f t="shared" ref="E88:G88" si="9">E17+E31+E35+E42+E50+E54+E64+E72+E84+E86</f>
        <v>38961747.719999999</v>
      </c>
      <c r="F88" s="105">
        <f t="shared" si="9"/>
        <v>26258034.640000001</v>
      </c>
      <c r="G88" s="105">
        <f t="shared" si="9"/>
        <v>12703713.08</v>
      </c>
      <c r="H88" s="106">
        <f>F88/E88*100</f>
        <v>67.394396238855379</v>
      </c>
      <c r="I88" s="107">
        <f>I17+I31+I35+I54+I64+I72+I84+I86+I42+I50</f>
        <v>39389612</v>
      </c>
      <c r="J88" s="2"/>
    </row>
    <row r="89" spans="1:10" x14ac:dyDescent="0.25">
      <c r="A89" s="3"/>
      <c r="B89" s="3"/>
      <c r="C89" s="3"/>
      <c r="D89" s="3"/>
      <c r="E89" s="3"/>
      <c r="F89" s="3"/>
      <c r="G89" s="3"/>
      <c r="H89" s="3"/>
    </row>
    <row r="90" spans="1:10" ht="16.5" thickBot="1" x14ac:dyDescent="0.3">
      <c r="A90" s="3"/>
      <c r="B90" s="3"/>
      <c r="C90" s="3"/>
      <c r="D90" s="3"/>
      <c r="E90" s="3"/>
      <c r="F90" s="3"/>
      <c r="G90" s="3"/>
      <c r="H90" s="3"/>
    </row>
    <row r="91" spans="1:10" ht="16.5" customHeight="1" thickBot="1" x14ac:dyDescent="0.3">
      <c r="A91" s="132" t="s">
        <v>63</v>
      </c>
      <c r="B91" s="133"/>
      <c r="C91" s="133"/>
      <c r="D91" s="133"/>
      <c r="E91" s="133"/>
      <c r="F91" s="133"/>
      <c r="G91" s="133"/>
      <c r="H91" s="133"/>
      <c r="I91" s="134"/>
    </row>
    <row r="92" spans="1:10" ht="26.25" thickBot="1" x14ac:dyDescent="0.3">
      <c r="A92" s="50" t="s">
        <v>1</v>
      </c>
      <c r="B92" s="51" t="s">
        <v>2</v>
      </c>
      <c r="C92" s="51" t="s">
        <v>3</v>
      </c>
      <c r="D92" s="51" t="s">
        <v>4</v>
      </c>
      <c r="E92" s="51" t="s">
        <v>5</v>
      </c>
      <c r="F92" s="51" t="s">
        <v>6</v>
      </c>
      <c r="G92" s="51" t="s">
        <v>7</v>
      </c>
      <c r="H92" s="51" t="s">
        <v>8</v>
      </c>
      <c r="I92" s="52" t="s">
        <v>56</v>
      </c>
    </row>
    <row r="93" spans="1:10" x14ac:dyDescent="0.25">
      <c r="A93" s="41" t="s">
        <v>11</v>
      </c>
      <c r="B93" s="42" t="s">
        <v>12</v>
      </c>
      <c r="C93" s="42" t="s">
        <v>13</v>
      </c>
      <c r="D93" s="43">
        <v>90000</v>
      </c>
      <c r="E93" s="43">
        <v>60000</v>
      </c>
      <c r="F93" s="43">
        <v>44344.35</v>
      </c>
      <c r="G93" s="43">
        <f>E93-F93</f>
        <v>15655.650000000001</v>
      </c>
      <c r="H93" s="43">
        <v>49.271500000000003</v>
      </c>
      <c r="I93" s="44">
        <v>50000</v>
      </c>
    </row>
    <row r="94" spans="1:10" x14ac:dyDescent="0.25">
      <c r="A94" s="45" t="s">
        <v>11</v>
      </c>
      <c r="B94" s="46" t="s">
        <v>14</v>
      </c>
      <c r="C94" s="46" t="s">
        <v>15</v>
      </c>
      <c r="D94" s="47">
        <v>295000</v>
      </c>
      <c r="E94" s="47">
        <v>295000</v>
      </c>
      <c r="F94" s="47">
        <v>175007.03</v>
      </c>
      <c r="G94" s="47">
        <f t="shared" ref="G94:G100" si="10">E94-F94</f>
        <v>119992.97</v>
      </c>
      <c r="H94" s="47">
        <v>59.324416949152543</v>
      </c>
      <c r="I94" s="48">
        <v>260000</v>
      </c>
    </row>
    <row r="95" spans="1:10" x14ac:dyDescent="0.25">
      <c r="A95" s="45" t="s">
        <v>11</v>
      </c>
      <c r="B95" s="46" t="s">
        <v>16</v>
      </c>
      <c r="C95" s="46" t="s">
        <v>17</v>
      </c>
      <c r="D95" s="47">
        <v>77000</v>
      </c>
      <c r="E95" s="47">
        <v>77000</v>
      </c>
      <c r="F95" s="47">
        <v>75993.350000000006</v>
      </c>
      <c r="G95" s="47">
        <f t="shared" si="10"/>
        <v>1006.6499999999942</v>
      </c>
      <c r="H95" s="47">
        <v>98.692662337662327</v>
      </c>
      <c r="I95" s="48">
        <v>70000</v>
      </c>
    </row>
    <row r="96" spans="1:10" x14ac:dyDescent="0.25">
      <c r="A96" s="45" t="s">
        <v>11</v>
      </c>
      <c r="B96" s="46" t="s">
        <v>9</v>
      </c>
      <c r="C96" s="46" t="s">
        <v>10</v>
      </c>
      <c r="D96" s="47">
        <v>1000</v>
      </c>
      <c r="E96" s="47">
        <v>2000</v>
      </c>
      <c r="F96" s="47">
        <v>1986</v>
      </c>
      <c r="G96" s="47">
        <f t="shared" si="10"/>
        <v>14</v>
      </c>
      <c r="H96" s="47">
        <v>198.6</v>
      </c>
      <c r="I96" s="48">
        <v>0</v>
      </c>
    </row>
    <row r="97" spans="1:9" x14ac:dyDescent="0.25">
      <c r="A97" s="45" t="s">
        <v>11</v>
      </c>
      <c r="B97" s="46" t="s">
        <v>18</v>
      </c>
      <c r="C97" s="46" t="s">
        <v>19</v>
      </c>
      <c r="D97" s="47">
        <v>1500</v>
      </c>
      <c r="E97" s="47">
        <v>500</v>
      </c>
      <c r="F97" s="47">
        <v>420</v>
      </c>
      <c r="G97" s="47">
        <f t="shared" si="10"/>
        <v>80</v>
      </c>
      <c r="H97" s="47">
        <v>28</v>
      </c>
      <c r="I97" s="48">
        <v>0</v>
      </c>
    </row>
    <row r="98" spans="1:9" x14ac:dyDescent="0.25">
      <c r="A98" s="45" t="s">
        <v>11</v>
      </c>
      <c r="B98" s="46" t="s">
        <v>20</v>
      </c>
      <c r="C98" s="46" t="s">
        <v>21</v>
      </c>
      <c r="D98" s="47">
        <v>86700</v>
      </c>
      <c r="E98" s="47">
        <v>86700</v>
      </c>
      <c r="F98" s="47">
        <v>85113.919999999998</v>
      </c>
      <c r="G98" s="47">
        <f t="shared" si="10"/>
        <v>1586.0800000000017</v>
      </c>
      <c r="H98" s="47">
        <v>98.17061130334487</v>
      </c>
      <c r="I98" s="48">
        <v>80000</v>
      </c>
    </row>
    <row r="99" spans="1:9" x14ac:dyDescent="0.25">
      <c r="A99" s="45" t="s">
        <v>11</v>
      </c>
      <c r="B99" s="46" t="s">
        <v>26</v>
      </c>
      <c r="C99" s="46" t="s">
        <v>27</v>
      </c>
      <c r="D99" s="47">
        <v>40000</v>
      </c>
      <c r="E99" s="47">
        <v>68497</v>
      </c>
      <c r="F99" s="47">
        <v>60844</v>
      </c>
      <c r="G99" s="47">
        <f t="shared" si="10"/>
        <v>7653</v>
      </c>
      <c r="H99" s="47">
        <v>152.11000000000001</v>
      </c>
      <c r="I99" s="48">
        <v>40000</v>
      </c>
    </row>
    <row r="100" spans="1:9" x14ac:dyDescent="0.25">
      <c r="A100" s="45" t="s">
        <v>11</v>
      </c>
      <c r="B100" s="46" t="s">
        <v>28</v>
      </c>
      <c r="C100" s="46" t="s">
        <v>29</v>
      </c>
      <c r="D100" s="47">
        <v>5000</v>
      </c>
      <c r="E100" s="47">
        <v>6503</v>
      </c>
      <c r="F100" s="47">
        <v>6503</v>
      </c>
      <c r="G100" s="47">
        <f t="shared" si="10"/>
        <v>0</v>
      </c>
      <c r="H100" s="47">
        <v>130.06</v>
      </c>
      <c r="I100" s="48">
        <v>5000</v>
      </c>
    </row>
    <row r="101" spans="1:9" x14ac:dyDescent="0.25">
      <c r="A101" s="121" t="s">
        <v>85</v>
      </c>
      <c r="B101" s="122"/>
      <c r="C101" s="122"/>
      <c r="D101" s="53">
        <v>596200</v>
      </c>
      <c r="E101" s="53">
        <v>596200</v>
      </c>
      <c r="F101" s="53">
        <v>450211.65</v>
      </c>
      <c r="G101" s="53">
        <v>145988.35</v>
      </c>
      <c r="H101" s="53">
        <v>75.510000000000005</v>
      </c>
      <c r="I101" s="54">
        <f>SUM(I93:I100)</f>
        <v>505000</v>
      </c>
    </row>
    <row r="102" spans="1:9" x14ac:dyDescent="0.25">
      <c r="A102" s="45" t="s">
        <v>11</v>
      </c>
      <c r="B102" s="46" t="s">
        <v>43</v>
      </c>
      <c r="C102" s="46" t="s">
        <v>44</v>
      </c>
      <c r="D102" s="47">
        <v>596200</v>
      </c>
      <c r="E102" s="47">
        <v>596200</v>
      </c>
      <c r="F102" s="47">
        <v>149050</v>
      </c>
      <c r="G102" s="47">
        <v>447150</v>
      </c>
      <c r="H102" s="47">
        <v>25</v>
      </c>
      <c r="I102" s="48">
        <v>505000</v>
      </c>
    </row>
    <row r="103" spans="1:9" x14ac:dyDescent="0.25">
      <c r="A103" s="121" t="s">
        <v>84</v>
      </c>
      <c r="B103" s="122"/>
      <c r="C103" s="122"/>
      <c r="D103" s="53">
        <v>596200</v>
      </c>
      <c r="E103" s="53">
        <v>596200</v>
      </c>
      <c r="F103" s="53">
        <v>149050</v>
      </c>
      <c r="G103" s="53">
        <v>447150</v>
      </c>
      <c r="H103" s="53">
        <v>25</v>
      </c>
      <c r="I103" s="54">
        <f>SUM(I102)</f>
        <v>505000</v>
      </c>
    </row>
    <row r="104" spans="1:9" x14ac:dyDescent="0.25">
      <c r="A104" s="45" t="s">
        <v>30</v>
      </c>
      <c r="B104" s="46" t="s">
        <v>12</v>
      </c>
      <c r="C104" s="46" t="s">
        <v>13</v>
      </c>
      <c r="D104" s="47">
        <v>45000</v>
      </c>
      <c r="E104" s="47">
        <v>45000</v>
      </c>
      <c r="F104" s="47">
        <v>7136.76</v>
      </c>
      <c r="G104" s="47">
        <v>37863.24</v>
      </c>
      <c r="H104" s="47">
        <v>15.859466666666668</v>
      </c>
      <c r="I104" s="48">
        <v>45000</v>
      </c>
    </row>
    <row r="105" spans="1:9" x14ac:dyDescent="0.25">
      <c r="A105" s="45" t="s">
        <v>30</v>
      </c>
      <c r="B105" s="46" t="s">
        <v>16</v>
      </c>
      <c r="C105" s="46" t="s">
        <v>17</v>
      </c>
      <c r="D105" s="47">
        <v>31000</v>
      </c>
      <c r="E105" s="47">
        <v>31000</v>
      </c>
      <c r="F105" s="47">
        <v>0</v>
      </c>
      <c r="G105" s="47">
        <v>31000</v>
      </c>
      <c r="H105" s="47">
        <v>0</v>
      </c>
      <c r="I105" s="48">
        <v>31000</v>
      </c>
    </row>
    <row r="106" spans="1:9" x14ac:dyDescent="0.25">
      <c r="A106" s="45" t="s">
        <v>30</v>
      </c>
      <c r="B106" s="46" t="s">
        <v>9</v>
      </c>
      <c r="C106" s="46" t="s">
        <v>10</v>
      </c>
      <c r="D106" s="47">
        <v>6800</v>
      </c>
      <c r="E106" s="47">
        <v>6800</v>
      </c>
      <c r="F106" s="47">
        <v>697</v>
      </c>
      <c r="G106" s="47">
        <v>6103</v>
      </c>
      <c r="H106" s="47">
        <v>10.25</v>
      </c>
      <c r="I106" s="48">
        <v>7000</v>
      </c>
    </row>
    <row r="107" spans="1:9" x14ac:dyDescent="0.25">
      <c r="A107" s="45" t="s">
        <v>30</v>
      </c>
      <c r="B107" s="46" t="s">
        <v>20</v>
      </c>
      <c r="C107" s="46" t="s">
        <v>21</v>
      </c>
      <c r="D107" s="47">
        <v>17000</v>
      </c>
      <c r="E107" s="47">
        <v>17000</v>
      </c>
      <c r="F107" s="47">
        <v>400</v>
      </c>
      <c r="G107" s="47">
        <v>16600</v>
      </c>
      <c r="H107" s="47">
        <v>2.3529411764705883</v>
      </c>
      <c r="I107" s="48">
        <v>15000</v>
      </c>
    </row>
    <row r="108" spans="1:9" x14ac:dyDescent="0.25">
      <c r="A108" s="45" t="s">
        <v>30</v>
      </c>
      <c r="B108" s="46" t="s">
        <v>26</v>
      </c>
      <c r="C108" s="46" t="s">
        <v>27</v>
      </c>
      <c r="D108" s="47">
        <v>50000</v>
      </c>
      <c r="E108" s="47">
        <v>50000</v>
      </c>
      <c r="F108" s="47">
        <v>7012.96</v>
      </c>
      <c r="G108" s="47">
        <v>42987.040000000001</v>
      </c>
      <c r="H108" s="47">
        <v>14.025919999999999</v>
      </c>
      <c r="I108" s="48">
        <v>70000</v>
      </c>
    </row>
    <row r="109" spans="1:9" x14ac:dyDescent="0.25">
      <c r="A109" s="121" t="s">
        <v>83</v>
      </c>
      <c r="B109" s="122"/>
      <c r="C109" s="122"/>
      <c r="D109" s="53">
        <v>149800</v>
      </c>
      <c r="E109" s="53">
        <v>149800</v>
      </c>
      <c r="F109" s="53">
        <v>15246.72</v>
      </c>
      <c r="G109" s="53">
        <v>134553.28</v>
      </c>
      <c r="H109" s="53">
        <v>10.18</v>
      </c>
      <c r="I109" s="54">
        <f>SUM(I104:I108)</f>
        <v>168000</v>
      </c>
    </row>
    <row r="110" spans="1:9" x14ac:dyDescent="0.25">
      <c r="A110" s="45" t="s">
        <v>30</v>
      </c>
      <c r="B110" s="46" t="s">
        <v>45</v>
      </c>
      <c r="C110" s="46" t="s">
        <v>46</v>
      </c>
      <c r="D110" s="47">
        <v>149800</v>
      </c>
      <c r="E110" s="47">
        <v>149800</v>
      </c>
      <c r="F110" s="47">
        <v>151092</v>
      </c>
      <c r="G110" s="47">
        <v>-1292</v>
      </c>
      <c r="H110" s="47">
        <v>100.86248331108143</v>
      </c>
      <c r="I110" s="48">
        <v>168000</v>
      </c>
    </row>
    <row r="111" spans="1:9" x14ac:dyDescent="0.25">
      <c r="A111" s="121" t="s">
        <v>86</v>
      </c>
      <c r="B111" s="122"/>
      <c r="C111" s="122"/>
      <c r="D111" s="53">
        <v>149800</v>
      </c>
      <c r="E111" s="53">
        <v>149800</v>
      </c>
      <c r="F111" s="53">
        <v>151092</v>
      </c>
      <c r="G111" s="53">
        <v>-1292</v>
      </c>
      <c r="H111" s="53">
        <v>100.86</v>
      </c>
      <c r="I111" s="54">
        <f>SUM(I110)</f>
        <v>168000</v>
      </c>
    </row>
    <row r="112" spans="1:9" x14ac:dyDescent="0.25">
      <c r="A112" s="45" t="s">
        <v>33</v>
      </c>
      <c r="B112" s="46" t="s">
        <v>20</v>
      </c>
      <c r="C112" s="46" t="s">
        <v>21</v>
      </c>
      <c r="D112" s="47">
        <v>14650</v>
      </c>
      <c r="E112" s="47">
        <v>14650</v>
      </c>
      <c r="F112" s="47">
        <v>0</v>
      </c>
      <c r="G112" s="47">
        <v>14650</v>
      </c>
      <c r="H112" s="47">
        <v>0</v>
      </c>
      <c r="I112" s="48">
        <v>0</v>
      </c>
    </row>
    <row r="113" spans="1:9" x14ac:dyDescent="0.25">
      <c r="A113" s="121" t="s">
        <v>95</v>
      </c>
      <c r="B113" s="122"/>
      <c r="C113" s="122"/>
      <c r="D113" s="53">
        <v>14650</v>
      </c>
      <c r="E113" s="53">
        <v>14650</v>
      </c>
      <c r="F113" s="53">
        <v>0</v>
      </c>
      <c r="G113" s="53">
        <v>14650</v>
      </c>
      <c r="H113" s="53">
        <v>0</v>
      </c>
      <c r="I113" s="54">
        <f>SUM(I112)</f>
        <v>0</v>
      </c>
    </row>
    <row r="114" spans="1:9" x14ac:dyDescent="0.25">
      <c r="A114" s="45" t="s">
        <v>33</v>
      </c>
      <c r="B114" s="46" t="s">
        <v>43</v>
      </c>
      <c r="C114" s="46" t="s">
        <v>44</v>
      </c>
      <c r="D114" s="47">
        <v>14650</v>
      </c>
      <c r="E114" s="47">
        <v>14650</v>
      </c>
      <c r="F114" s="47">
        <v>0</v>
      </c>
      <c r="G114" s="47">
        <v>14650</v>
      </c>
      <c r="H114" s="47">
        <v>0</v>
      </c>
      <c r="I114" s="48">
        <v>0</v>
      </c>
    </row>
    <row r="115" spans="1:9" x14ac:dyDescent="0.25">
      <c r="A115" s="121" t="s">
        <v>101</v>
      </c>
      <c r="B115" s="122"/>
      <c r="C115" s="122"/>
      <c r="D115" s="53">
        <v>14650</v>
      </c>
      <c r="E115" s="53">
        <v>14650</v>
      </c>
      <c r="F115" s="53">
        <v>0</v>
      </c>
      <c r="G115" s="53">
        <v>14650</v>
      </c>
      <c r="H115" s="53">
        <v>0</v>
      </c>
      <c r="I115" s="55">
        <v>0</v>
      </c>
    </row>
    <row r="116" spans="1:9" x14ac:dyDescent="0.25">
      <c r="A116" s="45" t="s">
        <v>36</v>
      </c>
      <c r="B116" s="46" t="s">
        <v>12</v>
      </c>
      <c r="C116" s="46" t="s">
        <v>13</v>
      </c>
      <c r="D116" s="47">
        <v>0</v>
      </c>
      <c r="E116" s="47">
        <v>9000</v>
      </c>
      <c r="F116" s="47">
        <v>179</v>
      </c>
      <c r="G116" s="47">
        <f>E116-F116</f>
        <v>8821</v>
      </c>
      <c r="H116" s="47">
        <v>1.79</v>
      </c>
      <c r="I116" s="48">
        <v>9000</v>
      </c>
    </row>
    <row r="117" spans="1:9" x14ac:dyDescent="0.25">
      <c r="A117" s="45" t="s">
        <v>36</v>
      </c>
      <c r="B117" s="46" t="s">
        <v>9</v>
      </c>
      <c r="C117" s="46" t="s">
        <v>10</v>
      </c>
      <c r="D117" s="47">
        <v>0</v>
      </c>
      <c r="E117" s="47">
        <v>1000</v>
      </c>
      <c r="F117" s="47">
        <v>390</v>
      </c>
      <c r="G117" s="47">
        <f t="shared" ref="G117:G118" si="11">E117-F117</f>
        <v>610</v>
      </c>
      <c r="H117" s="47">
        <v>0</v>
      </c>
      <c r="I117" s="48">
        <v>0</v>
      </c>
    </row>
    <row r="118" spans="1:9" x14ac:dyDescent="0.25">
      <c r="A118" s="45" t="s">
        <v>36</v>
      </c>
      <c r="B118" s="46" t="s">
        <v>20</v>
      </c>
      <c r="C118" s="46" t="s">
        <v>21</v>
      </c>
      <c r="D118" s="47">
        <v>0</v>
      </c>
      <c r="E118" s="47">
        <v>33408</v>
      </c>
      <c r="F118" s="47">
        <v>800</v>
      </c>
      <c r="G118" s="47">
        <f t="shared" si="11"/>
        <v>32608</v>
      </c>
      <c r="H118" s="47">
        <v>2.3946360153256703</v>
      </c>
      <c r="I118" s="48">
        <v>30000</v>
      </c>
    </row>
    <row r="119" spans="1:9" x14ac:dyDescent="0.25">
      <c r="A119" s="121" t="s">
        <v>97</v>
      </c>
      <c r="B119" s="122"/>
      <c r="C119" s="122"/>
      <c r="D119" s="53">
        <v>0</v>
      </c>
      <c r="E119" s="53">
        <v>43408</v>
      </c>
      <c r="F119" s="53">
        <v>1369</v>
      </c>
      <c r="G119" s="53">
        <f>SUM(G116:G118)</f>
        <v>42039</v>
      </c>
      <c r="H119" s="53">
        <v>3.15</v>
      </c>
      <c r="I119" s="54">
        <f>SUM(I116:I118)</f>
        <v>39000</v>
      </c>
    </row>
    <row r="120" spans="1:9" x14ac:dyDescent="0.25">
      <c r="A120" s="45" t="s">
        <v>36</v>
      </c>
      <c r="B120" s="46" t="s">
        <v>43</v>
      </c>
      <c r="C120" s="46" t="s">
        <v>44</v>
      </c>
      <c r="D120" s="47">
        <v>0</v>
      </c>
      <c r="E120" s="47">
        <v>43408</v>
      </c>
      <c r="F120" s="47">
        <v>0</v>
      </c>
      <c r="G120" s="47">
        <v>43408</v>
      </c>
      <c r="H120" s="47">
        <v>0</v>
      </c>
      <c r="I120" s="48">
        <v>39000</v>
      </c>
    </row>
    <row r="121" spans="1:9" x14ac:dyDescent="0.25">
      <c r="A121" s="121" t="s">
        <v>98</v>
      </c>
      <c r="B121" s="122"/>
      <c r="C121" s="122"/>
      <c r="D121" s="53">
        <v>0</v>
      </c>
      <c r="E121" s="53">
        <v>43408</v>
      </c>
      <c r="F121" s="53">
        <v>0</v>
      </c>
      <c r="G121" s="53">
        <v>43408</v>
      </c>
      <c r="H121" s="53">
        <v>0</v>
      </c>
      <c r="I121" s="54">
        <f>SUM(I120)</f>
        <v>39000</v>
      </c>
    </row>
    <row r="122" spans="1:9" x14ac:dyDescent="0.25">
      <c r="A122" s="45" t="s">
        <v>37</v>
      </c>
      <c r="B122" s="46" t="s">
        <v>12</v>
      </c>
      <c r="C122" s="46" t="s">
        <v>13</v>
      </c>
      <c r="D122" s="47">
        <v>14000</v>
      </c>
      <c r="E122" s="47">
        <v>14000</v>
      </c>
      <c r="F122" s="47">
        <v>2149</v>
      </c>
      <c r="G122" s="47">
        <v>11851</v>
      </c>
      <c r="H122" s="47">
        <v>15.35</v>
      </c>
      <c r="I122" s="48">
        <v>0</v>
      </c>
    </row>
    <row r="123" spans="1:9" x14ac:dyDescent="0.25">
      <c r="A123" s="45" t="s">
        <v>37</v>
      </c>
      <c r="B123" s="46" t="s">
        <v>9</v>
      </c>
      <c r="C123" s="46" t="s">
        <v>10</v>
      </c>
      <c r="D123" s="47">
        <v>1000</v>
      </c>
      <c r="E123" s="47">
        <v>1000</v>
      </c>
      <c r="F123" s="47">
        <v>0</v>
      </c>
      <c r="G123" s="47">
        <v>1000</v>
      </c>
      <c r="H123" s="47">
        <v>0</v>
      </c>
      <c r="I123" s="48">
        <v>0</v>
      </c>
    </row>
    <row r="124" spans="1:9" x14ac:dyDescent="0.25">
      <c r="A124" s="45" t="s">
        <v>37</v>
      </c>
      <c r="B124" s="46" t="s">
        <v>20</v>
      </c>
      <c r="C124" s="46" t="s">
        <v>21</v>
      </c>
      <c r="D124" s="47">
        <v>5000</v>
      </c>
      <c r="E124" s="47">
        <v>5000</v>
      </c>
      <c r="F124" s="47">
        <v>1930</v>
      </c>
      <c r="G124" s="47">
        <v>3070</v>
      </c>
      <c r="H124" s="47">
        <v>38.6</v>
      </c>
      <c r="I124" s="48">
        <v>0</v>
      </c>
    </row>
    <row r="125" spans="1:9" x14ac:dyDescent="0.25">
      <c r="A125" s="45" t="s">
        <v>37</v>
      </c>
      <c r="B125" s="46" t="s">
        <v>22</v>
      </c>
      <c r="C125" s="46" t="s">
        <v>23</v>
      </c>
      <c r="D125" s="47">
        <v>2500000</v>
      </c>
      <c r="E125" s="47">
        <v>2500000</v>
      </c>
      <c r="F125" s="47">
        <v>1623750</v>
      </c>
      <c r="G125" s="47">
        <v>876250</v>
      </c>
      <c r="H125" s="47">
        <v>64.95</v>
      </c>
      <c r="I125" s="48">
        <v>2252000</v>
      </c>
    </row>
    <row r="126" spans="1:9" x14ac:dyDescent="0.25">
      <c r="A126" s="45" t="s">
        <v>37</v>
      </c>
      <c r="B126" s="46" t="s">
        <v>34</v>
      </c>
      <c r="C126" s="46" t="s">
        <v>35</v>
      </c>
      <c r="D126" s="47">
        <v>845000</v>
      </c>
      <c r="E126" s="47">
        <v>845000</v>
      </c>
      <c r="F126" s="47">
        <v>548837</v>
      </c>
      <c r="G126" s="47">
        <v>296163</v>
      </c>
      <c r="H126" s="47">
        <v>64.95112426035503</v>
      </c>
      <c r="I126" s="48">
        <v>761176</v>
      </c>
    </row>
    <row r="127" spans="1:9" x14ac:dyDescent="0.25">
      <c r="A127" s="121" t="s">
        <v>99</v>
      </c>
      <c r="B127" s="122"/>
      <c r="C127" s="122"/>
      <c r="D127" s="53">
        <v>3365000</v>
      </c>
      <c r="E127" s="53">
        <v>3365000</v>
      </c>
      <c r="F127" s="53">
        <v>2176666</v>
      </c>
      <c r="G127" s="53">
        <v>1188334</v>
      </c>
      <c r="H127" s="53">
        <v>64.69</v>
      </c>
      <c r="I127" s="54">
        <f>SUM(I122:I126)</f>
        <v>3013176</v>
      </c>
    </row>
    <row r="128" spans="1:9" x14ac:dyDescent="0.25">
      <c r="A128" s="45" t="s">
        <v>37</v>
      </c>
      <c r="B128" s="46" t="s">
        <v>43</v>
      </c>
      <c r="C128" s="46" t="s">
        <v>44</v>
      </c>
      <c r="D128" s="47">
        <v>3365000</v>
      </c>
      <c r="E128" s="47">
        <v>3365000</v>
      </c>
      <c r="F128" s="47">
        <v>2172587</v>
      </c>
      <c r="G128" s="47">
        <f>E128-F128</f>
        <v>1192413</v>
      </c>
      <c r="H128" s="47">
        <v>56.51566121842496</v>
      </c>
      <c r="I128" s="49">
        <v>3013176</v>
      </c>
    </row>
    <row r="129" spans="1:9" ht="16.5" thickBot="1" x14ac:dyDescent="0.3">
      <c r="A129" s="160" t="s">
        <v>100</v>
      </c>
      <c r="B129" s="161"/>
      <c r="C129" s="161"/>
      <c r="D129" s="56">
        <v>3365000</v>
      </c>
      <c r="E129" s="56">
        <v>3365000</v>
      </c>
      <c r="F129" s="56">
        <f>SUM(F128)</f>
        <v>2172587</v>
      </c>
      <c r="G129" s="56">
        <f>E129-F129</f>
        <v>1192413</v>
      </c>
      <c r="H129" s="56">
        <v>56.52</v>
      </c>
      <c r="I129" s="57">
        <f>SUM(I128)</f>
        <v>3013176</v>
      </c>
    </row>
    <row r="130" spans="1:9" x14ac:dyDescent="0.25">
      <c r="A130" s="123" t="s">
        <v>42</v>
      </c>
      <c r="B130" s="124"/>
      <c r="C130" s="124"/>
      <c r="D130" s="58">
        <f>D101+D109+D113+D119+D127</f>
        <v>4125650</v>
      </c>
      <c r="E130" s="58">
        <f t="shared" ref="E130:G130" si="12">E101+E109+E113+E119+E127</f>
        <v>4169058</v>
      </c>
      <c r="F130" s="58">
        <f t="shared" si="12"/>
        <v>2643493.37</v>
      </c>
      <c r="G130" s="58">
        <f t="shared" si="12"/>
        <v>1525564.63</v>
      </c>
      <c r="H130" s="58">
        <v>63.41</v>
      </c>
      <c r="I130" s="59">
        <f>I101+I109+I113+I119+I127</f>
        <v>3725176</v>
      </c>
    </row>
    <row r="131" spans="1:9" ht="16.5" thickBot="1" x14ac:dyDescent="0.3">
      <c r="A131" s="138" t="s">
        <v>55</v>
      </c>
      <c r="B131" s="139"/>
      <c r="C131" s="139"/>
      <c r="D131" s="60">
        <f>D103+D111+D115+D121+D129</f>
        <v>4125650</v>
      </c>
      <c r="E131" s="60">
        <f t="shared" ref="E131:G131" si="13">E103+E111+E115+E121+E129</f>
        <v>4169058</v>
      </c>
      <c r="F131" s="60">
        <f t="shared" si="13"/>
        <v>2472729</v>
      </c>
      <c r="G131" s="60">
        <f t="shared" si="13"/>
        <v>1696329</v>
      </c>
      <c r="H131" s="60">
        <v>59.31</v>
      </c>
      <c r="I131" s="61">
        <f>I103+I111+I115+I121+I129</f>
        <v>3725176</v>
      </c>
    </row>
    <row r="132" spans="1:9" ht="16.5" thickBot="1" x14ac:dyDescent="0.3">
      <c r="A132" s="3"/>
      <c r="B132" s="3"/>
      <c r="C132" s="3"/>
      <c r="D132" s="3"/>
      <c r="E132" s="3"/>
      <c r="F132" s="3"/>
      <c r="G132" s="3"/>
      <c r="H132" s="3"/>
    </row>
    <row r="133" spans="1:9" ht="16.5" customHeight="1" thickBot="1" x14ac:dyDescent="0.3">
      <c r="A133" s="140" t="s">
        <v>64</v>
      </c>
      <c r="B133" s="141"/>
      <c r="C133" s="141"/>
      <c r="D133" s="141"/>
      <c r="E133" s="141"/>
      <c r="F133" s="141"/>
      <c r="G133" s="141"/>
      <c r="H133" s="141"/>
      <c r="I133" s="142"/>
    </row>
    <row r="134" spans="1:9" ht="26.25" thickBot="1" x14ac:dyDescent="0.3">
      <c r="A134" s="38" t="s">
        <v>1</v>
      </c>
      <c r="B134" s="39" t="s">
        <v>2</v>
      </c>
      <c r="C134" s="39" t="s">
        <v>3</v>
      </c>
      <c r="D134" s="39" t="s">
        <v>4</v>
      </c>
      <c r="E134" s="39" t="s">
        <v>5</v>
      </c>
      <c r="F134" s="39" t="s">
        <v>6</v>
      </c>
      <c r="G134" s="39" t="s">
        <v>7</v>
      </c>
      <c r="H134" s="39" t="s">
        <v>8</v>
      </c>
      <c r="I134" s="40" t="s">
        <v>56</v>
      </c>
    </row>
    <row r="135" spans="1:9" x14ac:dyDescent="0.25">
      <c r="A135" s="34" t="s">
        <v>11</v>
      </c>
      <c r="B135" s="35" t="s">
        <v>12</v>
      </c>
      <c r="C135" s="35" t="s">
        <v>13</v>
      </c>
      <c r="D135" s="36">
        <v>76800</v>
      </c>
      <c r="E135" s="36">
        <v>71800</v>
      </c>
      <c r="F135" s="36">
        <v>47240.29</v>
      </c>
      <c r="G135" s="36">
        <f>E135-F135</f>
        <v>24559.71</v>
      </c>
      <c r="H135" s="36">
        <v>61.510794270833337</v>
      </c>
      <c r="I135" s="37">
        <v>70000</v>
      </c>
    </row>
    <row r="136" spans="1:9" x14ac:dyDescent="0.25">
      <c r="A136" s="25" t="s">
        <v>11</v>
      </c>
      <c r="B136" s="26" t="s">
        <v>14</v>
      </c>
      <c r="C136" s="26" t="s">
        <v>15</v>
      </c>
      <c r="D136" s="27">
        <v>412000</v>
      </c>
      <c r="E136" s="27">
        <v>412000</v>
      </c>
      <c r="F136" s="27">
        <v>82591.75</v>
      </c>
      <c r="G136" s="27">
        <f t="shared" ref="G136:G142" si="14">E136-F136</f>
        <v>329408.25</v>
      </c>
      <c r="H136" s="27">
        <v>20.046541262135921</v>
      </c>
      <c r="I136" s="28">
        <v>320000</v>
      </c>
    </row>
    <row r="137" spans="1:9" x14ac:dyDescent="0.25">
      <c r="A137" s="25" t="s">
        <v>11</v>
      </c>
      <c r="B137" s="26" t="s">
        <v>16</v>
      </c>
      <c r="C137" s="26" t="s">
        <v>17</v>
      </c>
      <c r="D137" s="27">
        <v>80000</v>
      </c>
      <c r="E137" s="27">
        <v>80000</v>
      </c>
      <c r="F137" s="27">
        <v>52448.5</v>
      </c>
      <c r="G137" s="27">
        <f t="shared" si="14"/>
        <v>27551.5</v>
      </c>
      <c r="H137" s="27">
        <v>65.560625000000002</v>
      </c>
      <c r="I137" s="28">
        <v>70000</v>
      </c>
    </row>
    <row r="138" spans="1:9" x14ac:dyDescent="0.25">
      <c r="A138" s="25" t="s">
        <v>11</v>
      </c>
      <c r="B138" s="26" t="s">
        <v>9</v>
      </c>
      <c r="C138" s="26" t="s">
        <v>10</v>
      </c>
      <c r="D138" s="27">
        <v>3000</v>
      </c>
      <c r="E138" s="27">
        <v>3000</v>
      </c>
      <c r="F138" s="27">
        <v>2918</v>
      </c>
      <c r="G138" s="27">
        <f t="shared" si="14"/>
        <v>82</v>
      </c>
      <c r="H138" s="27">
        <v>97.266666666666666</v>
      </c>
      <c r="I138" s="28">
        <v>0</v>
      </c>
    </row>
    <row r="139" spans="1:9" x14ac:dyDescent="0.25">
      <c r="A139" s="25" t="s">
        <v>11</v>
      </c>
      <c r="B139" s="26" t="s">
        <v>18</v>
      </c>
      <c r="C139" s="26" t="s">
        <v>19</v>
      </c>
      <c r="D139" s="27">
        <v>3000</v>
      </c>
      <c r="E139" s="27">
        <v>8000</v>
      </c>
      <c r="F139" s="27">
        <v>7383</v>
      </c>
      <c r="G139" s="27">
        <f t="shared" si="14"/>
        <v>617</v>
      </c>
      <c r="H139" s="27">
        <v>246.1</v>
      </c>
      <c r="I139" s="28">
        <v>0</v>
      </c>
    </row>
    <row r="140" spans="1:9" x14ac:dyDescent="0.25">
      <c r="A140" s="25" t="s">
        <v>11</v>
      </c>
      <c r="B140" s="26" t="s">
        <v>20</v>
      </c>
      <c r="C140" s="26" t="s">
        <v>21</v>
      </c>
      <c r="D140" s="27">
        <v>102000</v>
      </c>
      <c r="E140" s="27">
        <v>102000</v>
      </c>
      <c r="F140" s="27">
        <v>52310.48</v>
      </c>
      <c r="G140" s="27">
        <f t="shared" si="14"/>
        <v>49689.52</v>
      </c>
      <c r="H140" s="27">
        <v>51.284784313725488</v>
      </c>
      <c r="I140" s="28">
        <v>70000</v>
      </c>
    </row>
    <row r="141" spans="1:9" x14ac:dyDescent="0.25">
      <c r="A141" s="25" t="s">
        <v>11</v>
      </c>
      <c r="B141" s="26" t="s">
        <v>26</v>
      </c>
      <c r="C141" s="26" t="s">
        <v>27</v>
      </c>
      <c r="D141" s="27">
        <v>40000</v>
      </c>
      <c r="E141" s="27">
        <v>40000</v>
      </c>
      <c r="F141" s="27">
        <v>19406</v>
      </c>
      <c r="G141" s="27">
        <f t="shared" si="14"/>
        <v>20594</v>
      </c>
      <c r="H141" s="27">
        <v>48.515000000000001</v>
      </c>
      <c r="I141" s="28">
        <v>30000</v>
      </c>
    </row>
    <row r="142" spans="1:9" x14ac:dyDescent="0.25">
      <c r="A142" s="25" t="s">
        <v>11</v>
      </c>
      <c r="B142" s="26" t="s">
        <v>28</v>
      </c>
      <c r="C142" s="26" t="s">
        <v>29</v>
      </c>
      <c r="D142" s="27">
        <v>18000</v>
      </c>
      <c r="E142" s="27">
        <v>18000</v>
      </c>
      <c r="F142" s="27">
        <v>16724</v>
      </c>
      <c r="G142" s="27">
        <f t="shared" si="14"/>
        <v>1276</v>
      </c>
      <c r="H142" s="27">
        <v>92.911111111111111</v>
      </c>
      <c r="I142" s="28">
        <v>18000</v>
      </c>
    </row>
    <row r="143" spans="1:9" x14ac:dyDescent="0.25">
      <c r="A143" s="125" t="s">
        <v>85</v>
      </c>
      <c r="B143" s="126"/>
      <c r="C143" s="126"/>
      <c r="D143" s="21">
        <v>734800</v>
      </c>
      <c r="E143" s="21">
        <v>734800</v>
      </c>
      <c r="F143" s="21">
        <v>281022.02</v>
      </c>
      <c r="G143" s="21">
        <v>453777.98</v>
      </c>
      <c r="H143" s="21">
        <v>38.24</v>
      </c>
      <c r="I143" s="22">
        <f>SUM(I135:I142)</f>
        <v>578000</v>
      </c>
    </row>
    <row r="144" spans="1:9" x14ac:dyDescent="0.25">
      <c r="A144" s="25" t="s">
        <v>11</v>
      </c>
      <c r="B144" s="26" t="s">
        <v>43</v>
      </c>
      <c r="C144" s="26" t="s">
        <v>44</v>
      </c>
      <c r="D144" s="27">
        <v>734800</v>
      </c>
      <c r="E144" s="27">
        <v>734800</v>
      </c>
      <c r="F144" s="27">
        <v>183700</v>
      </c>
      <c r="G144" s="27">
        <v>551100</v>
      </c>
      <c r="H144" s="27">
        <v>25</v>
      </c>
      <c r="I144" s="28">
        <v>578000</v>
      </c>
    </row>
    <row r="145" spans="1:9" x14ac:dyDescent="0.25">
      <c r="A145" s="125" t="s">
        <v>84</v>
      </c>
      <c r="B145" s="126"/>
      <c r="C145" s="126"/>
      <c r="D145" s="21">
        <v>734800</v>
      </c>
      <c r="E145" s="21">
        <v>734800</v>
      </c>
      <c r="F145" s="21">
        <v>183700</v>
      </c>
      <c r="G145" s="21">
        <v>551100</v>
      </c>
      <c r="H145" s="21">
        <v>25</v>
      </c>
      <c r="I145" s="22">
        <f>SUM(I144)</f>
        <v>578000</v>
      </c>
    </row>
    <row r="146" spans="1:9" x14ac:dyDescent="0.25">
      <c r="A146" s="25" t="s">
        <v>30</v>
      </c>
      <c r="B146" s="26" t="s">
        <v>12</v>
      </c>
      <c r="C146" s="26" t="s">
        <v>82</v>
      </c>
      <c r="D146" s="27">
        <v>510000</v>
      </c>
      <c r="E146" s="27">
        <v>510000</v>
      </c>
      <c r="F146" s="27">
        <v>374466.28</v>
      </c>
      <c r="G146" s="27">
        <f>E146-F146</f>
        <v>135533.71999999997</v>
      </c>
      <c r="H146" s="27">
        <v>71.144183486238532</v>
      </c>
      <c r="I146" s="28">
        <v>510000</v>
      </c>
    </row>
    <row r="147" spans="1:9" x14ac:dyDescent="0.25">
      <c r="A147" s="25" t="s">
        <v>30</v>
      </c>
      <c r="B147" s="26" t="s">
        <v>12</v>
      </c>
      <c r="C147" s="26" t="s">
        <v>13</v>
      </c>
      <c r="D147" s="27">
        <v>35000</v>
      </c>
      <c r="E147" s="27">
        <v>35000</v>
      </c>
      <c r="F147" s="27">
        <v>13269.52</v>
      </c>
      <c r="G147" s="27">
        <f>E147-F147</f>
        <v>21730.48</v>
      </c>
      <c r="H147" s="27"/>
      <c r="I147" s="28">
        <v>35000</v>
      </c>
    </row>
    <row r="148" spans="1:9" x14ac:dyDescent="0.25">
      <c r="A148" s="25" t="s">
        <v>30</v>
      </c>
      <c r="B148" s="26" t="s">
        <v>9</v>
      </c>
      <c r="C148" s="26" t="s">
        <v>10</v>
      </c>
      <c r="D148" s="27">
        <v>5000</v>
      </c>
      <c r="E148" s="27">
        <v>176</v>
      </c>
      <c r="F148" s="27">
        <v>176</v>
      </c>
      <c r="G148" s="27">
        <f t="shared" ref="G148:G151" si="15">E148-F148</f>
        <v>0</v>
      </c>
      <c r="H148" s="27">
        <v>3.52</v>
      </c>
      <c r="I148" s="28">
        <v>5000</v>
      </c>
    </row>
    <row r="149" spans="1:9" x14ac:dyDescent="0.25">
      <c r="A149" s="25" t="s">
        <v>30</v>
      </c>
      <c r="B149" s="26" t="s">
        <v>18</v>
      </c>
      <c r="C149" s="26" t="s">
        <v>19</v>
      </c>
      <c r="D149" s="27">
        <v>3000</v>
      </c>
      <c r="E149" s="27">
        <v>3000</v>
      </c>
      <c r="F149" s="27">
        <v>0</v>
      </c>
      <c r="G149" s="27">
        <f t="shared" si="15"/>
        <v>3000</v>
      </c>
      <c r="H149" s="27">
        <v>0</v>
      </c>
      <c r="I149" s="28">
        <v>3000</v>
      </c>
    </row>
    <row r="150" spans="1:9" x14ac:dyDescent="0.25">
      <c r="A150" s="25" t="s">
        <v>30</v>
      </c>
      <c r="B150" s="26" t="s">
        <v>20</v>
      </c>
      <c r="C150" s="26" t="s">
        <v>21</v>
      </c>
      <c r="D150" s="27">
        <v>7000</v>
      </c>
      <c r="E150" s="27">
        <v>11824</v>
      </c>
      <c r="F150" s="27">
        <v>11792.4</v>
      </c>
      <c r="G150" s="27">
        <f t="shared" si="15"/>
        <v>31.600000000000364</v>
      </c>
      <c r="H150" s="27">
        <v>168.46285714285713</v>
      </c>
      <c r="I150" s="28">
        <v>18000</v>
      </c>
    </row>
    <row r="151" spans="1:9" x14ac:dyDescent="0.25">
      <c r="A151" s="25" t="s">
        <v>30</v>
      </c>
      <c r="B151" s="26" t="s">
        <v>26</v>
      </c>
      <c r="C151" s="26" t="s">
        <v>27</v>
      </c>
      <c r="D151" s="27">
        <v>20000</v>
      </c>
      <c r="E151" s="27">
        <v>20000</v>
      </c>
      <c r="F151" s="27">
        <v>13449.97</v>
      </c>
      <c r="G151" s="27">
        <f t="shared" si="15"/>
        <v>6550.0300000000007</v>
      </c>
      <c r="H151" s="27">
        <v>67.249849999999995</v>
      </c>
      <c r="I151" s="28">
        <v>19000</v>
      </c>
    </row>
    <row r="152" spans="1:9" x14ac:dyDescent="0.25">
      <c r="A152" s="125" t="s">
        <v>83</v>
      </c>
      <c r="B152" s="126"/>
      <c r="C152" s="126"/>
      <c r="D152" s="21">
        <v>580000</v>
      </c>
      <c r="E152" s="21">
        <v>580000</v>
      </c>
      <c r="F152" s="21">
        <v>413154.17</v>
      </c>
      <c r="G152" s="21">
        <v>166845.82999999999</v>
      </c>
      <c r="H152" s="21">
        <v>71.23</v>
      </c>
      <c r="I152" s="22">
        <f>SUM(I146:I151)</f>
        <v>590000</v>
      </c>
    </row>
    <row r="153" spans="1:9" x14ac:dyDescent="0.25">
      <c r="A153" s="25" t="s">
        <v>30</v>
      </c>
      <c r="B153" s="26" t="s">
        <v>45</v>
      </c>
      <c r="C153" s="26" t="s">
        <v>46</v>
      </c>
      <c r="D153" s="27">
        <v>70000</v>
      </c>
      <c r="E153" s="27">
        <v>70000</v>
      </c>
      <c r="F153" s="27">
        <f>206287-115500</f>
        <v>90787</v>
      </c>
      <c r="G153" s="27">
        <f>E153-F153</f>
        <v>-20787</v>
      </c>
      <c r="H153" s="27">
        <v>90.105000000000004</v>
      </c>
      <c r="I153" s="28">
        <v>80000</v>
      </c>
    </row>
    <row r="154" spans="1:9" x14ac:dyDescent="0.25">
      <c r="A154" s="25" t="s">
        <v>30</v>
      </c>
      <c r="B154" s="26" t="s">
        <v>45</v>
      </c>
      <c r="C154" s="26" t="s">
        <v>46</v>
      </c>
      <c r="D154" s="27">
        <v>510000</v>
      </c>
      <c r="E154" s="27">
        <v>510000</v>
      </c>
      <c r="F154" s="27">
        <v>316322</v>
      </c>
      <c r="G154" s="27">
        <f>E154-F154</f>
        <v>193678</v>
      </c>
      <c r="H154" s="27"/>
      <c r="I154" s="28">
        <v>510000</v>
      </c>
    </row>
    <row r="155" spans="1:9" x14ac:dyDescent="0.25">
      <c r="A155" s="25" t="s">
        <v>30</v>
      </c>
      <c r="B155" s="26" t="s">
        <v>49</v>
      </c>
      <c r="C155" s="26" t="s">
        <v>50</v>
      </c>
      <c r="D155" s="27">
        <v>0</v>
      </c>
      <c r="E155" s="27">
        <v>0</v>
      </c>
      <c r="F155" s="27">
        <v>5100</v>
      </c>
      <c r="G155" s="27">
        <v>-5100</v>
      </c>
      <c r="H155" s="27">
        <v>0</v>
      </c>
      <c r="I155" s="28">
        <v>0</v>
      </c>
    </row>
    <row r="156" spans="1:9" x14ac:dyDescent="0.25">
      <c r="A156" s="125" t="s">
        <v>86</v>
      </c>
      <c r="B156" s="126"/>
      <c r="C156" s="126"/>
      <c r="D156" s="21">
        <v>580000</v>
      </c>
      <c r="E156" s="21">
        <v>580000</v>
      </c>
      <c r="F156" s="21">
        <f>SUM(F153:F155)</f>
        <v>412209</v>
      </c>
      <c r="G156" s="21">
        <v>52291</v>
      </c>
      <c r="H156" s="21">
        <v>90.98</v>
      </c>
      <c r="I156" s="22">
        <f>SUM(I153:I155)</f>
        <v>590000</v>
      </c>
    </row>
    <row r="157" spans="1:9" x14ac:dyDescent="0.25">
      <c r="A157" s="25" t="s">
        <v>59</v>
      </c>
      <c r="B157" s="26" t="s">
        <v>22</v>
      </c>
      <c r="C157" s="26" t="s">
        <v>23</v>
      </c>
      <c r="D157" s="27">
        <v>77600</v>
      </c>
      <c r="E157" s="27">
        <v>77600</v>
      </c>
      <c r="F157" s="27">
        <v>67966</v>
      </c>
      <c r="G157" s="27">
        <v>9634</v>
      </c>
      <c r="H157" s="27">
        <v>87.585051546391753</v>
      </c>
      <c r="I157" s="28">
        <v>0</v>
      </c>
    </row>
    <row r="158" spans="1:9" x14ac:dyDescent="0.25">
      <c r="A158" s="25" t="s">
        <v>59</v>
      </c>
      <c r="B158" s="26" t="s">
        <v>34</v>
      </c>
      <c r="C158" s="26" t="s">
        <v>35</v>
      </c>
      <c r="D158" s="27">
        <v>26228</v>
      </c>
      <c r="E158" s="27">
        <v>26228</v>
      </c>
      <c r="F158" s="27">
        <v>22964</v>
      </c>
      <c r="G158" s="27">
        <v>3264</v>
      </c>
      <c r="H158" s="27">
        <v>87.555284428854662</v>
      </c>
      <c r="I158" s="28">
        <v>0</v>
      </c>
    </row>
    <row r="159" spans="1:9" x14ac:dyDescent="0.25">
      <c r="A159" s="25" t="s">
        <v>59</v>
      </c>
      <c r="B159" s="26" t="s">
        <v>40</v>
      </c>
      <c r="C159" s="26" t="s">
        <v>41</v>
      </c>
      <c r="D159" s="27">
        <v>777</v>
      </c>
      <c r="E159" s="27">
        <v>777</v>
      </c>
      <c r="F159" s="27">
        <v>0</v>
      </c>
      <c r="G159" s="27">
        <v>777</v>
      </c>
      <c r="H159" s="27">
        <v>0</v>
      </c>
      <c r="I159" s="28">
        <v>0</v>
      </c>
    </row>
    <row r="160" spans="1:9" x14ac:dyDescent="0.25">
      <c r="A160" s="125" t="s">
        <v>102</v>
      </c>
      <c r="B160" s="126"/>
      <c r="C160" s="126"/>
      <c r="D160" s="21">
        <v>104605</v>
      </c>
      <c r="E160" s="21">
        <v>104605</v>
      </c>
      <c r="F160" s="21">
        <v>90930</v>
      </c>
      <c r="G160" s="21">
        <v>13675</v>
      </c>
      <c r="H160" s="21">
        <v>86.93</v>
      </c>
      <c r="I160" s="22">
        <f>SUM(I157:I159)</f>
        <v>0</v>
      </c>
    </row>
    <row r="161" spans="1:9" x14ac:dyDescent="0.25">
      <c r="A161" s="25" t="s">
        <v>59</v>
      </c>
      <c r="B161" s="26" t="s">
        <v>60</v>
      </c>
      <c r="C161" s="26" t="s">
        <v>61</v>
      </c>
      <c r="D161" s="27">
        <v>104605</v>
      </c>
      <c r="E161" s="27">
        <v>104605</v>
      </c>
      <c r="F161" s="27">
        <v>90930</v>
      </c>
      <c r="G161" s="27">
        <v>13675</v>
      </c>
      <c r="H161" s="27">
        <v>86.92701113713494</v>
      </c>
      <c r="I161" s="28">
        <v>0</v>
      </c>
    </row>
    <row r="162" spans="1:9" x14ac:dyDescent="0.25">
      <c r="A162" s="125" t="s">
        <v>103</v>
      </c>
      <c r="B162" s="126"/>
      <c r="C162" s="126"/>
      <c r="D162" s="21">
        <v>104605</v>
      </c>
      <c r="E162" s="21">
        <v>104605</v>
      </c>
      <c r="F162" s="21">
        <v>90930</v>
      </c>
      <c r="G162" s="21">
        <v>13675</v>
      </c>
      <c r="H162" s="21">
        <v>86.93</v>
      </c>
      <c r="I162" s="22">
        <f>SUM(I161)</f>
        <v>0</v>
      </c>
    </row>
    <row r="163" spans="1:9" x14ac:dyDescent="0.25">
      <c r="A163" s="25" t="s">
        <v>33</v>
      </c>
      <c r="B163" s="26" t="s">
        <v>22</v>
      </c>
      <c r="C163" s="26" t="s">
        <v>23</v>
      </c>
      <c r="D163" s="27">
        <v>150000</v>
      </c>
      <c r="E163" s="27">
        <v>150000</v>
      </c>
      <c r="F163" s="27">
        <v>0</v>
      </c>
      <c r="G163" s="27">
        <v>150000</v>
      </c>
      <c r="H163" s="27">
        <v>0</v>
      </c>
      <c r="I163" s="28">
        <v>0</v>
      </c>
    </row>
    <row r="164" spans="1:9" x14ac:dyDescent="0.25">
      <c r="A164" s="25" t="s">
        <v>33</v>
      </c>
      <c r="B164" s="26" t="s">
        <v>34</v>
      </c>
      <c r="C164" s="26" t="s">
        <v>35</v>
      </c>
      <c r="D164" s="27">
        <v>60000</v>
      </c>
      <c r="E164" s="27">
        <v>60000</v>
      </c>
      <c r="F164" s="27">
        <v>0</v>
      </c>
      <c r="G164" s="27">
        <v>60000</v>
      </c>
      <c r="H164" s="27">
        <v>0</v>
      </c>
      <c r="I164" s="28">
        <v>0</v>
      </c>
    </row>
    <row r="165" spans="1:9" x14ac:dyDescent="0.25">
      <c r="A165" s="25" t="s">
        <v>33</v>
      </c>
      <c r="B165" s="26" t="s">
        <v>38</v>
      </c>
      <c r="C165" s="26" t="s">
        <v>39</v>
      </c>
      <c r="D165" s="27">
        <v>4000</v>
      </c>
      <c r="E165" s="27">
        <v>4000</v>
      </c>
      <c r="F165" s="27">
        <v>0</v>
      </c>
      <c r="G165" s="27">
        <v>4000</v>
      </c>
      <c r="H165" s="27">
        <v>0</v>
      </c>
      <c r="I165" s="28">
        <v>0</v>
      </c>
    </row>
    <row r="166" spans="1:9" x14ac:dyDescent="0.25">
      <c r="A166" s="125" t="s">
        <v>95</v>
      </c>
      <c r="B166" s="126"/>
      <c r="C166" s="126"/>
      <c r="D166" s="21">
        <v>214000</v>
      </c>
      <c r="E166" s="21">
        <v>214000</v>
      </c>
      <c r="F166" s="21">
        <v>0</v>
      </c>
      <c r="G166" s="21">
        <v>214000</v>
      </c>
      <c r="H166" s="21">
        <v>0</v>
      </c>
      <c r="I166" s="22">
        <f>SUM(I163:I165)</f>
        <v>0</v>
      </c>
    </row>
    <row r="167" spans="1:9" x14ac:dyDescent="0.25">
      <c r="A167" s="25" t="s">
        <v>33</v>
      </c>
      <c r="B167" s="26" t="s">
        <v>43</v>
      </c>
      <c r="C167" s="26" t="s">
        <v>44</v>
      </c>
      <c r="D167" s="27">
        <v>214000</v>
      </c>
      <c r="E167" s="27">
        <v>214000</v>
      </c>
      <c r="F167" s="27">
        <v>0</v>
      </c>
      <c r="G167" s="27">
        <v>214000</v>
      </c>
      <c r="H167" s="27">
        <v>0</v>
      </c>
      <c r="I167" s="28">
        <v>0</v>
      </c>
    </row>
    <row r="168" spans="1:9" x14ac:dyDescent="0.25">
      <c r="A168" s="125" t="s">
        <v>96</v>
      </c>
      <c r="B168" s="126"/>
      <c r="C168" s="126"/>
      <c r="D168" s="21">
        <v>214000</v>
      </c>
      <c r="E168" s="21">
        <v>214000</v>
      </c>
      <c r="F168" s="21">
        <v>0</v>
      </c>
      <c r="G168" s="21">
        <v>214000</v>
      </c>
      <c r="H168" s="21">
        <v>0</v>
      </c>
      <c r="I168" s="22">
        <f>SUM(I167)</f>
        <v>0</v>
      </c>
    </row>
    <row r="169" spans="1:9" x14ac:dyDescent="0.25">
      <c r="A169" s="25" t="s">
        <v>36</v>
      </c>
      <c r="B169" s="26" t="s">
        <v>12</v>
      </c>
      <c r="C169" s="26" t="s">
        <v>13</v>
      </c>
      <c r="D169" s="27">
        <v>0</v>
      </c>
      <c r="E169" s="27">
        <v>10000</v>
      </c>
      <c r="F169" s="27">
        <v>0</v>
      </c>
      <c r="G169" s="27">
        <v>10000</v>
      </c>
      <c r="H169" s="27">
        <v>0</v>
      </c>
      <c r="I169" s="28">
        <v>10000</v>
      </c>
    </row>
    <row r="170" spans="1:9" x14ac:dyDescent="0.25">
      <c r="A170" s="25" t="s">
        <v>36</v>
      </c>
      <c r="B170" s="26" t="s">
        <v>20</v>
      </c>
      <c r="C170" s="26" t="s">
        <v>21</v>
      </c>
      <c r="D170" s="27">
        <v>0</v>
      </c>
      <c r="E170" s="27">
        <v>33408</v>
      </c>
      <c r="F170" s="27">
        <v>0</v>
      </c>
      <c r="G170" s="27">
        <v>33408</v>
      </c>
      <c r="H170" s="27">
        <v>0</v>
      </c>
      <c r="I170" s="28">
        <v>33408</v>
      </c>
    </row>
    <row r="171" spans="1:9" x14ac:dyDescent="0.25">
      <c r="A171" s="125" t="s">
        <v>97</v>
      </c>
      <c r="B171" s="126"/>
      <c r="C171" s="126"/>
      <c r="D171" s="21">
        <v>0</v>
      </c>
      <c r="E171" s="21">
        <v>43408</v>
      </c>
      <c r="F171" s="21">
        <v>0</v>
      </c>
      <c r="G171" s="21">
        <v>43408</v>
      </c>
      <c r="H171" s="21">
        <v>0</v>
      </c>
      <c r="I171" s="22">
        <f>SUM(I169:I170)</f>
        <v>43408</v>
      </c>
    </row>
    <row r="172" spans="1:9" x14ac:dyDescent="0.25">
      <c r="A172" s="25" t="s">
        <v>36</v>
      </c>
      <c r="B172" s="26" t="s">
        <v>43</v>
      </c>
      <c r="C172" s="26" t="s">
        <v>44</v>
      </c>
      <c r="D172" s="27">
        <v>0</v>
      </c>
      <c r="E172" s="27">
        <v>43408</v>
      </c>
      <c r="F172" s="27">
        <v>0</v>
      </c>
      <c r="G172" s="27">
        <v>43408</v>
      </c>
      <c r="H172" s="27">
        <v>0</v>
      </c>
      <c r="I172" s="28">
        <v>43408</v>
      </c>
    </row>
    <row r="173" spans="1:9" x14ac:dyDescent="0.25">
      <c r="A173" s="125" t="s">
        <v>98</v>
      </c>
      <c r="B173" s="126"/>
      <c r="C173" s="126"/>
      <c r="D173" s="21">
        <v>0</v>
      </c>
      <c r="E173" s="21">
        <v>43408</v>
      </c>
      <c r="F173" s="21">
        <v>0</v>
      </c>
      <c r="G173" s="21">
        <v>43408</v>
      </c>
      <c r="H173" s="21">
        <v>0</v>
      </c>
      <c r="I173" s="22">
        <f>SUM(I172)</f>
        <v>43408</v>
      </c>
    </row>
    <row r="174" spans="1:9" x14ac:dyDescent="0.25">
      <c r="A174" s="25" t="s">
        <v>37</v>
      </c>
      <c r="B174" s="26" t="s">
        <v>12</v>
      </c>
      <c r="C174" s="26" t="s">
        <v>13</v>
      </c>
      <c r="D174" s="27">
        <v>10000</v>
      </c>
      <c r="E174" s="27">
        <v>7965</v>
      </c>
      <c r="F174" s="27">
        <v>8481.27</v>
      </c>
      <c r="G174" s="27">
        <f>E174-F174</f>
        <v>-516.27000000000044</v>
      </c>
      <c r="H174" s="27">
        <v>84.812700000000007</v>
      </c>
      <c r="I174" s="28">
        <v>0</v>
      </c>
    </row>
    <row r="175" spans="1:9" x14ac:dyDescent="0.25">
      <c r="A175" s="25" t="s">
        <v>37</v>
      </c>
      <c r="B175" s="26" t="s">
        <v>9</v>
      </c>
      <c r="C175" s="26" t="s">
        <v>10</v>
      </c>
      <c r="D175" s="27">
        <v>500</v>
      </c>
      <c r="E175" s="27">
        <v>625</v>
      </c>
      <c r="F175" s="27">
        <v>625</v>
      </c>
      <c r="G175" s="27">
        <f t="shared" ref="G175:G178" si="16">E175-F175</f>
        <v>0</v>
      </c>
      <c r="H175" s="27">
        <v>125</v>
      </c>
      <c r="I175" s="28">
        <v>0</v>
      </c>
    </row>
    <row r="176" spans="1:9" x14ac:dyDescent="0.25">
      <c r="A176" s="25" t="s">
        <v>37</v>
      </c>
      <c r="B176" s="26" t="s">
        <v>20</v>
      </c>
      <c r="C176" s="26" t="s">
        <v>21</v>
      </c>
      <c r="D176" s="27">
        <v>0</v>
      </c>
      <c r="E176" s="27">
        <v>4910</v>
      </c>
      <c r="F176" s="27">
        <v>4910</v>
      </c>
      <c r="G176" s="27">
        <f t="shared" si="16"/>
        <v>0</v>
      </c>
      <c r="H176" s="27">
        <v>163.66666666666669</v>
      </c>
      <c r="I176" s="28">
        <v>0</v>
      </c>
    </row>
    <row r="177" spans="1:9" x14ac:dyDescent="0.25">
      <c r="A177" s="25" t="s">
        <v>37</v>
      </c>
      <c r="B177" s="26" t="s">
        <v>22</v>
      </c>
      <c r="C177" s="26" t="s">
        <v>23</v>
      </c>
      <c r="D177" s="27">
        <v>2170000</v>
      </c>
      <c r="E177" s="27">
        <v>2270000</v>
      </c>
      <c r="F177" s="27">
        <v>2083129</v>
      </c>
      <c r="G177" s="27">
        <f t="shared" si="16"/>
        <v>186871</v>
      </c>
      <c r="H177" s="27">
        <v>91.767797356828197</v>
      </c>
      <c r="I177" s="28">
        <v>2044380</v>
      </c>
    </row>
    <row r="178" spans="1:9" x14ac:dyDescent="0.25">
      <c r="A178" s="25" t="s">
        <v>37</v>
      </c>
      <c r="B178" s="26" t="s">
        <v>34</v>
      </c>
      <c r="C178" s="26" t="s">
        <v>35</v>
      </c>
      <c r="D178" s="27">
        <v>733460</v>
      </c>
      <c r="E178" s="27">
        <v>767260</v>
      </c>
      <c r="F178" s="27">
        <v>704107</v>
      </c>
      <c r="G178" s="27">
        <f t="shared" si="16"/>
        <v>63153</v>
      </c>
      <c r="H178" s="27">
        <v>91.769022234965988</v>
      </c>
      <c r="I178" s="28">
        <v>691000</v>
      </c>
    </row>
    <row r="179" spans="1:9" x14ac:dyDescent="0.25">
      <c r="A179" s="125" t="s">
        <v>99</v>
      </c>
      <c r="B179" s="126"/>
      <c r="C179" s="126"/>
      <c r="D179" s="21">
        <v>2913960</v>
      </c>
      <c r="E179" s="21">
        <v>3050760</v>
      </c>
      <c r="F179" s="21">
        <v>2801252.27</v>
      </c>
      <c r="G179" s="21">
        <v>249507.73</v>
      </c>
      <c r="H179" s="21">
        <v>91.82</v>
      </c>
      <c r="I179" s="22">
        <f>SUM(I174:I178)</f>
        <v>2735380</v>
      </c>
    </row>
    <row r="180" spans="1:9" x14ac:dyDescent="0.25">
      <c r="A180" s="25" t="s">
        <v>37</v>
      </c>
      <c r="B180" s="26" t="s">
        <v>43</v>
      </c>
      <c r="C180" s="26" t="s">
        <v>44</v>
      </c>
      <c r="D180" s="27">
        <v>2913960</v>
      </c>
      <c r="E180" s="27">
        <v>3050760</v>
      </c>
      <c r="F180" s="27">
        <v>2796076.27</v>
      </c>
      <c r="G180" s="27">
        <f>E180-F180</f>
        <v>254683.72999999998</v>
      </c>
      <c r="H180" s="27">
        <v>80.986508279904029</v>
      </c>
      <c r="I180" s="29">
        <v>2735380</v>
      </c>
    </row>
    <row r="181" spans="1:9" ht="16.5" thickBot="1" x14ac:dyDescent="0.3">
      <c r="A181" s="154" t="s">
        <v>104</v>
      </c>
      <c r="B181" s="155"/>
      <c r="C181" s="155"/>
      <c r="D181" s="23">
        <v>2913960</v>
      </c>
      <c r="E181" s="23">
        <v>3050760</v>
      </c>
      <c r="F181" s="23">
        <f>SUM(F180)</f>
        <v>2796076.27</v>
      </c>
      <c r="G181" s="23">
        <f>E181-F181</f>
        <v>254683.72999999998</v>
      </c>
      <c r="H181" s="23">
        <v>80.989999999999995</v>
      </c>
      <c r="I181" s="24">
        <f>SUM(I180)</f>
        <v>2735380</v>
      </c>
    </row>
    <row r="182" spans="1:9" x14ac:dyDescent="0.25">
      <c r="A182" s="152" t="s">
        <v>42</v>
      </c>
      <c r="B182" s="153"/>
      <c r="C182" s="153"/>
      <c r="D182" s="30">
        <f>D143+D152+D160+D166+D171+D179</f>
        <v>4547365</v>
      </c>
      <c r="E182" s="30">
        <f t="shared" ref="E182:G182" si="17">E143+E152+E160+E166+E171+E179</f>
        <v>4727573</v>
      </c>
      <c r="F182" s="30">
        <f t="shared" si="17"/>
        <v>3586358.46</v>
      </c>
      <c r="G182" s="30">
        <f t="shared" si="17"/>
        <v>1141214.54</v>
      </c>
      <c r="H182" s="30">
        <v>75.86</v>
      </c>
      <c r="I182" s="32">
        <f>I143+I152+I160+I166+I171+I179</f>
        <v>3946788</v>
      </c>
    </row>
    <row r="183" spans="1:9" ht="16.5" thickBot="1" x14ac:dyDescent="0.3">
      <c r="A183" s="162" t="s">
        <v>55</v>
      </c>
      <c r="B183" s="163"/>
      <c r="C183" s="163"/>
      <c r="D183" s="31">
        <f>D145+D156+D162+D168+D181+D173</f>
        <v>4547365</v>
      </c>
      <c r="E183" s="31">
        <f t="shared" ref="E183:G183" si="18">E145+E156+E162+E168+E181+E173</f>
        <v>4727573</v>
      </c>
      <c r="F183" s="31">
        <f t="shared" si="18"/>
        <v>3482915.27</v>
      </c>
      <c r="G183" s="31">
        <f t="shared" si="18"/>
        <v>1129157.73</v>
      </c>
      <c r="H183" s="31">
        <v>76.12</v>
      </c>
      <c r="I183" s="33">
        <f>I145+I156+I162+I168+I173+I181</f>
        <v>3946788</v>
      </c>
    </row>
    <row r="184" spans="1:9" x14ac:dyDescent="0.25">
      <c r="A184" s="3"/>
      <c r="B184" s="3"/>
      <c r="C184" s="3"/>
      <c r="D184" s="3"/>
      <c r="E184" s="3"/>
      <c r="F184" s="3"/>
      <c r="G184" s="3"/>
      <c r="H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</row>
    <row r="187" spans="1:9" ht="16.5" thickBot="1" x14ac:dyDescent="0.3">
      <c r="A187" s="3"/>
      <c r="B187" s="3"/>
      <c r="C187" s="3"/>
      <c r="D187" s="3"/>
      <c r="E187" s="3"/>
      <c r="F187" s="3"/>
      <c r="G187" s="3"/>
      <c r="H187" s="3"/>
    </row>
    <row r="188" spans="1:9" ht="16.5" customHeight="1" thickBot="1" x14ac:dyDescent="0.3">
      <c r="A188" s="147" t="s">
        <v>65</v>
      </c>
      <c r="B188" s="148"/>
      <c r="C188" s="148"/>
      <c r="D188" s="148"/>
      <c r="E188" s="148"/>
      <c r="F188" s="148"/>
      <c r="G188" s="148"/>
      <c r="H188" s="148"/>
      <c r="I188" s="149"/>
    </row>
    <row r="189" spans="1:9" ht="26.25" thickBot="1" x14ac:dyDescent="0.3">
      <c r="A189" s="86" t="s">
        <v>1</v>
      </c>
      <c r="B189" s="87" t="s">
        <v>2</v>
      </c>
      <c r="C189" s="87" t="s">
        <v>3</v>
      </c>
      <c r="D189" s="87" t="s">
        <v>4</v>
      </c>
      <c r="E189" s="87" t="s">
        <v>5</v>
      </c>
      <c r="F189" s="87" t="s">
        <v>6</v>
      </c>
      <c r="G189" s="87" t="s">
        <v>7</v>
      </c>
      <c r="H189" s="87" t="s">
        <v>8</v>
      </c>
      <c r="I189" s="88" t="s">
        <v>56</v>
      </c>
    </row>
    <row r="190" spans="1:9" x14ac:dyDescent="0.25">
      <c r="A190" s="82" t="s">
        <v>11</v>
      </c>
      <c r="B190" s="83" t="s">
        <v>12</v>
      </c>
      <c r="C190" s="83" t="s">
        <v>13</v>
      </c>
      <c r="D190" s="84">
        <v>50000</v>
      </c>
      <c r="E190" s="84">
        <v>56785.62</v>
      </c>
      <c r="F190" s="84">
        <v>36785.32</v>
      </c>
      <c r="G190" s="84">
        <f>E190-F190</f>
        <v>20000.300000000003</v>
      </c>
      <c r="H190" s="84">
        <v>113.57124</v>
      </c>
      <c r="I190" s="85">
        <v>40000</v>
      </c>
    </row>
    <row r="191" spans="1:9" x14ac:dyDescent="0.25">
      <c r="A191" s="71" t="s">
        <v>11</v>
      </c>
      <c r="B191" s="72" t="s">
        <v>14</v>
      </c>
      <c r="C191" s="72" t="s">
        <v>15</v>
      </c>
      <c r="D191" s="73">
        <v>312000</v>
      </c>
      <c r="E191" s="73">
        <v>312000</v>
      </c>
      <c r="F191" s="73">
        <v>86218.81</v>
      </c>
      <c r="G191" s="73">
        <f t="shared" ref="G191:G197" si="19">E191-F191</f>
        <v>225781.19</v>
      </c>
      <c r="H191" s="73">
        <v>27.634233974358974</v>
      </c>
      <c r="I191" s="74">
        <v>250000</v>
      </c>
    </row>
    <row r="192" spans="1:9" x14ac:dyDescent="0.25">
      <c r="A192" s="71" t="s">
        <v>11</v>
      </c>
      <c r="B192" s="72" t="s">
        <v>16</v>
      </c>
      <c r="C192" s="72" t="s">
        <v>17</v>
      </c>
      <c r="D192" s="73">
        <v>60000</v>
      </c>
      <c r="E192" s="73">
        <v>35000</v>
      </c>
      <c r="F192" s="73">
        <v>23936</v>
      </c>
      <c r="G192" s="73">
        <f t="shared" si="19"/>
        <v>11064</v>
      </c>
      <c r="H192" s="73">
        <v>39.893333333333338</v>
      </c>
      <c r="I192" s="74">
        <v>80000</v>
      </c>
    </row>
    <row r="193" spans="1:9" x14ac:dyDescent="0.25">
      <c r="A193" s="71" t="s">
        <v>11</v>
      </c>
      <c r="B193" s="72" t="s">
        <v>9</v>
      </c>
      <c r="C193" s="72" t="s">
        <v>10</v>
      </c>
      <c r="D193" s="73">
        <v>3000</v>
      </c>
      <c r="E193" s="73">
        <v>1108</v>
      </c>
      <c r="F193" s="73">
        <v>1108</v>
      </c>
      <c r="G193" s="73">
        <f t="shared" si="19"/>
        <v>0</v>
      </c>
      <c r="H193" s="73">
        <v>36.933333333333337</v>
      </c>
      <c r="I193" s="74">
        <v>0</v>
      </c>
    </row>
    <row r="194" spans="1:9" x14ac:dyDescent="0.25">
      <c r="A194" s="71" t="s">
        <v>11</v>
      </c>
      <c r="B194" s="72" t="s">
        <v>18</v>
      </c>
      <c r="C194" s="72" t="s">
        <v>19</v>
      </c>
      <c r="D194" s="73">
        <v>3000</v>
      </c>
      <c r="E194" s="73">
        <v>0</v>
      </c>
      <c r="F194" s="73">
        <v>0</v>
      </c>
      <c r="G194" s="73">
        <f t="shared" si="19"/>
        <v>0</v>
      </c>
      <c r="H194" s="73">
        <v>0</v>
      </c>
      <c r="I194" s="74">
        <v>0</v>
      </c>
    </row>
    <row r="195" spans="1:9" x14ac:dyDescent="0.25">
      <c r="A195" s="71" t="s">
        <v>11</v>
      </c>
      <c r="B195" s="72" t="s">
        <v>20</v>
      </c>
      <c r="C195" s="72" t="s">
        <v>21</v>
      </c>
      <c r="D195" s="73">
        <v>90000</v>
      </c>
      <c r="E195" s="73">
        <v>57505.98</v>
      </c>
      <c r="F195" s="73">
        <v>21095.81</v>
      </c>
      <c r="G195" s="73">
        <f t="shared" si="19"/>
        <v>36410.17</v>
      </c>
      <c r="H195" s="73">
        <v>23.439788888888888</v>
      </c>
      <c r="I195" s="74">
        <v>40000</v>
      </c>
    </row>
    <row r="196" spans="1:9" x14ac:dyDescent="0.25">
      <c r="A196" s="71" t="s">
        <v>11</v>
      </c>
      <c r="B196" s="72" t="s">
        <v>26</v>
      </c>
      <c r="C196" s="72" t="s">
        <v>27</v>
      </c>
      <c r="D196" s="73">
        <v>0</v>
      </c>
      <c r="E196" s="73">
        <v>53417.4</v>
      </c>
      <c r="F196" s="73">
        <v>33417.4</v>
      </c>
      <c r="G196" s="73">
        <f t="shared" si="19"/>
        <v>20000</v>
      </c>
      <c r="H196" s="73">
        <v>0</v>
      </c>
      <c r="I196" s="74">
        <v>30000</v>
      </c>
    </row>
    <row r="197" spans="1:9" x14ac:dyDescent="0.25">
      <c r="A197" s="71" t="s">
        <v>11</v>
      </c>
      <c r="B197" s="72" t="s">
        <v>28</v>
      </c>
      <c r="C197" s="72" t="s">
        <v>29</v>
      </c>
      <c r="D197" s="73">
        <v>4817</v>
      </c>
      <c r="E197" s="73">
        <v>7000</v>
      </c>
      <c r="F197" s="73">
        <v>7000</v>
      </c>
      <c r="G197" s="73">
        <f t="shared" si="19"/>
        <v>0</v>
      </c>
      <c r="H197" s="73">
        <v>145.31866306829977</v>
      </c>
      <c r="I197" s="74">
        <v>5000</v>
      </c>
    </row>
    <row r="198" spans="1:9" x14ac:dyDescent="0.25">
      <c r="A198" s="145" t="s">
        <v>85</v>
      </c>
      <c r="B198" s="146"/>
      <c r="C198" s="146"/>
      <c r="D198" s="76">
        <v>522817</v>
      </c>
      <c r="E198" s="76">
        <v>522817</v>
      </c>
      <c r="F198" s="76">
        <f>SUM(F190:F197)</f>
        <v>209561.34</v>
      </c>
      <c r="G198" s="76">
        <f>SUM(G190:G197)</f>
        <v>313255.65999999997</v>
      </c>
      <c r="H198" s="76">
        <v>47.73</v>
      </c>
      <c r="I198" s="77">
        <f>SUM(I190:I197)</f>
        <v>445000</v>
      </c>
    </row>
    <row r="199" spans="1:9" x14ac:dyDescent="0.25">
      <c r="A199" s="71" t="s">
        <v>11</v>
      </c>
      <c r="B199" s="72" t="s">
        <v>43</v>
      </c>
      <c r="C199" s="72" t="s">
        <v>44</v>
      </c>
      <c r="D199" s="73">
        <v>522817</v>
      </c>
      <c r="E199" s="73">
        <v>522817</v>
      </c>
      <c r="F199" s="73">
        <v>392112.75</v>
      </c>
      <c r="G199" s="73">
        <v>130704.25</v>
      </c>
      <c r="H199" s="73">
        <v>75</v>
      </c>
      <c r="I199" s="74">
        <v>445000</v>
      </c>
    </row>
    <row r="200" spans="1:9" x14ac:dyDescent="0.25">
      <c r="A200" s="145" t="s">
        <v>84</v>
      </c>
      <c r="B200" s="146"/>
      <c r="C200" s="146"/>
      <c r="D200" s="76">
        <v>522817</v>
      </c>
      <c r="E200" s="76">
        <v>522817</v>
      </c>
      <c r="F200" s="76">
        <v>392112.75</v>
      </c>
      <c r="G200" s="76">
        <v>130704.25</v>
      </c>
      <c r="H200" s="76">
        <v>75</v>
      </c>
      <c r="I200" s="77">
        <f>SUM(I199)</f>
        <v>445000</v>
      </c>
    </row>
    <row r="201" spans="1:9" x14ac:dyDescent="0.25">
      <c r="A201" s="71" t="s">
        <v>30</v>
      </c>
      <c r="B201" s="72" t="s">
        <v>12</v>
      </c>
      <c r="C201" s="72" t="s">
        <v>13</v>
      </c>
      <c r="D201" s="73">
        <v>70000</v>
      </c>
      <c r="E201" s="73">
        <v>50000</v>
      </c>
      <c r="F201" s="73">
        <v>30843.7</v>
      </c>
      <c r="G201" s="73">
        <f>E201-F201</f>
        <v>19156.3</v>
      </c>
      <c r="H201" s="73">
        <v>15.491</v>
      </c>
      <c r="I201" s="74">
        <v>40000</v>
      </c>
    </row>
    <row r="202" spans="1:9" x14ac:dyDescent="0.25">
      <c r="A202" s="71" t="s">
        <v>30</v>
      </c>
      <c r="B202" s="72" t="s">
        <v>9</v>
      </c>
      <c r="C202" s="72" t="s">
        <v>10</v>
      </c>
      <c r="D202" s="73">
        <v>5000</v>
      </c>
      <c r="E202" s="73">
        <v>5000</v>
      </c>
      <c r="F202" s="73">
        <v>616</v>
      </c>
      <c r="G202" s="73">
        <f t="shared" ref="G202:G205" si="20">E202-F202</f>
        <v>4384</v>
      </c>
      <c r="H202" s="73">
        <v>12.32</v>
      </c>
      <c r="I202" s="74">
        <v>1000</v>
      </c>
    </row>
    <row r="203" spans="1:9" x14ac:dyDescent="0.25">
      <c r="A203" s="71" t="s">
        <v>30</v>
      </c>
      <c r="B203" s="72" t="s">
        <v>18</v>
      </c>
      <c r="C203" s="72" t="s">
        <v>19</v>
      </c>
      <c r="D203" s="73">
        <v>3000</v>
      </c>
      <c r="E203" s="73">
        <v>3000</v>
      </c>
      <c r="F203" s="73">
        <v>0</v>
      </c>
      <c r="G203" s="73">
        <f t="shared" si="20"/>
        <v>3000</v>
      </c>
      <c r="H203" s="73">
        <v>0</v>
      </c>
      <c r="I203" s="74">
        <v>3000</v>
      </c>
    </row>
    <row r="204" spans="1:9" x14ac:dyDescent="0.25">
      <c r="A204" s="71" t="s">
        <v>30</v>
      </c>
      <c r="B204" s="72" t="s">
        <v>20</v>
      </c>
      <c r="C204" s="72" t="s">
        <v>21</v>
      </c>
      <c r="D204" s="73">
        <v>20880</v>
      </c>
      <c r="E204" s="73">
        <v>20880</v>
      </c>
      <c r="F204" s="73">
        <v>0</v>
      </c>
      <c r="G204" s="73">
        <f t="shared" si="20"/>
        <v>20880</v>
      </c>
      <c r="H204" s="73">
        <v>0</v>
      </c>
      <c r="I204" s="74">
        <v>35000</v>
      </c>
    </row>
    <row r="205" spans="1:9" x14ac:dyDescent="0.25">
      <c r="A205" s="71" t="s">
        <v>30</v>
      </c>
      <c r="B205" s="72" t="s">
        <v>26</v>
      </c>
      <c r="C205" s="72" t="s">
        <v>27</v>
      </c>
      <c r="D205" s="73">
        <v>2000</v>
      </c>
      <c r="E205" s="73">
        <v>22000</v>
      </c>
      <c r="F205" s="73">
        <v>21890</v>
      </c>
      <c r="G205" s="73">
        <f t="shared" si="20"/>
        <v>110</v>
      </c>
      <c r="H205" s="73">
        <v>94.5</v>
      </c>
      <c r="I205" s="74">
        <v>20000</v>
      </c>
    </row>
    <row r="206" spans="1:9" x14ac:dyDescent="0.25">
      <c r="A206" s="145" t="s">
        <v>83</v>
      </c>
      <c r="B206" s="146"/>
      <c r="C206" s="146"/>
      <c r="D206" s="76">
        <v>100880</v>
      </c>
      <c r="E206" s="76">
        <v>100880</v>
      </c>
      <c r="F206" s="76">
        <f>SUM(F201:F205)</f>
        <v>53349.7</v>
      </c>
      <c r="G206" s="76">
        <f>SUM(G201:G205)</f>
        <v>47530.3</v>
      </c>
      <c r="H206" s="76">
        <f>F206/E206*100</f>
        <v>52.884318001586038</v>
      </c>
      <c r="I206" s="77">
        <f>SUM(I201:I205)</f>
        <v>99000</v>
      </c>
    </row>
    <row r="207" spans="1:9" x14ac:dyDescent="0.25">
      <c r="A207" s="71" t="s">
        <v>30</v>
      </c>
      <c r="B207" s="72" t="s">
        <v>45</v>
      </c>
      <c r="C207" s="72" t="s">
        <v>46</v>
      </c>
      <c r="D207" s="73">
        <v>100880</v>
      </c>
      <c r="E207" s="73">
        <v>100880</v>
      </c>
      <c r="F207" s="73">
        <v>115500</v>
      </c>
      <c r="G207" s="73">
        <f>E207-F207</f>
        <v>-14620</v>
      </c>
      <c r="H207" s="73">
        <f>F207/E207*100</f>
        <v>114.49246629659</v>
      </c>
      <c r="I207" s="74">
        <v>99000</v>
      </c>
    </row>
    <row r="208" spans="1:9" x14ac:dyDescent="0.25">
      <c r="A208" s="145" t="s">
        <v>86</v>
      </c>
      <c r="B208" s="146"/>
      <c r="C208" s="146"/>
      <c r="D208" s="76">
        <v>100880</v>
      </c>
      <c r="E208" s="76">
        <v>100880</v>
      </c>
      <c r="F208" s="76">
        <f>SUM(F207)</f>
        <v>115500</v>
      </c>
      <c r="G208" s="76">
        <f>SUM(G207)</f>
        <v>-14620</v>
      </c>
      <c r="H208" s="97">
        <f>F208/E208*100</f>
        <v>114.49246629659</v>
      </c>
      <c r="I208" s="77">
        <f>SUM(I207)</f>
        <v>99000</v>
      </c>
    </row>
    <row r="209" spans="1:9" x14ac:dyDescent="0.25">
      <c r="A209" s="71" t="s">
        <v>36</v>
      </c>
      <c r="B209" s="72" t="s">
        <v>12</v>
      </c>
      <c r="C209" s="72" t="s">
        <v>13</v>
      </c>
      <c r="D209" s="73">
        <v>0</v>
      </c>
      <c r="E209" s="73">
        <v>10000</v>
      </c>
      <c r="F209" s="73">
        <v>320</v>
      </c>
      <c r="G209" s="73">
        <v>9680</v>
      </c>
      <c r="H209" s="73">
        <v>3.2</v>
      </c>
      <c r="I209" s="74">
        <v>9000</v>
      </c>
    </row>
    <row r="210" spans="1:9" x14ac:dyDescent="0.25">
      <c r="A210" s="71" t="s">
        <v>36</v>
      </c>
      <c r="B210" s="72" t="s">
        <v>20</v>
      </c>
      <c r="C210" s="72" t="s">
        <v>21</v>
      </c>
      <c r="D210" s="73">
        <v>0</v>
      </c>
      <c r="E210" s="73">
        <v>33408</v>
      </c>
      <c r="F210" s="73">
        <v>3500</v>
      </c>
      <c r="G210" s="73">
        <v>29908</v>
      </c>
      <c r="H210" s="73">
        <v>10.476532567049809</v>
      </c>
      <c r="I210" s="74">
        <v>29000</v>
      </c>
    </row>
    <row r="211" spans="1:9" x14ac:dyDescent="0.25">
      <c r="A211" s="71" t="s">
        <v>36</v>
      </c>
      <c r="B211" s="72" t="s">
        <v>22</v>
      </c>
      <c r="C211" s="72" t="s">
        <v>23</v>
      </c>
      <c r="D211" s="73">
        <v>0</v>
      </c>
      <c r="E211" s="73">
        <v>226000</v>
      </c>
      <c r="F211" s="73">
        <v>12345</v>
      </c>
      <c r="G211" s="73">
        <v>213655</v>
      </c>
      <c r="H211" s="73">
        <v>5.4623893805309738</v>
      </c>
      <c r="I211" s="74">
        <v>185000</v>
      </c>
    </row>
    <row r="212" spans="1:9" x14ac:dyDescent="0.25">
      <c r="A212" s="71" t="s">
        <v>36</v>
      </c>
      <c r="B212" s="72" t="s">
        <v>34</v>
      </c>
      <c r="C212" s="72" t="s">
        <v>35</v>
      </c>
      <c r="D212" s="73">
        <v>0</v>
      </c>
      <c r="E212" s="73">
        <v>76868</v>
      </c>
      <c r="F212" s="73">
        <v>4173</v>
      </c>
      <c r="G212" s="73">
        <v>72695</v>
      </c>
      <c r="H212" s="73">
        <v>5.4287870115002343</v>
      </c>
      <c r="I212" s="74">
        <v>68000</v>
      </c>
    </row>
    <row r="213" spans="1:9" x14ac:dyDescent="0.25">
      <c r="A213" s="145" t="s">
        <v>97</v>
      </c>
      <c r="B213" s="146"/>
      <c r="C213" s="146"/>
      <c r="D213" s="76">
        <v>0</v>
      </c>
      <c r="E213" s="76">
        <v>346276</v>
      </c>
      <c r="F213" s="76">
        <v>20338</v>
      </c>
      <c r="G213" s="76">
        <v>325938</v>
      </c>
      <c r="H213" s="76">
        <v>5.87</v>
      </c>
      <c r="I213" s="77">
        <f>SUM(I209:I212)</f>
        <v>291000</v>
      </c>
    </row>
    <row r="214" spans="1:9" x14ac:dyDescent="0.25">
      <c r="A214" s="71" t="s">
        <v>36</v>
      </c>
      <c r="B214" s="72" t="s">
        <v>43</v>
      </c>
      <c r="C214" s="72" t="s">
        <v>44</v>
      </c>
      <c r="D214" s="73">
        <v>0</v>
      </c>
      <c r="E214" s="73">
        <v>346276</v>
      </c>
      <c r="F214" s="73">
        <v>0</v>
      </c>
      <c r="G214" s="73">
        <v>346276</v>
      </c>
      <c r="H214" s="73">
        <v>0</v>
      </c>
      <c r="I214" s="74">
        <v>291000</v>
      </c>
    </row>
    <row r="215" spans="1:9" x14ac:dyDescent="0.25">
      <c r="A215" s="145" t="s">
        <v>98</v>
      </c>
      <c r="B215" s="146"/>
      <c r="C215" s="146"/>
      <c r="D215" s="76">
        <v>0</v>
      </c>
      <c r="E215" s="76">
        <v>346276</v>
      </c>
      <c r="F215" s="76">
        <v>0</v>
      </c>
      <c r="G215" s="76">
        <v>346276</v>
      </c>
      <c r="H215" s="76">
        <v>0</v>
      </c>
      <c r="I215" s="77">
        <f>SUM(I214)</f>
        <v>291000</v>
      </c>
    </row>
    <row r="216" spans="1:9" x14ac:dyDescent="0.25">
      <c r="A216" s="71" t="s">
        <v>37</v>
      </c>
      <c r="B216" s="72" t="s">
        <v>12</v>
      </c>
      <c r="C216" s="72" t="s">
        <v>13</v>
      </c>
      <c r="D216" s="73">
        <v>9000</v>
      </c>
      <c r="E216" s="73">
        <f>9000-475-3148</f>
        <v>5377</v>
      </c>
      <c r="F216" s="73">
        <v>2389</v>
      </c>
      <c r="G216" s="73">
        <f>E216-F216</f>
        <v>2988</v>
      </c>
      <c r="H216" s="73">
        <v>26.544444444444444</v>
      </c>
      <c r="I216" s="74">
        <v>0</v>
      </c>
    </row>
    <row r="217" spans="1:9" x14ac:dyDescent="0.25">
      <c r="A217" s="71" t="s">
        <v>37</v>
      </c>
      <c r="B217" s="72" t="s">
        <v>9</v>
      </c>
      <c r="C217" s="72" t="s">
        <v>10</v>
      </c>
      <c r="D217" s="73">
        <v>200</v>
      </c>
      <c r="E217" s="73">
        <v>675</v>
      </c>
      <c r="F217" s="73">
        <v>675</v>
      </c>
      <c r="G217" s="73">
        <f t="shared" ref="G217:G220" si="21">E217-F217</f>
        <v>0</v>
      </c>
      <c r="H217" s="73">
        <v>337.5</v>
      </c>
      <c r="I217" s="74">
        <v>0</v>
      </c>
    </row>
    <row r="218" spans="1:9" x14ac:dyDescent="0.25">
      <c r="A218" s="71" t="s">
        <v>37</v>
      </c>
      <c r="B218" s="72" t="s">
        <v>20</v>
      </c>
      <c r="C218" s="72" t="s">
        <v>21</v>
      </c>
      <c r="D218" s="73">
        <v>5000</v>
      </c>
      <c r="E218" s="73">
        <v>8148</v>
      </c>
      <c r="F218" s="73">
        <v>8148</v>
      </c>
      <c r="G218" s="73">
        <f t="shared" si="21"/>
        <v>0</v>
      </c>
      <c r="H218" s="73">
        <v>162.96</v>
      </c>
      <c r="I218" s="74">
        <v>0</v>
      </c>
    </row>
    <row r="219" spans="1:9" x14ac:dyDescent="0.25">
      <c r="A219" s="71" t="s">
        <v>37</v>
      </c>
      <c r="B219" s="72" t="s">
        <v>22</v>
      </c>
      <c r="C219" s="72" t="s">
        <v>23</v>
      </c>
      <c r="D219" s="73">
        <v>1900000</v>
      </c>
      <c r="E219" s="73">
        <v>2000000</v>
      </c>
      <c r="F219" s="73">
        <v>1563322</v>
      </c>
      <c r="G219" s="73">
        <f t="shared" si="21"/>
        <v>436678</v>
      </c>
      <c r="H219" s="73">
        <v>78.1661</v>
      </c>
      <c r="I219" s="74">
        <v>1932804</v>
      </c>
    </row>
    <row r="220" spans="1:9" x14ac:dyDescent="0.25">
      <c r="A220" s="71" t="s">
        <v>37</v>
      </c>
      <c r="B220" s="72" t="s">
        <v>34</v>
      </c>
      <c r="C220" s="72" t="s">
        <v>35</v>
      </c>
      <c r="D220" s="73">
        <v>642000</v>
      </c>
      <c r="E220" s="73">
        <v>675821</v>
      </c>
      <c r="F220" s="73">
        <v>528412</v>
      </c>
      <c r="G220" s="73">
        <f t="shared" si="21"/>
        <v>147409</v>
      </c>
      <c r="H220" s="73">
        <v>78.188159290699744</v>
      </c>
      <c r="I220" s="74">
        <v>653287</v>
      </c>
    </row>
    <row r="221" spans="1:9" x14ac:dyDescent="0.25">
      <c r="A221" s="145" t="s">
        <v>99</v>
      </c>
      <c r="B221" s="146"/>
      <c r="C221" s="146"/>
      <c r="D221" s="76">
        <v>2556200</v>
      </c>
      <c r="E221" s="76">
        <v>2690021</v>
      </c>
      <c r="F221" s="76">
        <v>2102946</v>
      </c>
      <c r="G221" s="76">
        <v>587075</v>
      </c>
      <c r="H221" s="76">
        <v>78.180000000000007</v>
      </c>
      <c r="I221" s="77">
        <f>SUM(I216:I220)</f>
        <v>2586091</v>
      </c>
    </row>
    <row r="222" spans="1:9" x14ac:dyDescent="0.25">
      <c r="A222" s="71" t="s">
        <v>37</v>
      </c>
      <c r="B222" s="72" t="s">
        <v>43</v>
      </c>
      <c r="C222" s="72" t="s">
        <v>44</v>
      </c>
      <c r="D222" s="73">
        <v>2556200</v>
      </c>
      <c r="E222" s="73">
        <v>2690021</v>
      </c>
      <c r="F222" s="73">
        <v>2097433</v>
      </c>
      <c r="G222" s="73">
        <f>E222-F222</f>
        <v>592588</v>
      </c>
      <c r="H222" s="73">
        <v>69.250351577180993</v>
      </c>
      <c r="I222" s="75">
        <v>2586091</v>
      </c>
    </row>
    <row r="223" spans="1:9" ht="16.5" thickBot="1" x14ac:dyDescent="0.3">
      <c r="A223" s="150" t="s">
        <v>100</v>
      </c>
      <c r="B223" s="151"/>
      <c r="C223" s="151"/>
      <c r="D223" s="79">
        <v>2556200</v>
      </c>
      <c r="E223" s="79">
        <v>2690021</v>
      </c>
      <c r="F223" s="79">
        <f>SUM(F222)</f>
        <v>2097433</v>
      </c>
      <c r="G223" s="79">
        <v>827172</v>
      </c>
      <c r="H223" s="79">
        <v>69.25</v>
      </c>
      <c r="I223" s="80">
        <f>SUM(I222)</f>
        <v>2586091</v>
      </c>
    </row>
    <row r="224" spans="1:9" x14ac:dyDescent="0.25">
      <c r="A224" s="143" t="s">
        <v>42</v>
      </c>
      <c r="B224" s="144"/>
      <c r="C224" s="144"/>
      <c r="D224" s="81">
        <f>D198+D206+D213+D221</f>
        <v>3179897</v>
      </c>
      <c r="E224" s="81">
        <f t="shared" ref="E224:G224" si="22">E198+E206+E213+E221</f>
        <v>3659994</v>
      </c>
      <c r="F224" s="81">
        <f t="shared" si="22"/>
        <v>2386195.04</v>
      </c>
      <c r="G224" s="81">
        <f t="shared" si="22"/>
        <v>1273798.96</v>
      </c>
      <c r="H224" s="81">
        <f>F224/E224*100</f>
        <v>65.196692672173782</v>
      </c>
      <c r="I224" s="89">
        <f>I198+I206+I213+I221</f>
        <v>3421091</v>
      </c>
    </row>
    <row r="225" spans="1:9" ht="16.5" thickBot="1" x14ac:dyDescent="0.3">
      <c r="A225" s="156" t="s">
        <v>55</v>
      </c>
      <c r="B225" s="157"/>
      <c r="C225" s="157"/>
      <c r="D225" s="78">
        <f>D200+D208+D215+D223</f>
        <v>3179897</v>
      </c>
      <c r="E225" s="78">
        <f t="shared" ref="E225:G225" si="23">E200+E208+E215+E223</f>
        <v>3659994</v>
      </c>
      <c r="F225" s="78">
        <f t="shared" si="23"/>
        <v>2605045.75</v>
      </c>
      <c r="G225" s="78">
        <f t="shared" si="23"/>
        <v>1289532.25</v>
      </c>
      <c r="H225" s="78">
        <f>F225/E225*100</f>
        <v>71.176230070322518</v>
      </c>
      <c r="I225" s="90">
        <f>I200+I208+I215+I223</f>
        <v>3421091</v>
      </c>
    </row>
    <row r="226" spans="1:9" ht="16.5" thickBot="1" x14ac:dyDescent="0.3"/>
    <row r="227" spans="1:9" ht="15" x14ac:dyDescent="0.25">
      <c r="A227" s="117" t="s">
        <v>42</v>
      </c>
      <c r="B227" s="118"/>
      <c r="C227" s="118"/>
      <c r="D227" s="91">
        <f>D87+D130+D182+D224</f>
        <v>46949512</v>
      </c>
      <c r="E227" s="91">
        <f t="shared" ref="E227:I227" si="24">E87+E130+E182+E224</f>
        <v>51482672.719999999</v>
      </c>
      <c r="F227" s="91">
        <f t="shared" si="24"/>
        <v>35200486.240000002</v>
      </c>
      <c r="G227" s="91">
        <f t="shared" si="24"/>
        <v>16282186.48</v>
      </c>
      <c r="H227" s="98">
        <f>F227/E227*100</f>
        <v>68.373463109512016</v>
      </c>
      <c r="I227" s="100">
        <f t="shared" si="24"/>
        <v>50446967</v>
      </c>
    </row>
    <row r="228" spans="1:9" thickBot="1" x14ac:dyDescent="0.3">
      <c r="A228" s="119" t="s">
        <v>55</v>
      </c>
      <c r="B228" s="120"/>
      <c r="C228" s="120"/>
      <c r="D228" s="92">
        <f>D88+D131+D183+D225</f>
        <v>46985212</v>
      </c>
      <c r="E228" s="92">
        <f t="shared" ref="E228:I228" si="25">E88+E131+E183+E225</f>
        <v>51518372.719999999</v>
      </c>
      <c r="F228" s="92">
        <f t="shared" si="25"/>
        <v>34818724.659999996</v>
      </c>
      <c r="G228" s="92">
        <f t="shared" si="25"/>
        <v>16818732.060000002</v>
      </c>
      <c r="H228" s="99">
        <f>F228/E228*100</f>
        <v>67.585063001190221</v>
      </c>
      <c r="I228" s="101">
        <f t="shared" si="25"/>
        <v>50482667</v>
      </c>
    </row>
    <row r="231" spans="1:9" x14ac:dyDescent="0.25">
      <c r="A231" s="115" t="s">
        <v>66</v>
      </c>
      <c r="B231" s="115"/>
      <c r="C231" s="115"/>
    </row>
    <row r="232" spans="1:9" x14ac:dyDescent="0.25">
      <c r="A232" s="116" t="s">
        <v>67</v>
      </c>
      <c r="B232" s="116"/>
      <c r="C232" s="116"/>
    </row>
    <row r="233" spans="1:9" x14ac:dyDescent="0.25">
      <c r="A233" s="108" t="s">
        <v>68</v>
      </c>
      <c r="B233" s="108"/>
      <c r="C233" s="108"/>
    </row>
    <row r="234" spans="1:9" x14ac:dyDescent="0.25">
      <c r="A234" s="109" t="s">
        <v>69</v>
      </c>
      <c r="B234" s="109"/>
      <c r="C234" s="109"/>
    </row>
    <row r="235" spans="1:9" ht="16.5" thickBot="1" x14ac:dyDescent="0.3"/>
    <row r="236" spans="1:9" ht="16.5" thickBot="1" x14ac:dyDescent="0.3">
      <c r="A236" s="173" t="s">
        <v>70</v>
      </c>
      <c r="B236" s="174"/>
      <c r="C236" s="174"/>
      <c r="D236" s="174"/>
      <c r="E236" s="174"/>
      <c r="F236" s="175"/>
    </row>
    <row r="237" spans="1:9" x14ac:dyDescent="0.25">
      <c r="A237" s="95">
        <v>2</v>
      </c>
      <c r="B237" s="167" t="s">
        <v>71</v>
      </c>
      <c r="C237" s="168"/>
      <c r="D237" s="168"/>
      <c r="E237" s="168"/>
      <c r="F237" s="169"/>
    </row>
    <row r="238" spans="1:9" x14ac:dyDescent="0.25">
      <c r="A238" s="93">
        <v>4</v>
      </c>
      <c r="B238" s="170" t="s">
        <v>72</v>
      </c>
      <c r="C238" s="171"/>
      <c r="D238" s="171"/>
      <c r="E238" s="171"/>
      <c r="F238" s="172"/>
    </row>
    <row r="239" spans="1:9" x14ac:dyDescent="0.25">
      <c r="A239" s="93">
        <v>6</v>
      </c>
      <c r="B239" s="170" t="s">
        <v>73</v>
      </c>
      <c r="C239" s="171"/>
      <c r="D239" s="171"/>
      <c r="E239" s="171"/>
      <c r="F239" s="172"/>
    </row>
    <row r="240" spans="1:9" x14ac:dyDescent="0.25">
      <c r="A240" s="93">
        <v>7</v>
      </c>
      <c r="B240" s="170" t="s">
        <v>74</v>
      </c>
      <c r="C240" s="171"/>
      <c r="D240" s="171"/>
      <c r="E240" s="171"/>
      <c r="F240" s="172"/>
    </row>
    <row r="241" spans="1:6" x14ac:dyDescent="0.25">
      <c r="A241" s="93">
        <v>8</v>
      </c>
      <c r="B241" s="170" t="s">
        <v>75</v>
      </c>
      <c r="C241" s="171"/>
      <c r="D241" s="171"/>
      <c r="E241" s="171"/>
      <c r="F241" s="172"/>
    </row>
    <row r="242" spans="1:6" x14ac:dyDescent="0.25">
      <c r="A242" s="93">
        <v>9</v>
      </c>
      <c r="B242" s="170" t="s">
        <v>76</v>
      </c>
      <c r="C242" s="171"/>
      <c r="D242" s="171"/>
      <c r="E242" s="171"/>
      <c r="F242" s="172"/>
    </row>
    <row r="243" spans="1:6" x14ac:dyDescent="0.25">
      <c r="A243" s="94" t="s">
        <v>32</v>
      </c>
      <c r="B243" s="167" t="s">
        <v>80</v>
      </c>
      <c r="C243" s="168"/>
      <c r="D243" s="168"/>
      <c r="E243" s="168"/>
      <c r="F243" s="169"/>
    </row>
    <row r="244" spans="1:6" x14ac:dyDescent="0.25">
      <c r="A244" s="95">
        <v>33063</v>
      </c>
      <c r="B244" s="167" t="s">
        <v>77</v>
      </c>
      <c r="C244" s="168"/>
      <c r="D244" s="168"/>
      <c r="E244" s="168"/>
      <c r="F244" s="169"/>
    </row>
    <row r="245" spans="1:6" x14ac:dyDescent="0.25">
      <c r="A245" s="93">
        <v>33092</v>
      </c>
      <c r="B245" s="170" t="s">
        <v>78</v>
      </c>
      <c r="C245" s="171"/>
      <c r="D245" s="171"/>
      <c r="E245" s="171"/>
      <c r="F245" s="172"/>
    </row>
    <row r="246" spans="1:6" ht="16.5" thickBot="1" x14ac:dyDescent="0.3">
      <c r="A246" s="96">
        <v>33353</v>
      </c>
      <c r="B246" s="164" t="s">
        <v>79</v>
      </c>
      <c r="C246" s="165"/>
      <c r="D246" s="165"/>
      <c r="E246" s="165"/>
      <c r="F246" s="166"/>
    </row>
  </sheetData>
  <mergeCells count="81">
    <mergeCell ref="A236:F236"/>
    <mergeCell ref="B242:F242"/>
    <mergeCell ref="B243:F243"/>
    <mergeCell ref="B244:F244"/>
    <mergeCell ref="B245:F245"/>
    <mergeCell ref="B246:F246"/>
    <mergeCell ref="B237:F237"/>
    <mergeCell ref="B238:F238"/>
    <mergeCell ref="B239:F239"/>
    <mergeCell ref="B240:F240"/>
    <mergeCell ref="B241:F241"/>
    <mergeCell ref="A225:C225"/>
    <mergeCell ref="A17:C17"/>
    <mergeCell ref="A31:C31"/>
    <mergeCell ref="A35:C35"/>
    <mergeCell ref="A86:C86"/>
    <mergeCell ref="A54:C54"/>
    <mergeCell ref="A64:C64"/>
    <mergeCell ref="A72:C72"/>
    <mergeCell ref="A84:C84"/>
    <mergeCell ref="A103:C103"/>
    <mergeCell ref="A115:C115"/>
    <mergeCell ref="A121:C121"/>
    <mergeCell ref="A129:C129"/>
    <mergeCell ref="A183:C183"/>
    <mergeCell ref="A166:C166"/>
    <mergeCell ref="A171:C171"/>
    <mergeCell ref="A162:C162"/>
    <mergeCell ref="A179:C179"/>
    <mergeCell ref="A224:C224"/>
    <mergeCell ref="A198:C198"/>
    <mergeCell ref="A206:C206"/>
    <mergeCell ref="A213:C213"/>
    <mergeCell ref="A221:C221"/>
    <mergeCell ref="A200:C200"/>
    <mergeCell ref="A208:C208"/>
    <mergeCell ref="A215:C215"/>
    <mergeCell ref="A188:I188"/>
    <mergeCell ref="A223:C223"/>
    <mergeCell ref="A182:C182"/>
    <mergeCell ref="A181:C181"/>
    <mergeCell ref="A2:H2"/>
    <mergeCell ref="A143:C143"/>
    <mergeCell ref="A152:C152"/>
    <mergeCell ref="A160:C160"/>
    <mergeCell ref="A145:C145"/>
    <mergeCell ref="A156:C156"/>
    <mergeCell ref="A131:C131"/>
    <mergeCell ref="A133:I133"/>
    <mergeCell ref="A173:C173"/>
    <mergeCell ref="A1:D1"/>
    <mergeCell ref="A111:C111"/>
    <mergeCell ref="A88:C88"/>
    <mergeCell ref="A70:C70"/>
    <mergeCell ref="A82:C82"/>
    <mergeCell ref="A87:C87"/>
    <mergeCell ref="A91:I91"/>
    <mergeCell ref="A42:C42"/>
    <mergeCell ref="A50:C50"/>
    <mergeCell ref="E1:H1"/>
    <mergeCell ref="A40:C40"/>
    <mergeCell ref="A15:C15"/>
    <mergeCell ref="A25:C25"/>
    <mergeCell ref="A101:C101"/>
    <mergeCell ref="A109:C109"/>
    <mergeCell ref="A233:C233"/>
    <mergeCell ref="A234:C234"/>
    <mergeCell ref="A3:I3"/>
    <mergeCell ref="A33:C33"/>
    <mergeCell ref="A231:C231"/>
    <mergeCell ref="A232:C232"/>
    <mergeCell ref="A227:C227"/>
    <mergeCell ref="A228:C228"/>
    <mergeCell ref="A52:C52"/>
    <mergeCell ref="A62:C62"/>
    <mergeCell ref="A48:C48"/>
    <mergeCell ref="A119:C119"/>
    <mergeCell ref="A127:C127"/>
    <mergeCell ref="A130:C130"/>
    <mergeCell ref="A113:C113"/>
    <mergeCell ref="A168:C168"/>
  </mergeCells>
  <printOptions horizontalCentered="1"/>
  <pageMargins left="0.25" right="0.25" top="0.75" bottom="0.75" header="0.3" footer="0.3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8151-440B-475E-B29A-752EB031709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Sestava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Ing. Baďurová Monika</cp:lastModifiedBy>
  <cp:lastPrinted>2025-11-13T07:59:39Z</cp:lastPrinted>
  <dcterms:created xsi:type="dcterms:W3CDTF">2025-11-12T12:56:08Z</dcterms:created>
  <dcterms:modified xsi:type="dcterms:W3CDTF">2025-12-18T08:11:26Z</dcterms:modified>
</cp:coreProperties>
</file>