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konom\Desktop\"/>
    </mc:Choice>
  </mc:AlternateContent>
  <xr:revisionPtr revIDLastSave="0" documentId="13_ncr:1_{2DC19D5D-1F16-4858-A638-93FE7C3D78E2}" xr6:coauthVersionLast="47" xr6:coauthVersionMax="47" xr10:uidLastSave="{00000000-0000-0000-0000-000000000000}"/>
  <bookViews>
    <workbookView xWindow="-120" yWindow="-120" windowWidth="29040" windowHeight="15720" xr2:uid="{BB74C292-163E-41E0-80DC-12BAC8543052}"/>
  </bookViews>
  <sheets>
    <sheet name="Sestava" sheetId="2" r:id="rId1"/>
    <sheet name="Lis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8" i="2" l="1"/>
  <c r="F36" i="2"/>
  <c r="H36" i="2" s="1"/>
  <c r="J131" i="2"/>
  <c r="K131" i="2" s="1"/>
  <c r="G131" i="2"/>
  <c r="J19" i="2"/>
  <c r="K19" i="2" s="1"/>
  <c r="G19" i="2"/>
  <c r="H19" i="2"/>
  <c r="I202" i="2"/>
  <c r="I200" i="2"/>
  <c r="I194" i="2"/>
  <c r="I192" i="2"/>
  <c r="I187" i="2"/>
  <c r="I185" i="2"/>
  <c r="I179" i="2"/>
  <c r="I177" i="2"/>
  <c r="I163" i="2"/>
  <c r="I165" i="2" s="1"/>
  <c r="I161" i="2"/>
  <c r="I164" i="2" s="1"/>
  <c r="I114" i="2"/>
  <c r="J114" i="2" s="1"/>
  <c r="K114" i="2" s="1"/>
  <c r="E67" i="2"/>
  <c r="F57" i="2"/>
  <c r="H57" i="2" s="1"/>
  <c r="E55" i="2"/>
  <c r="H55" i="2" s="1"/>
  <c r="F25" i="2"/>
  <c r="D25" i="2"/>
  <c r="D72" i="2" s="1"/>
  <c r="D30" i="2"/>
  <c r="F30" i="2"/>
  <c r="E30" i="2"/>
  <c r="E25" i="2"/>
  <c r="E17" i="2"/>
  <c r="H17" i="2" s="1"/>
  <c r="E15" i="2"/>
  <c r="H15" i="2" s="1"/>
  <c r="E48" i="2"/>
  <c r="H48" i="2" s="1"/>
  <c r="E46" i="2"/>
  <c r="F14" i="2"/>
  <c r="G14" i="2" s="1"/>
  <c r="I71" i="2"/>
  <c r="J71" i="2"/>
  <c r="E71" i="2"/>
  <c r="F71" i="2"/>
  <c r="G71" i="2"/>
  <c r="D71" i="2"/>
  <c r="E200" i="2"/>
  <c r="E194" i="2"/>
  <c r="J170" i="2"/>
  <c r="K170" i="2" s="1"/>
  <c r="J171" i="2"/>
  <c r="K171" i="2" s="1"/>
  <c r="J172" i="2"/>
  <c r="K172" i="2" s="1"/>
  <c r="J173" i="2"/>
  <c r="K173" i="2" s="1"/>
  <c r="J174" i="2"/>
  <c r="K174" i="2" s="1"/>
  <c r="J175" i="2"/>
  <c r="K175" i="2" s="1"/>
  <c r="J176" i="2"/>
  <c r="K176" i="2" s="1"/>
  <c r="J178" i="2"/>
  <c r="K178" i="2" s="1"/>
  <c r="J180" i="2"/>
  <c r="K180" i="2" s="1"/>
  <c r="J181" i="2"/>
  <c r="K181" i="2" s="1"/>
  <c r="J182" i="2"/>
  <c r="K182" i="2" s="1"/>
  <c r="J183" i="2"/>
  <c r="K183" i="2" s="1"/>
  <c r="J184" i="2"/>
  <c r="K184" i="2" s="1"/>
  <c r="J186" i="2"/>
  <c r="K186" i="2" s="1"/>
  <c r="J188" i="2"/>
  <c r="K188" i="2" s="1"/>
  <c r="J189" i="2"/>
  <c r="K189" i="2" s="1"/>
  <c r="J190" i="2"/>
  <c r="K190" i="2" s="1"/>
  <c r="J191" i="2"/>
  <c r="K191" i="2" s="1"/>
  <c r="J193" i="2"/>
  <c r="K193" i="2" s="1"/>
  <c r="J195" i="2"/>
  <c r="K195" i="2" s="1"/>
  <c r="J196" i="2"/>
  <c r="K196" i="2" s="1"/>
  <c r="J197" i="2"/>
  <c r="K197" i="2" s="1"/>
  <c r="J198" i="2"/>
  <c r="K198" i="2" s="1"/>
  <c r="J199" i="2"/>
  <c r="K199" i="2" s="1"/>
  <c r="J201" i="2"/>
  <c r="K201" i="2" s="1"/>
  <c r="J169" i="2"/>
  <c r="K169" i="2" s="1"/>
  <c r="H165" i="2"/>
  <c r="H164" i="2"/>
  <c r="H204" i="2"/>
  <c r="H203" i="2"/>
  <c r="D202" i="2"/>
  <c r="E202" i="2"/>
  <c r="F202" i="2"/>
  <c r="D194" i="2"/>
  <c r="D200" i="2" s="1"/>
  <c r="D192" i="2"/>
  <c r="E192" i="2"/>
  <c r="F192" i="2"/>
  <c r="D187" i="2"/>
  <c r="E187" i="2"/>
  <c r="F187" i="2"/>
  <c r="D185" i="2"/>
  <c r="E185" i="2"/>
  <c r="F185" i="2"/>
  <c r="D179" i="2"/>
  <c r="E179" i="2"/>
  <c r="F179" i="2"/>
  <c r="D177" i="2"/>
  <c r="E177" i="2"/>
  <c r="F177" i="2"/>
  <c r="J120" i="2"/>
  <c r="K120" i="2" s="1"/>
  <c r="J121" i="2"/>
  <c r="K121" i="2" s="1"/>
  <c r="J122" i="2"/>
  <c r="K122" i="2" s="1"/>
  <c r="J123" i="2"/>
  <c r="K123" i="2" s="1"/>
  <c r="J124" i="2"/>
  <c r="K124" i="2" s="1"/>
  <c r="J125" i="2"/>
  <c r="K125" i="2" s="1"/>
  <c r="J126" i="2"/>
  <c r="K126" i="2" s="1"/>
  <c r="J128" i="2"/>
  <c r="K128" i="2" s="1"/>
  <c r="J130" i="2"/>
  <c r="K130" i="2" s="1"/>
  <c r="J132" i="2"/>
  <c r="K132" i="2" s="1"/>
  <c r="J133" i="2"/>
  <c r="K133" i="2" s="1"/>
  <c r="J134" i="2"/>
  <c r="K134" i="2" s="1"/>
  <c r="J135" i="2"/>
  <c r="K135" i="2" s="1"/>
  <c r="J137" i="2"/>
  <c r="K137" i="2" s="1"/>
  <c r="J139" i="2"/>
  <c r="K139" i="2" s="1"/>
  <c r="J140" i="2"/>
  <c r="K140" i="2" s="1"/>
  <c r="J141" i="2"/>
  <c r="K141" i="2" s="1"/>
  <c r="J143" i="2"/>
  <c r="K143" i="2" s="1"/>
  <c r="J145" i="2"/>
  <c r="K145" i="2" s="1"/>
  <c r="J146" i="2"/>
  <c r="K146" i="2" s="1"/>
  <c r="J147" i="2"/>
  <c r="K147" i="2" s="1"/>
  <c r="J149" i="2"/>
  <c r="K149" i="2" s="1"/>
  <c r="J151" i="2"/>
  <c r="K151" i="2" s="1"/>
  <c r="J152" i="2"/>
  <c r="K152" i="2" s="1"/>
  <c r="J154" i="2"/>
  <c r="K154" i="2" s="1"/>
  <c r="J156" i="2"/>
  <c r="K156" i="2" s="1"/>
  <c r="J157" i="2"/>
  <c r="K157" i="2" s="1"/>
  <c r="J158" i="2"/>
  <c r="K158" i="2" s="1"/>
  <c r="J159" i="2"/>
  <c r="K159" i="2" s="1"/>
  <c r="J160" i="2"/>
  <c r="K160" i="2" s="1"/>
  <c r="J162" i="2"/>
  <c r="K162" i="2" s="1"/>
  <c r="J119" i="2"/>
  <c r="K119" i="2" s="1"/>
  <c r="D163" i="2"/>
  <c r="E163" i="2"/>
  <c r="F163" i="2"/>
  <c r="D138" i="2"/>
  <c r="E138" i="2"/>
  <c r="J138" i="2" s="1"/>
  <c r="F138" i="2"/>
  <c r="D142" i="2"/>
  <c r="E142" i="2"/>
  <c r="J142" i="2" s="1"/>
  <c r="F142" i="2"/>
  <c r="D144" i="2"/>
  <c r="E144" i="2"/>
  <c r="J144" i="2" s="1"/>
  <c r="F144" i="2"/>
  <c r="D148" i="2"/>
  <c r="E148" i="2"/>
  <c r="J148" i="2" s="1"/>
  <c r="F148" i="2"/>
  <c r="D150" i="2"/>
  <c r="E150" i="2"/>
  <c r="J150" i="2" s="1"/>
  <c r="F150" i="2"/>
  <c r="D153" i="2"/>
  <c r="E153" i="2"/>
  <c r="J153" i="2" s="1"/>
  <c r="F153" i="2"/>
  <c r="D155" i="2"/>
  <c r="E155" i="2"/>
  <c r="J155" i="2" s="1"/>
  <c r="F155" i="2"/>
  <c r="D161" i="2"/>
  <c r="E161" i="2"/>
  <c r="F161" i="2"/>
  <c r="G137" i="2"/>
  <c r="G132" i="2"/>
  <c r="G133" i="2"/>
  <c r="G134" i="2"/>
  <c r="G135" i="2"/>
  <c r="G130" i="2"/>
  <c r="E136" i="2"/>
  <c r="J136" i="2" s="1"/>
  <c r="F136" i="2"/>
  <c r="D136" i="2"/>
  <c r="E129" i="2"/>
  <c r="J129" i="2" s="1"/>
  <c r="F129" i="2"/>
  <c r="E127" i="2"/>
  <c r="J127" i="2" s="1"/>
  <c r="F127" i="2"/>
  <c r="D127" i="2"/>
  <c r="D129" i="2"/>
  <c r="G120" i="2"/>
  <c r="G121" i="2"/>
  <c r="G122" i="2"/>
  <c r="G123" i="2"/>
  <c r="G124" i="2"/>
  <c r="G125" i="2"/>
  <c r="G126" i="2"/>
  <c r="G119" i="2"/>
  <c r="E99" i="2"/>
  <c r="J99" i="2" s="1"/>
  <c r="F99" i="2"/>
  <c r="D99" i="2"/>
  <c r="E113" i="2"/>
  <c r="J113" i="2" s="1"/>
  <c r="F113" i="2"/>
  <c r="D113" i="2"/>
  <c r="J111" i="2"/>
  <c r="K111" i="2" s="1"/>
  <c r="D111" i="2"/>
  <c r="E105" i="2"/>
  <c r="J105" i="2" s="1"/>
  <c r="F105" i="2"/>
  <c r="D105" i="2"/>
  <c r="E103" i="2"/>
  <c r="J103" i="2" s="1"/>
  <c r="F103" i="2"/>
  <c r="D103" i="2"/>
  <c r="E95" i="2"/>
  <c r="J95" i="2" s="1"/>
  <c r="F95" i="2"/>
  <c r="D95" i="2"/>
  <c r="E93" i="2"/>
  <c r="J93" i="2" s="1"/>
  <c r="F93" i="2"/>
  <c r="D93" i="2"/>
  <c r="E87" i="2"/>
  <c r="J87" i="2" s="1"/>
  <c r="F87" i="2"/>
  <c r="D87" i="2"/>
  <c r="E85" i="2"/>
  <c r="J85" i="2" s="1"/>
  <c r="F85" i="2"/>
  <c r="D85" i="2"/>
  <c r="G170" i="2"/>
  <c r="G171" i="2"/>
  <c r="G172" i="2"/>
  <c r="G173" i="2"/>
  <c r="G174" i="2"/>
  <c r="G175" i="2"/>
  <c r="G176" i="2"/>
  <c r="G178" i="2"/>
  <c r="G179" i="2" s="1"/>
  <c r="G180" i="2"/>
  <c r="G181" i="2"/>
  <c r="G182" i="2"/>
  <c r="G183" i="2"/>
  <c r="G184" i="2"/>
  <c r="G186" i="2"/>
  <c r="G187" i="2" s="1"/>
  <c r="G188" i="2"/>
  <c r="G189" i="2"/>
  <c r="G190" i="2"/>
  <c r="G191" i="2"/>
  <c r="G193" i="2"/>
  <c r="G195" i="2"/>
  <c r="G196" i="2"/>
  <c r="G197" i="2"/>
  <c r="G198" i="2"/>
  <c r="G199" i="2"/>
  <c r="G201" i="2"/>
  <c r="G202" i="2" s="1"/>
  <c r="G169" i="2"/>
  <c r="G128" i="2"/>
  <c r="G129" i="2" s="1"/>
  <c r="G139" i="2"/>
  <c r="G140" i="2"/>
  <c r="G141" i="2"/>
  <c r="G143" i="2"/>
  <c r="G144" i="2" s="1"/>
  <c r="G145" i="2"/>
  <c r="G146" i="2"/>
  <c r="G147" i="2"/>
  <c r="G149" i="2"/>
  <c r="G150" i="2" s="1"/>
  <c r="G151" i="2"/>
  <c r="G152" i="2"/>
  <c r="G154" i="2"/>
  <c r="G155" i="2" s="1"/>
  <c r="G156" i="2"/>
  <c r="G157" i="2"/>
  <c r="G158" i="2"/>
  <c r="G159" i="2"/>
  <c r="G160" i="2"/>
  <c r="G162" i="2"/>
  <c r="G163" i="2" s="1"/>
  <c r="J78" i="2"/>
  <c r="K78" i="2" s="1"/>
  <c r="J79" i="2"/>
  <c r="K79" i="2" s="1"/>
  <c r="J80" i="2"/>
  <c r="K80" i="2" s="1"/>
  <c r="J81" i="2"/>
  <c r="K81" i="2" s="1"/>
  <c r="J82" i="2"/>
  <c r="K82" i="2" s="1"/>
  <c r="J83" i="2"/>
  <c r="K83" i="2" s="1"/>
  <c r="J84" i="2"/>
  <c r="K84" i="2" s="1"/>
  <c r="J86" i="2"/>
  <c r="K86" i="2" s="1"/>
  <c r="J88" i="2"/>
  <c r="K88" i="2" s="1"/>
  <c r="J89" i="2"/>
  <c r="K89" i="2" s="1"/>
  <c r="J90" i="2"/>
  <c r="K90" i="2" s="1"/>
  <c r="J91" i="2"/>
  <c r="K91" i="2" s="1"/>
  <c r="J92" i="2"/>
  <c r="K92" i="2" s="1"/>
  <c r="J94" i="2"/>
  <c r="K94" i="2" s="1"/>
  <c r="J96" i="2"/>
  <c r="K96" i="2" s="1"/>
  <c r="J97" i="2"/>
  <c r="K97" i="2" s="1"/>
  <c r="J98" i="2"/>
  <c r="K98" i="2" s="1"/>
  <c r="J100" i="2"/>
  <c r="K100" i="2" s="1"/>
  <c r="J101" i="2"/>
  <c r="K101" i="2" s="1"/>
  <c r="J102" i="2"/>
  <c r="K102" i="2" s="1"/>
  <c r="J104" i="2"/>
  <c r="K104" i="2" s="1"/>
  <c r="J106" i="2"/>
  <c r="K106" i="2" s="1"/>
  <c r="J107" i="2"/>
  <c r="K107" i="2" s="1"/>
  <c r="J108" i="2"/>
  <c r="K108" i="2" s="1"/>
  <c r="J109" i="2"/>
  <c r="K109" i="2" s="1"/>
  <c r="J110" i="2"/>
  <c r="K110" i="2" s="1"/>
  <c r="J112" i="2"/>
  <c r="K112" i="2" s="1"/>
  <c r="J115" i="2"/>
  <c r="K115" i="2" s="1"/>
  <c r="J77" i="2"/>
  <c r="K77" i="2" s="1"/>
  <c r="H78" i="2"/>
  <c r="H79" i="2"/>
  <c r="H80" i="2"/>
  <c r="H81" i="2"/>
  <c r="H82" i="2"/>
  <c r="H83" i="2"/>
  <c r="H84" i="2"/>
  <c r="H86" i="2"/>
  <c r="H88" i="2"/>
  <c r="H89" i="2"/>
  <c r="H90" i="2"/>
  <c r="H91" i="2"/>
  <c r="H92" i="2"/>
  <c r="H94" i="2"/>
  <c r="H96" i="2"/>
  <c r="H97" i="2"/>
  <c r="H98" i="2"/>
  <c r="H100" i="2"/>
  <c r="H101" i="2"/>
  <c r="H102" i="2"/>
  <c r="H104" i="2"/>
  <c r="H106" i="2"/>
  <c r="H107" i="2"/>
  <c r="H108" i="2"/>
  <c r="H109" i="2"/>
  <c r="H110" i="2"/>
  <c r="H111" i="2"/>
  <c r="H112" i="2"/>
  <c r="H114" i="2"/>
  <c r="H115" i="2"/>
  <c r="H77" i="2"/>
  <c r="G78" i="2"/>
  <c r="G79" i="2"/>
  <c r="G80" i="2"/>
  <c r="G81" i="2"/>
  <c r="G82" i="2"/>
  <c r="G83" i="2"/>
  <c r="G84" i="2"/>
  <c r="G86" i="2"/>
  <c r="G87" i="2" s="1"/>
  <c r="G88" i="2"/>
  <c r="G89" i="2"/>
  <c r="G90" i="2"/>
  <c r="G91" i="2"/>
  <c r="G92" i="2"/>
  <c r="G94" i="2"/>
  <c r="G95" i="2" s="1"/>
  <c r="G96" i="2"/>
  <c r="G97" i="2" s="1"/>
  <c r="G98" i="2"/>
  <c r="G99" i="2" s="1"/>
  <c r="G100" i="2"/>
  <c r="G101" i="2"/>
  <c r="G102" i="2"/>
  <c r="G104" i="2"/>
  <c r="G105" i="2" s="1"/>
  <c r="G106" i="2"/>
  <c r="G107" i="2"/>
  <c r="G108" i="2"/>
  <c r="G109" i="2"/>
  <c r="G110" i="2"/>
  <c r="G112" i="2"/>
  <c r="G113" i="2" s="1"/>
  <c r="G77" i="2"/>
  <c r="I69" i="2"/>
  <c r="J69" i="2" s="1"/>
  <c r="K69" i="2" s="1"/>
  <c r="I67" i="2"/>
  <c r="I57" i="2"/>
  <c r="J57" i="2" s="1"/>
  <c r="I55" i="2"/>
  <c r="I48" i="2"/>
  <c r="I46" i="2"/>
  <c r="I38" i="2"/>
  <c r="J38" i="2" s="1"/>
  <c r="I36" i="2"/>
  <c r="J36" i="2" s="1"/>
  <c r="I34" i="2"/>
  <c r="J34" i="2" s="1"/>
  <c r="K34" i="2" s="1"/>
  <c r="I32" i="2"/>
  <c r="J32" i="2" s="1"/>
  <c r="K32" i="2" s="1"/>
  <c r="I30" i="2"/>
  <c r="I25" i="2"/>
  <c r="I17" i="2"/>
  <c r="I15" i="2"/>
  <c r="H69" i="2"/>
  <c r="J68" i="2"/>
  <c r="K68" i="2" s="1"/>
  <c r="H68" i="2"/>
  <c r="G68" i="2"/>
  <c r="G69" i="2" s="1"/>
  <c r="J56" i="2"/>
  <c r="K56" i="2" s="1"/>
  <c r="H56" i="2"/>
  <c r="G56" i="2"/>
  <c r="G57" i="2" s="1"/>
  <c r="J47" i="2"/>
  <c r="K47" i="2" s="1"/>
  <c r="H47" i="2"/>
  <c r="G47" i="2"/>
  <c r="G48" i="2" s="1"/>
  <c r="H38" i="2"/>
  <c r="J37" i="2"/>
  <c r="K37" i="2" s="1"/>
  <c r="H37" i="2"/>
  <c r="G37" i="2"/>
  <c r="G38" i="2" s="1"/>
  <c r="H34" i="2"/>
  <c r="J33" i="2"/>
  <c r="K33" i="2" s="1"/>
  <c r="H33" i="2"/>
  <c r="G33" i="2"/>
  <c r="G34" i="2" s="1"/>
  <c r="J29" i="2"/>
  <c r="K29" i="2" s="1"/>
  <c r="H29" i="2"/>
  <c r="G29" i="2"/>
  <c r="J28" i="2"/>
  <c r="K28" i="2" s="1"/>
  <c r="H28" i="2"/>
  <c r="G28" i="2"/>
  <c r="J27" i="2"/>
  <c r="K27" i="2" s="1"/>
  <c r="H27" i="2"/>
  <c r="G27" i="2"/>
  <c r="J26" i="2"/>
  <c r="K26" i="2" s="1"/>
  <c r="H26" i="2"/>
  <c r="G26" i="2"/>
  <c r="J16" i="2"/>
  <c r="K16" i="2" s="1"/>
  <c r="H16" i="2"/>
  <c r="G16" i="2"/>
  <c r="G17" i="2" s="1"/>
  <c r="J6" i="2"/>
  <c r="K6" i="2" s="1"/>
  <c r="J7" i="2"/>
  <c r="K7" i="2" s="1"/>
  <c r="J8" i="2"/>
  <c r="K8" i="2" s="1"/>
  <c r="J9" i="2"/>
  <c r="K9" i="2" s="1"/>
  <c r="J10" i="2"/>
  <c r="K10" i="2" s="1"/>
  <c r="J11" i="2"/>
  <c r="K11" i="2" s="1"/>
  <c r="J12" i="2"/>
  <c r="K12" i="2" s="1"/>
  <c r="J13" i="2"/>
  <c r="K13" i="2" s="1"/>
  <c r="J14" i="2"/>
  <c r="J18" i="2"/>
  <c r="K18" i="2" s="1"/>
  <c r="J20" i="2"/>
  <c r="K20" i="2" s="1"/>
  <c r="J21" i="2"/>
  <c r="K21" i="2" s="1"/>
  <c r="J22" i="2"/>
  <c r="K22" i="2" s="1"/>
  <c r="J23" i="2"/>
  <c r="K23" i="2" s="1"/>
  <c r="J24" i="2"/>
  <c r="K24" i="2" s="1"/>
  <c r="J31" i="2"/>
  <c r="K31" i="2" s="1"/>
  <c r="J35" i="2"/>
  <c r="K35" i="2" s="1"/>
  <c r="J39" i="2"/>
  <c r="K39" i="2" s="1"/>
  <c r="J40" i="2"/>
  <c r="K40" i="2" s="1"/>
  <c r="J41" i="2"/>
  <c r="K41" i="2" s="1"/>
  <c r="J42" i="2"/>
  <c r="K42" i="2" s="1"/>
  <c r="J43" i="2"/>
  <c r="K43" i="2" s="1"/>
  <c r="J44" i="2"/>
  <c r="K44" i="2" s="1"/>
  <c r="J45" i="2"/>
  <c r="K45" i="2" s="1"/>
  <c r="J49" i="2"/>
  <c r="K49" i="2" s="1"/>
  <c r="J50" i="2"/>
  <c r="K50" i="2" s="1"/>
  <c r="J51" i="2"/>
  <c r="K51" i="2" s="1"/>
  <c r="J52" i="2"/>
  <c r="K52" i="2" s="1"/>
  <c r="J53" i="2"/>
  <c r="K53" i="2" s="1"/>
  <c r="J54" i="2"/>
  <c r="K54" i="2" s="1"/>
  <c r="J58" i="2"/>
  <c r="K58" i="2" s="1"/>
  <c r="J59" i="2"/>
  <c r="K59" i="2" s="1"/>
  <c r="J60" i="2"/>
  <c r="K60" i="2" s="1"/>
  <c r="J61" i="2"/>
  <c r="K61" i="2" s="1"/>
  <c r="J62" i="2"/>
  <c r="K62" i="2" s="1"/>
  <c r="J63" i="2"/>
  <c r="K63" i="2" s="1"/>
  <c r="J64" i="2"/>
  <c r="K64" i="2" s="1"/>
  <c r="J65" i="2"/>
  <c r="K65" i="2" s="1"/>
  <c r="J66" i="2"/>
  <c r="K66" i="2" s="1"/>
  <c r="J5" i="2"/>
  <c r="K5" i="2" s="1"/>
  <c r="H6" i="2"/>
  <c r="H7" i="2"/>
  <c r="H8" i="2"/>
  <c r="H9" i="2"/>
  <c r="H10" i="2"/>
  <c r="H11" i="2"/>
  <c r="H12" i="2"/>
  <c r="H13" i="2"/>
  <c r="H18" i="2"/>
  <c r="H20" i="2"/>
  <c r="H21" i="2"/>
  <c r="H22" i="2"/>
  <c r="H23" i="2"/>
  <c r="H24" i="2"/>
  <c r="H31" i="2"/>
  <c r="H32" i="2"/>
  <c r="H35" i="2"/>
  <c r="H39" i="2"/>
  <c r="H40" i="2"/>
  <c r="H41" i="2"/>
  <c r="H42" i="2"/>
  <c r="H43" i="2"/>
  <c r="H44" i="2"/>
  <c r="H45" i="2"/>
  <c r="H49" i="2"/>
  <c r="H50" i="2"/>
  <c r="H51" i="2"/>
  <c r="H52" i="2"/>
  <c r="H53" i="2"/>
  <c r="H54" i="2"/>
  <c r="H58" i="2"/>
  <c r="H59" i="2"/>
  <c r="H60" i="2"/>
  <c r="H61" i="2"/>
  <c r="H62" i="2"/>
  <c r="H63" i="2"/>
  <c r="H64" i="2"/>
  <c r="H65" i="2"/>
  <c r="H66" i="2"/>
  <c r="H5" i="2"/>
  <c r="G6" i="2"/>
  <c r="G7" i="2"/>
  <c r="G8" i="2"/>
  <c r="G9" i="2"/>
  <c r="G10" i="2"/>
  <c r="G11" i="2"/>
  <c r="G12" i="2"/>
  <c r="G13" i="2"/>
  <c r="G18" i="2"/>
  <c r="G20" i="2"/>
  <c r="G21" i="2"/>
  <c r="G22" i="2"/>
  <c r="G23" i="2"/>
  <c r="G24" i="2"/>
  <c r="G31" i="2"/>
  <c r="G32" i="2" s="1"/>
  <c r="G35" i="2"/>
  <c r="G36" i="2" s="1"/>
  <c r="G39" i="2"/>
  <c r="G40" i="2"/>
  <c r="G41" i="2"/>
  <c r="G42" i="2"/>
  <c r="G43" i="2"/>
  <c r="G44" i="2"/>
  <c r="G45" i="2"/>
  <c r="G49" i="2"/>
  <c r="G50" i="2"/>
  <c r="G51" i="2"/>
  <c r="G52" i="2"/>
  <c r="G53" i="2"/>
  <c r="G54" i="2"/>
  <c r="G58" i="2"/>
  <c r="G59" i="2"/>
  <c r="G60" i="2"/>
  <c r="G61" i="2"/>
  <c r="G62" i="2"/>
  <c r="G63" i="2"/>
  <c r="G64" i="2"/>
  <c r="G65" i="2"/>
  <c r="G66" i="2"/>
  <c r="G5" i="2"/>
  <c r="K36" i="2" l="1"/>
  <c r="K38" i="2"/>
  <c r="F72" i="2"/>
  <c r="J179" i="2"/>
  <c r="K179" i="2" s="1"/>
  <c r="J177" i="2"/>
  <c r="K177" i="2" s="1"/>
  <c r="J185" i="2"/>
  <c r="J192" i="2"/>
  <c r="K192" i="2" s="1"/>
  <c r="H67" i="2"/>
  <c r="J194" i="2"/>
  <c r="K153" i="2"/>
  <c r="K142" i="2"/>
  <c r="J55" i="2"/>
  <c r="K55" i="2" s="1"/>
  <c r="H113" i="2"/>
  <c r="H25" i="2"/>
  <c r="J48" i="2"/>
  <c r="K48" i="2" s="1"/>
  <c r="J15" i="2"/>
  <c r="K15" i="2" s="1"/>
  <c r="J17" i="2"/>
  <c r="K17" i="2" s="1"/>
  <c r="I203" i="2"/>
  <c r="J163" i="2"/>
  <c r="K163" i="2" s="1"/>
  <c r="H87" i="2"/>
  <c r="J161" i="2"/>
  <c r="K161" i="2" s="1"/>
  <c r="J202" i="2"/>
  <c r="K202" i="2" s="1"/>
  <c r="I204" i="2"/>
  <c r="J200" i="2"/>
  <c r="J67" i="2"/>
  <c r="F73" i="2"/>
  <c r="K57" i="2"/>
  <c r="D73" i="2"/>
  <c r="J25" i="2"/>
  <c r="K25" i="2" s="1"/>
  <c r="E72" i="2"/>
  <c r="J46" i="2"/>
  <c r="K46" i="2" s="1"/>
  <c r="H46" i="2"/>
  <c r="G161" i="2"/>
  <c r="D114" i="2"/>
  <c r="K85" i="2"/>
  <c r="G103" i="2"/>
  <c r="K95" i="2"/>
  <c r="K136" i="2"/>
  <c r="K155" i="2"/>
  <c r="K144" i="2"/>
  <c r="H14" i="2"/>
  <c r="K14" i="2"/>
  <c r="G148" i="2"/>
  <c r="K127" i="2"/>
  <c r="K138" i="2"/>
  <c r="G85" i="2"/>
  <c r="D204" i="2"/>
  <c r="G127" i="2"/>
  <c r="G138" i="2"/>
  <c r="G165" i="2" s="1"/>
  <c r="D203" i="2"/>
  <c r="G142" i="2"/>
  <c r="K148" i="2"/>
  <c r="E204" i="2"/>
  <c r="K93" i="2"/>
  <c r="H93" i="2"/>
  <c r="D164" i="2"/>
  <c r="D165" i="2"/>
  <c r="G153" i="2"/>
  <c r="G192" i="2"/>
  <c r="G93" i="2"/>
  <c r="G177" i="2"/>
  <c r="F194" i="2"/>
  <c r="G185" i="2"/>
  <c r="K150" i="2"/>
  <c r="K129" i="2"/>
  <c r="D115" i="2"/>
  <c r="F164" i="2"/>
  <c r="E164" i="2"/>
  <c r="H105" i="2"/>
  <c r="K99" i="2"/>
  <c r="K103" i="2"/>
  <c r="K113" i="2"/>
  <c r="J187" i="2"/>
  <c r="K187" i="2" s="1"/>
  <c r="E165" i="2"/>
  <c r="G136" i="2"/>
  <c r="F165" i="2"/>
  <c r="H103" i="2"/>
  <c r="H95" i="2"/>
  <c r="E203" i="2"/>
  <c r="K105" i="2"/>
  <c r="H99" i="2"/>
  <c r="K87" i="2"/>
  <c r="H85" i="2"/>
  <c r="I73" i="2"/>
  <c r="I72" i="2"/>
  <c r="G30" i="2"/>
  <c r="G73" i="2" s="1"/>
  <c r="G55" i="2"/>
  <c r="G46" i="2"/>
  <c r="G67" i="2"/>
  <c r="G15" i="2"/>
  <c r="G25" i="2"/>
  <c r="H72" i="2" l="1"/>
  <c r="J164" i="2"/>
  <c r="K164" i="2" s="1"/>
  <c r="J203" i="2"/>
  <c r="K185" i="2"/>
  <c r="K194" i="2"/>
  <c r="J165" i="2"/>
  <c r="K165" i="2" s="1"/>
  <c r="I207" i="2"/>
  <c r="K67" i="2"/>
  <c r="I206" i="2"/>
  <c r="J72" i="2"/>
  <c r="E206" i="2"/>
  <c r="G194" i="2"/>
  <c r="G204" i="2" s="1"/>
  <c r="G207" i="2" s="1"/>
  <c r="F204" i="2"/>
  <c r="F207" i="2" s="1"/>
  <c r="F200" i="2"/>
  <c r="K200" i="2" s="1"/>
  <c r="G164" i="2"/>
  <c r="D207" i="2"/>
  <c r="D206" i="2"/>
  <c r="J204" i="2"/>
  <c r="G72" i="2"/>
  <c r="J206" i="2" l="1"/>
  <c r="K204" i="2"/>
  <c r="G200" i="2"/>
  <c r="G203" i="2" s="1"/>
  <c r="G206" i="2" s="1"/>
  <c r="K72" i="2"/>
  <c r="F203" i="2"/>
  <c r="K203" i="2" l="1"/>
  <c r="F206" i="2"/>
  <c r="H206" i="2" l="1"/>
  <c r="K206" i="2"/>
  <c r="J30" i="2"/>
  <c r="K30" i="2" s="1"/>
  <c r="E73" i="2"/>
  <c r="H73" i="2" s="1"/>
  <c r="H30" i="2"/>
  <c r="J73" i="2" l="1"/>
  <c r="K73" i="2" s="1"/>
  <c r="E207" i="2"/>
  <c r="H207" i="2" s="1"/>
  <c r="J207" i="2" l="1"/>
  <c r="K207" i="2" s="1"/>
</calcChain>
</file>

<file path=xl/sharedStrings.xml><?xml version="1.0" encoding="utf-8"?>
<sst xmlns="http://schemas.openxmlformats.org/spreadsheetml/2006/main" count="537" uniqueCount="81">
  <si>
    <t>60336293 Základní  škola a Mateřská škola Štramberk</t>
  </si>
  <si>
    <t>10.12.2025</t>
  </si>
  <si>
    <t>UZ</t>
  </si>
  <si>
    <t>SU</t>
  </si>
  <si>
    <t>Popis</t>
  </si>
  <si>
    <t>SP</t>
  </si>
  <si>
    <t>UP</t>
  </si>
  <si>
    <t>Skutečnost</t>
  </si>
  <si>
    <t>UP - skutečnost</t>
  </si>
  <si>
    <t>Skut./UP (%)</t>
  </si>
  <si>
    <t>512</t>
  </si>
  <si>
    <t>Cestovné</t>
  </si>
  <si>
    <t>00002</t>
  </si>
  <si>
    <t>501</t>
  </si>
  <si>
    <t>Spotřeba materiálu</t>
  </si>
  <si>
    <t>502</t>
  </si>
  <si>
    <t>Spotřeba energie</t>
  </si>
  <si>
    <t>511</t>
  </si>
  <si>
    <t>Opravy a udržování</t>
  </si>
  <si>
    <t>513</t>
  </si>
  <si>
    <t>Náklady na reprezentaci</t>
  </si>
  <si>
    <t>518</t>
  </si>
  <si>
    <t>Ostatní služby</t>
  </si>
  <si>
    <t>521</t>
  </si>
  <si>
    <t>Mzdové náklady</t>
  </si>
  <si>
    <t>551</t>
  </si>
  <si>
    <t>Odpisy dlouhodobého majetku</t>
  </si>
  <si>
    <t>558</t>
  </si>
  <si>
    <t>Náklady z drobného dlouhodobého majetku</t>
  </si>
  <si>
    <t>569</t>
  </si>
  <si>
    <t>Ostatní finanční náklady</t>
  </si>
  <si>
    <t>00004</t>
  </si>
  <si>
    <t>00007</t>
  </si>
  <si>
    <t>00991</t>
  </si>
  <si>
    <t>33063</t>
  </si>
  <si>
    <t>524</t>
  </si>
  <si>
    <t>Zákonné sociální pojištění</t>
  </si>
  <si>
    <t>33092</t>
  </si>
  <si>
    <t>33353</t>
  </si>
  <si>
    <t>525</t>
  </si>
  <si>
    <t>Jiné sociální pojištění</t>
  </si>
  <si>
    <t>527</t>
  </si>
  <si>
    <t>Zákonné sociální náklady</t>
  </si>
  <si>
    <t>Náklady celkem</t>
  </si>
  <si>
    <t>672</t>
  </si>
  <si>
    <t>Výnosy vybraných místních vládních institucí z transferů</t>
  </si>
  <si>
    <t>602</t>
  </si>
  <si>
    <t>Výnosy z prodeje služeb</t>
  </si>
  <si>
    <t>609</t>
  </si>
  <si>
    <t>Jiné výnosy z vlastních výkonů</t>
  </si>
  <si>
    <t>649</t>
  </si>
  <si>
    <t>Ostatní  výnosy z činnosti</t>
  </si>
  <si>
    <t>662</t>
  </si>
  <si>
    <t>Úroky</t>
  </si>
  <si>
    <t>00403</t>
  </si>
  <si>
    <t>UZ 00403 Rozpuštění inv. transféru</t>
  </si>
  <si>
    <t>Výnosy celkem</t>
  </si>
  <si>
    <t>00006</t>
  </si>
  <si>
    <t>648</t>
  </si>
  <si>
    <t>Čerpání fondů</t>
  </si>
  <si>
    <t>Plnění plánu a R.O. Č. 3  K 10.12.2025</t>
  </si>
  <si>
    <t>ZÁKLADNÍ ŠKOLA</t>
  </si>
  <si>
    <t>MATEŘSKÁ ŠKOLA ZAULIČÍ ČP. 185</t>
  </si>
  <si>
    <t>MATEŘSKÁ ŠKOLA BAŘINY ČP. 700</t>
  </si>
  <si>
    <t>RO.Č. 3</t>
  </si>
  <si>
    <t>UP.Č. 3</t>
  </si>
  <si>
    <t>Skut../UP(%) UP.Č. 3</t>
  </si>
  <si>
    <t>Potraviny</t>
  </si>
  <si>
    <t>Základní škola</t>
  </si>
  <si>
    <t>Mateřská škola Zauličí  čp. 185</t>
  </si>
  <si>
    <t>Mateřská škola Bařiny  čp. 700</t>
  </si>
  <si>
    <t>Mateřská škola Bařiny  čp. 571</t>
  </si>
  <si>
    <t>Zdroje ( UZ ) :</t>
  </si>
  <si>
    <t>Zřizovatel - Město Štramberk</t>
  </si>
  <si>
    <t>Vlastní zdroje</t>
  </si>
  <si>
    <t>Fondy</t>
  </si>
  <si>
    <t>Účelová dotace ( prac.sešity ) - Město Štramberk</t>
  </si>
  <si>
    <t>Bezpl. Strava</t>
  </si>
  <si>
    <t>Dotace MŠMT - Šablony pro ZŠ a MŠ OKAP II</t>
  </si>
  <si>
    <t>Dotace MŠMT - Šablony pro ZŠ a MŠ OPJAK II</t>
  </si>
  <si>
    <t>Ministerstvo školství prostřednictvím Krajského úřadu MSK - Přímé náklady na vzdělávání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</si>
</sst>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</font>
    <font>
      <i/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2" fillId="0" borderId="0" xfId="0" applyFont="1"/>
    <xf numFmtId="0" fontId="2" fillId="2" borderId="1" xfId="0" applyFont="1" applyFill="1" applyBorder="1"/>
    <xf numFmtId="4" fontId="2" fillId="2" borderId="1" xfId="0" applyNumberFormat="1" applyFont="1" applyFill="1" applyBorder="1" applyAlignment="1">
      <alignment horizontal="right" vertical="center"/>
    </xf>
    <xf numFmtId="4" fontId="2" fillId="2" borderId="1" xfId="0" applyNumberFormat="1" applyFont="1" applyFill="1" applyBorder="1"/>
    <xf numFmtId="4" fontId="1" fillId="2" borderId="1" xfId="0" applyNumberFormat="1" applyFont="1" applyFill="1" applyBorder="1"/>
    <xf numFmtId="2" fontId="1" fillId="2" borderId="1" xfId="0" applyNumberFormat="1" applyFont="1" applyFill="1" applyBorder="1"/>
    <xf numFmtId="4" fontId="3" fillId="3" borderId="1" xfId="0" applyNumberFormat="1" applyFont="1" applyFill="1" applyBorder="1" applyAlignment="1">
      <alignment horizontal="right" vertical="center" wrapText="1"/>
    </xf>
    <xf numFmtId="4" fontId="1" fillId="3" borderId="1" xfId="0" applyNumberFormat="1" applyFont="1" applyFill="1" applyBorder="1" applyAlignment="1">
      <alignment horizontal="right" vertical="center"/>
    </xf>
    <xf numFmtId="4" fontId="1" fillId="3" borderId="1" xfId="0" applyNumberFormat="1" applyFont="1" applyFill="1" applyBorder="1"/>
    <xf numFmtId="2" fontId="1" fillId="3" borderId="1" xfId="0" applyNumberFormat="1" applyFont="1" applyFill="1" applyBorder="1"/>
    <xf numFmtId="0" fontId="2" fillId="4" borderId="1" xfId="0" applyFont="1" applyFill="1" applyBorder="1"/>
    <xf numFmtId="4" fontId="2" fillId="4" borderId="1" xfId="0" applyNumberFormat="1" applyFont="1" applyFill="1" applyBorder="1" applyAlignment="1">
      <alignment horizontal="right" vertical="center"/>
    </xf>
    <xf numFmtId="0" fontId="2" fillId="5" borderId="1" xfId="0" applyFont="1" applyFill="1" applyBorder="1"/>
    <xf numFmtId="4" fontId="2" fillId="5" borderId="1" xfId="0" applyNumberFormat="1" applyFont="1" applyFill="1" applyBorder="1" applyAlignment="1">
      <alignment horizontal="right" vertical="center"/>
    </xf>
    <xf numFmtId="0" fontId="2" fillId="6" borderId="1" xfId="0" applyFont="1" applyFill="1" applyBorder="1"/>
    <xf numFmtId="4" fontId="2" fillId="6" borderId="1" xfId="0" applyNumberFormat="1" applyFont="1" applyFill="1" applyBorder="1" applyAlignment="1">
      <alignment horizontal="right" vertical="center"/>
    </xf>
    <xf numFmtId="4" fontId="3" fillId="6" borderId="1" xfId="0" applyNumberFormat="1" applyFont="1" applyFill="1" applyBorder="1" applyAlignment="1">
      <alignment horizontal="right" vertical="center" wrapText="1"/>
    </xf>
    <xf numFmtId="4" fontId="2" fillId="4" borderId="1" xfId="0" applyNumberFormat="1" applyFont="1" applyFill="1" applyBorder="1"/>
    <xf numFmtId="4" fontId="3" fillId="7" borderId="1" xfId="0" applyNumberFormat="1" applyFont="1" applyFill="1" applyBorder="1" applyAlignment="1">
      <alignment horizontal="right" vertical="center" wrapText="1"/>
    </xf>
    <xf numFmtId="4" fontId="1" fillId="7" borderId="1" xfId="0" applyNumberFormat="1" applyFont="1" applyFill="1" applyBorder="1" applyAlignment="1">
      <alignment horizontal="right" vertical="center"/>
    </xf>
    <xf numFmtId="0" fontId="1" fillId="7" borderId="1" xfId="0" applyFont="1" applyFill="1" applyBorder="1"/>
    <xf numFmtId="4" fontId="1" fillId="7" borderId="1" xfId="0" applyNumberFormat="1" applyFont="1" applyFill="1" applyBorder="1"/>
    <xf numFmtId="4" fontId="3" fillId="7" borderId="2" xfId="0" applyNumberFormat="1" applyFont="1" applyFill="1" applyBorder="1" applyAlignment="1">
      <alignment horizontal="right" vertical="center" wrapText="1"/>
    </xf>
    <xf numFmtId="4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/>
    <xf numFmtId="4" fontId="1" fillId="7" borderId="2" xfId="0" applyNumberFormat="1" applyFont="1" applyFill="1" applyBorder="1"/>
    <xf numFmtId="4" fontId="3" fillId="7" borderId="4" xfId="0" applyNumberFormat="1" applyFont="1" applyFill="1" applyBorder="1" applyAlignment="1">
      <alignment horizontal="right" vertical="center" wrapText="1"/>
    </xf>
    <xf numFmtId="4" fontId="1" fillId="7" borderId="4" xfId="0" applyNumberFormat="1" applyFont="1" applyFill="1" applyBorder="1" applyAlignment="1">
      <alignment horizontal="right" vertical="center"/>
    </xf>
    <xf numFmtId="0" fontId="1" fillId="7" borderId="4" xfId="0" applyFont="1" applyFill="1" applyBorder="1"/>
    <xf numFmtId="4" fontId="1" fillId="7" borderId="4" xfId="0" applyNumberFormat="1" applyFont="1" applyFill="1" applyBorder="1"/>
    <xf numFmtId="2" fontId="1" fillId="7" borderId="5" xfId="0" applyNumberFormat="1" applyFont="1" applyFill="1" applyBorder="1"/>
    <xf numFmtId="4" fontId="3" fillId="7" borderId="7" xfId="0" applyNumberFormat="1" applyFont="1" applyFill="1" applyBorder="1" applyAlignment="1">
      <alignment horizontal="right" vertical="center" wrapText="1"/>
    </xf>
    <xf numFmtId="4" fontId="1" fillId="7" borderId="7" xfId="0" applyNumberFormat="1" applyFont="1" applyFill="1" applyBorder="1" applyAlignment="1">
      <alignment horizontal="right" vertical="center"/>
    </xf>
    <xf numFmtId="0" fontId="1" fillId="7" borderId="7" xfId="0" applyFont="1" applyFill="1" applyBorder="1"/>
    <xf numFmtId="4" fontId="1" fillId="7" borderId="7" xfId="0" applyNumberFormat="1" applyFont="1" applyFill="1" applyBorder="1"/>
    <xf numFmtId="2" fontId="1" fillId="7" borderId="8" xfId="0" applyNumberFormat="1" applyFont="1" applyFill="1" applyBorder="1"/>
    <xf numFmtId="0" fontId="2" fillId="4" borderId="9" xfId="0" applyFont="1" applyFill="1" applyBorder="1"/>
    <xf numFmtId="2" fontId="2" fillId="4" borderId="10" xfId="0" applyNumberFormat="1" applyFont="1" applyFill="1" applyBorder="1"/>
    <xf numFmtId="2" fontId="1" fillId="7" borderId="10" xfId="0" applyNumberFormat="1" applyFont="1" applyFill="1" applyBorder="1"/>
    <xf numFmtId="2" fontId="1" fillId="7" borderId="12" xfId="0" applyNumberFormat="1" applyFont="1" applyFill="1" applyBorder="1"/>
    <xf numFmtId="0" fontId="2" fillId="4" borderId="16" xfId="0" applyFont="1" applyFill="1" applyBorder="1"/>
    <xf numFmtId="0" fontId="2" fillId="4" borderId="17" xfId="0" applyFont="1" applyFill="1" applyBorder="1"/>
    <xf numFmtId="4" fontId="2" fillId="4" borderId="17" xfId="0" applyNumberFormat="1" applyFont="1" applyFill="1" applyBorder="1" applyAlignment="1">
      <alignment horizontal="right" vertical="center"/>
    </xf>
    <xf numFmtId="4" fontId="2" fillId="4" borderId="17" xfId="0" applyNumberFormat="1" applyFont="1" applyFill="1" applyBorder="1"/>
    <xf numFmtId="2" fontId="2" fillId="4" borderId="18" xfId="0" applyNumberFormat="1" applyFont="1" applyFill="1" applyBorder="1"/>
    <xf numFmtId="0" fontId="1" fillId="7" borderId="19" xfId="0" applyFont="1" applyFill="1" applyBorder="1" applyAlignment="1">
      <alignment horizontal="center" vertical="center" wrapText="1"/>
    </xf>
    <xf numFmtId="0" fontId="1" fillId="7" borderId="20" xfId="0" applyFont="1" applyFill="1" applyBorder="1" applyAlignment="1">
      <alignment horizontal="center" vertical="center" wrapText="1"/>
    </xf>
    <xf numFmtId="0" fontId="1" fillId="7" borderId="21" xfId="0" applyFont="1" applyFill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right" vertical="center" wrapText="1"/>
    </xf>
    <xf numFmtId="4" fontId="1" fillId="3" borderId="2" xfId="0" applyNumberFormat="1" applyFont="1" applyFill="1" applyBorder="1"/>
    <xf numFmtId="2" fontId="1" fillId="3" borderId="2" xfId="0" applyNumberFormat="1" applyFont="1" applyFill="1" applyBorder="1"/>
    <xf numFmtId="4" fontId="3" fillId="3" borderId="4" xfId="0" applyNumberFormat="1" applyFont="1" applyFill="1" applyBorder="1" applyAlignment="1">
      <alignment horizontal="right" vertical="center" wrapText="1"/>
    </xf>
    <xf numFmtId="4" fontId="1" fillId="3" borderId="4" xfId="0" applyNumberFormat="1" applyFont="1" applyFill="1" applyBorder="1" applyAlignment="1">
      <alignment horizontal="right" vertical="center"/>
    </xf>
    <xf numFmtId="4" fontId="1" fillId="3" borderId="4" xfId="0" applyNumberFormat="1" applyFont="1" applyFill="1" applyBorder="1"/>
    <xf numFmtId="2" fontId="1" fillId="3" borderId="5" xfId="0" applyNumberFormat="1" applyFont="1" applyFill="1" applyBorder="1"/>
    <xf numFmtId="4" fontId="3" fillId="3" borderId="7" xfId="0" applyNumberFormat="1" applyFont="1" applyFill="1" applyBorder="1" applyAlignment="1">
      <alignment horizontal="right" vertical="center" wrapText="1"/>
    </xf>
    <xf numFmtId="4" fontId="1" fillId="3" borderId="7" xfId="0" applyNumberFormat="1" applyFont="1" applyFill="1" applyBorder="1" applyAlignment="1">
      <alignment horizontal="right" vertical="center"/>
    </xf>
    <xf numFmtId="4" fontId="1" fillId="3" borderId="7" xfId="0" applyNumberFormat="1" applyFont="1" applyFill="1" applyBorder="1"/>
    <xf numFmtId="2" fontId="1" fillId="3" borderId="8" xfId="0" applyNumberFormat="1" applyFont="1" applyFill="1" applyBorder="1"/>
    <xf numFmtId="0" fontId="2" fillId="2" borderId="9" xfId="0" applyFont="1" applyFill="1" applyBorder="1"/>
    <xf numFmtId="2" fontId="2" fillId="2" borderId="10" xfId="0" applyNumberFormat="1" applyFont="1" applyFill="1" applyBorder="1"/>
    <xf numFmtId="2" fontId="1" fillId="3" borderId="10" xfId="0" applyNumberFormat="1" applyFont="1" applyFill="1" applyBorder="1"/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4" fontId="2" fillId="5" borderId="1" xfId="0" applyNumberFormat="1" applyFont="1" applyFill="1" applyBorder="1"/>
    <xf numFmtId="4" fontId="2" fillId="6" borderId="1" xfId="0" applyNumberFormat="1" applyFont="1" applyFill="1" applyBorder="1"/>
    <xf numFmtId="0" fontId="2" fillId="2" borderId="1" xfId="0" applyFont="1" applyFill="1" applyBorder="1" applyAlignment="1">
      <alignment horizontal="left"/>
    </xf>
    <xf numFmtId="4" fontId="3" fillId="8" borderId="1" xfId="0" applyNumberFormat="1" applyFont="1" applyFill="1" applyBorder="1" applyAlignment="1">
      <alignment horizontal="right" vertical="center" wrapText="1"/>
    </xf>
    <xf numFmtId="4" fontId="1" fillId="8" borderId="1" xfId="0" applyNumberFormat="1" applyFont="1" applyFill="1" applyBorder="1"/>
    <xf numFmtId="4" fontId="1" fillId="8" borderId="1" xfId="0" applyNumberFormat="1" applyFont="1" applyFill="1" applyBorder="1" applyAlignment="1">
      <alignment horizontal="right" vertical="center"/>
    </xf>
    <xf numFmtId="0" fontId="2" fillId="5" borderId="9" xfId="0" applyFont="1" applyFill="1" applyBorder="1"/>
    <xf numFmtId="2" fontId="2" fillId="5" borderId="10" xfId="0" applyNumberFormat="1" applyFont="1" applyFill="1" applyBorder="1"/>
    <xf numFmtId="2" fontId="1" fillId="8" borderId="10" xfId="0" applyNumberFormat="1" applyFont="1" applyFill="1" applyBorder="1"/>
    <xf numFmtId="4" fontId="3" fillId="8" borderId="7" xfId="0" applyNumberFormat="1" applyFont="1" applyFill="1" applyBorder="1" applyAlignment="1">
      <alignment horizontal="right" vertical="center" wrapText="1"/>
    </xf>
    <xf numFmtId="2" fontId="1" fillId="8" borderId="8" xfId="0" applyNumberFormat="1" applyFont="1" applyFill="1" applyBorder="1"/>
    <xf numFmtId="4" fontId="1" fillId="8" borderId="2" xfId="0" applyNumberFormat="1" applyFont="1" applyFill="1" applyBorder="1" applyAlignment="1">
      <alignment horizontal="right" vertical="center"/>
    </xf>
    <xf numFmtId="4" fontId="3" fillId="8" borderId="2" xfId="0" applyNumberFormat="1" applyFont="1" applyFill="1" applyBorder="1" applyAlignment="1">
      <alignment horizontal="right" vertical="center" wrapText="1"/>
    </xf>
    <xf numFmtId="4" fontId="1" fillId="8" borderId="2" xfId="0" applyNumberFormat="1" applyFont="1" applyFill="1" applyBorder="1"/>
    <xf numFmtId="2" fontId="1" fillId="8" borderId="12" xfId="0" applyNumberFormat="1" applyFont="1" applyFill="1" applyBorder="1"/>
    <xf numFmtId="4" fontId="3" fillId="8" borderId="4" xfId="0" applyNumberFormat="1" applyFont="1" applyFill="1" applyBorder="1" applyAlignment="1">
      <alignment horizontal="right" vertical="center" wrapText="1"/>
    </xf>
    <xf numFmtId="2" fontId="1" fillId="8" borderId="5" xfId="0" applyNumberFormat="1" applyFont="1" applyFill="1" applyBorder="1"/>
    <xf numFmtId="0" fontId="2" fillId="5" borderId="16" xfId="0" applyFont="1" applyFill="1" applyBorder="1"/>
    <xf numFmtId="0" fontId="2" fillId="5" borderId="17" xfId="0" applyFont="1" applyFill="1" applyBorder="1"/>
    <xf numFmtId="4" fontId="2" fillId="5" borderId="17" xfId="0" applyNumberFormat="1" applyFont="1" applyFill="1" applyBorder="1" applyAlignment="1">
      <alignment horizontal="right" vertical="center"/>
    </xf>
    <xf numFmtId="4" fontId="2" fillId="5" borderId="17" xfId="0" applyNumberFormat="1" applyFont="1" applyFill="1" applyBorder="1"/>
    <xf numFmtId="2" fontId="2" fillId="5" borderId="18" xfId="0" applyNumberFormat="1" applyFont="1" applyFill="1" applyBorder="1"/>
    <xf numFmtId="0" fontId="1" fillId="5" borderId="25" xfId="0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wrapText="1"/>
    </xf>
    <xf numFmtId="0" fontId="1" fillId="5" borderId="27" xfId="0" applyFont="1" applyFill="1" applyBorder="1" applyAlignment="1">
      <alignment horizontal="center" vertical="center" wrapText="1"/>
    </xf>
    <xf numFmtId="4" fontId="3" fillId="9" borderId="1" xfId="0" applyNumberFormat="1" applyFont="1" applyFill="1" applyBorder="1" applyAlignment="1">
      <alignment horizontal="right" vertical="center" wrapText="1"/>
    </xf>
    <xf numFmtId="0" fontId="2" fillId="6" borderId="17" xfId="0" applyFont="1" applyFill="1" applyBorder="1"/>
    <xf numFmtId="4" fontId="2" fillId="6" borderId="17" xfId="0" applyNumberFormat="1" applyFont="1" applyFill="1" applyBorder="1" applyAlignment="1">
      <alignment horizontal="right" vertical="center"/>
    </xf>
    <xf numFmtId="4" fontId="2" fillId="6" borderId="17" xfId="0" applyNumberFormat="1" applyFont="1" applyFill="1" applyBorder="1"/>
    <xf numFmtId="0" fontId="1" fillId="6" borderId="19" xfId="0" applyFont="1" applyFill="1" applyBorder="1" applyAlignment="1">
      <alignment horizontal="center" vertical="center" wrapText="1"/>
    </xf>
    <xf numFmtId="0" fontId="1" fillId="9" borderId="20" xfId="0" applyFont="1" applyFill="1" applyBorder="1" applyAlignment="1">
      <alignment horizontal="center" vertical="center" wrapText="1"/>
    </xf>
    <xf numFmtId="0" fontId="1" fillId="9" borderId="20" xfId="0" applyFont="1" applyFill="1" applyBorder="1" applyAlignment="1">
      <alignment wrapText="1"/>
    </xf>
    <xf numFmtId="0" fontId="1" fillId="9" borderId="21" xfId="0" applyFont="1" applyFill="1" applyBorder="1" applyAlignment="1">
      <alignment horizontal="center" vertical="center" wrapText="1"/>
    </xf>
    <xf numFmtId="4" fontId="1" fillId="9" borderId="1" xfId="0" applyNumberFormat="1" applyFont="1" applyFill="1" applyBorder="1" applyAlignment="1">
      <alignment horizontal="right" vertical="center"/>
    </xf>
    <xf numFmtId="4" fontId="1" fillId="9" borderId="1" xfId="0" applyNumberFormat="1" applyFont="1" applyFill="1" applyBorder="1"/>
    <xf numFmtId="4" fontId="1" fillId="9" borderId="2" xfId="0" applyNumberFormat="1" applyFont="1" applyFill="1" applyBorder="1" applyAlignment="1">
      <alignment horizontal="right" vertical="center"/>
    </xf>
    <xf numFmtId="4" fontId="3" fillId="9" borderId="2" xfId="0" applyNumberFormat="1" applyFont="1" applyFill="1" applyBorder="1" applyAlignment="1">
      <alignment horizontal="right" vertical="center" wrapText="1"/>
    </xf>
    <xf numFmtId="4" fontId="1" fillId="9" borderId="2" xfId="0" applyNumberFormat="1" applyFont="1" applyFill="1" applyBorder="1"/>
    <xf numFmtId="4" fontId="3" fillId="9" borderId="4" xfId="0" applyNumberFormat="1" applyFont="1" applyFill="1" applyBorder="1" applyAlignment="1">
      <alignment horizontal="right" vertical="center" wrapText="1"/>
    </xf>
    <xf numFmtId="2" fontId="1" fillId="9" borderId="5" xfId="0" applyNumberFormat="1" applyFont="1" applyFill="1" applyBorder="1"/>
    <xf numFmtId="4" fontId="3" fillId="9" borderId="7" xfId="0" applyNumberFormat="1" applyFont="1" applyFill="1" applyBorder="1" applyAlignment="1">
      <alignment horizontal="right" vertical="center" wrapText="1"/>
    </xf>
    <xf numFmtId="2" fontId="1" fillId="9" borderId="8" xfId="0" applyNumberFormat="1" applyFont="1" applyFill="1" applyBorder="1"/>
    <xf numFmtId="0" fontId="2" fillId="6" borderId="16" xfId="0" applyFont="1" applyFill="1" applyBorder="1"/>
    <xf numFmtId="2" fontId="2" fillId="6" borderId="18" xfId="0" applyNumberFormat="1" applyFont="1" applyFill="1" applyBorder="1"/>
    <xf numFmtId="0" fontId="2" fillId="6" borderId="9" xfId="0" applyFont="1" applyFill="1" applyBorder="1"/>
    <xf numFmtId="2" fontId="2" fillId="6" borderId="10" xfId="0" applyNumberFormat="1" applyFont="1" applyFill="1" applyBorder="1"/>
    <xf numFmtId="2" fontId="1" fillId="9" borderId="10" xfId="0" applyNumberFormat="1" applyFont="1" applyFill="1" applyBorder="1"/>
    <xf numFmtId="2" fontId="1" fillId="9" borderId="12" xfId="0" applyNumberFormat="1" applyFont="1" applyFill="1" applyBorder="1"/>
    <xf numFmtId="2" fontId="1" fillId="6" borderId="1" xfId="0" applyNumberFormat="1" applyFont="1" applyFill="1" applyBorder="1"/>
    <xf numFmtId="0" fontId="3" fillId="6" borderId="1" xfId="0" applyFont="1" applyFill="1" applyBorder="1"/>
    <xf numFmtId="0" fontId="1" fillId="0" borderId="0" xfId="0" applyFont="1" applyAlignment="1">
      <alignment horizontal="right" wrapText="1"/>
    </xf>
    <xf numFmtId="0" fontId="3" fillId="8" borderId="9" xfId="0" applyFont="1" applyFill="1" applyBorder="1"/>
    <xf numFmtId="0" fontId="3" fillId="8" borderId="1" xfId="0" applyFont="1" applyFill="1" applyBorder="1"/>
    <xf numFmtId="0" fontId="3" fillId="8" borderId="11" xfId="0" applyFont="1" applyFill="1" applyBorder="1"/>
    <xf numFmtId="0" fontId="3" fillId="8" borderId="2" xfId="0" applyFont="1" applyFill="1" applyBorder="1"/>
    <xf numFmtId="0" fontId="3" fillId="9" borderId="9" xfId="0" applyFont="1" applyFill="1" applyBorder="1"/>
    <xf numFmtId="0" fontId="3" fillId="9" borderId="1" xfId="0" applyFont="1" applyFill="1" applyBorder="1"/>
    <xf numFmtId="0" fontId="3" fillId="9" borderId="6" xfId="0" applyFont="1" applyFill="1" applyBorder="1"/>
    <xf numFmtId="0" fontId="3" fillId="9" borderId="7" xfId="0" applyFont="1" applyFill="1" applyBorder="1"/>
    <xf numFmtId="0" fontId="3" fillId="3" borderId="9" xfId="0" applyFont="1" applyFill="1" applyBorder="1"/>
    <xf numFmtId="0" fontId="3" fillId="3" borderId="1" xfId="0" applyFont="1" applyFill="1" applyBorder="1"/>
    <xf numFmtId="0" fontId="1" fillId="6" borderId="13" xfId="0" applyFont="1" applyFill="1" applyBorder="1" applyAlignment="1">
      <alignment horizontal="center" wrapText="1"/>
    </xf>
    <xf numFmtId="0" fontId="1" fillId="6" borderId="14" xfId="0" applyFont="1" applyFill="1" applyBorder="1" applyAlignment="1">
      <alignment horizontal="center" wrapText="1"/>
    </xf>
    <xf numFmtId="0" fontId="1" fillId="6" borderId="15" xfId="0" applyFont="1" applyFill="1" applyBorder="1" applyAlignment="1">
      <alignment horizontal="center" wrapText="1"/>
    </xf>
    <xf numFmtId="0" fontId="1" fillId="5" borderId="22" xfId="0" applyFont="1" applyFill="1" applyBorder="1" applyAlignment="1">
      <alignment horizontal="center" wrapText="1"/>
    </xf>
    <xf numFmtId="0" fontId="1" fillId="5" borderId="23" xfId="0" applyFont="1" applyFill="1" applyBorder="1" applyAlignment="1">
      <alignment horizontal="center" wrapText="1"/>
    </xf>
    <xf numFmtId="0" fontId="1" fillId="5" borderId="24" xfId="0" applyFont="1" applyFill="1" applyBorder="1" applyAlignment="1">
      <alignment horizontal="center" wrapText="1"/>
    </xf>
    <xf numFmtId="0" fontId="1" fillId="4" borderId="13" xfId="0" applyFont="1" applyFill="1" applyBorder="1" applyAlignment="1">
      <alignment horizontal="center" wrapText="1"/>
    </xf>
    <xf numFmtId="0" fontId="1" fillId="4" borderId="14" xfId="0" applyFont="1" applyFill="1" applyBorder="1" applyAlignment="1">
      <alignment horizontal="center" wrapText="1"/>
    </xf>
    <xf numFmtId="0" fontId="1" fillId="4" borderId="15" xfId="0" applyFont="1" applyFill="1" applyBorder="1" applyAlignment="1">
      <alignment horizontal="center" wrapText="1"/>
    </xf>
    <xf numFmtId="0" fontId="3" fillId="7" borderId="9" xfId="0" applyFont="1" applyFill="1" applyBorder="1"/>
    <xf numFmtId="0" fontId="3" fillId="7" borderId="1" xfId="0" applyFont="1" applyFill="1" applyBorder="1"/>
    <xf numFmtId="0" fontId="3" fillId="7" borderId="11" xfId="0" applyFont="1" applyFill="1" applyBorder="1"/>
    <xf numFmtId="0" fontId="3" fillId="7" borderId="2" xfId="0" applyFont="1" applyFill="1" applyBorder="1"/>
    <xf numFmtId="0" fontId="3" fillId="9" borderId="3" xfId="0" applyFont="1" applyFill="1" applyBorder="1"/>
    <xf numFmtId="0" fontId="3" fillId="9" borderId="4" xfId="0" applyFont="1" applyFill="1" applyBorder="1"/>
    <xf numFmtId="0" fontId="3" fillId="9" borderId="11" xfId="0" applyFont="1" applyFill="1" applyBorder="1"/>
    <xf numFmtId="0" fontId="3" fillId="9" borderId="2" xfId="0" applyFont="1" applyFill="1" applyBorder="1"/>
    <xf numFmtId="0" fontId="3" fillId="8" borderId="6" xfId="0" applyFont="1" applyFill="1" applyBorder="1"/>
    <xf numFmtId="0" fontId="3" fillId="8" borderId="7" xfId="0" applyFont="1" applyFill="1" applyBorder="1"/>
    <xf numFmtId="0" fontId="3" fillId="8" borderId="3" xfId="0" applyFont="1" applyFill="1" applyBorder="1"/>
    <xf numFmtId="0" fontId="3" fillId="8" borderId="4" xfId="0" applyFont="1" applyFill="1" applyBorder="1"/>
    <xf numFmtId="0" fontId="3" fillId="7" borderId="6" xfId="0" applyFont="1" applyFill="1" applyBorder="1"/>
    <xf numFmtId="0" fontId="3" fillId="7" borderId="7" xfId="0" applyFont="1" applyFill="1" applyBorder="1"/>
    <xf numFmtId="0" fontId="3" fillId="7" borderId="3" xfId="0" applyFont="1" applyFill="1" applyBorder="1"/>
    <xf numFmtId="0" fontId="3" fillId="7" borderId="4" xfId="0" applyFont="1" applyFill="1" applyBorder="1"/>
    <xf numFmtId="0" fontId="1" fillId="0" borderId="0" xfId="0" applyFont="1" applyAlignment="1">
      <alignment horizontal="left" wrapText="1"/>
    </xf>
    <xf numFmtId="0" fontId="1" fillId="2" borderId="22" xfId="0" applyFont="1" applyFill="1" applyBorder="1" applyAlignment="1">
      <alignment horizontal="center" wrapText="1"/>
    </xf>
    <xf numFmtId="0" fontId="1" fillId="2" borderId="23" xfId="0" applyFont="1" applyFill="1" applyBorder="1" applyAlignment="1">
      <alignment horizontal="center" wrapText="1"/>
    </xf>
    <xf numFmtId="0" fontId="1" fillId="2" borderId="24" xfId="0" applyFont="1" applyFill="1" applyBorder="1" applyAlignment="1">
      <alignment horizontal="center" wrapText="1"/>
    </xf>
    <xf numFmtId="0" fontId="3" fillId="3" borderId="3" xfId="0" applyFont="1" applyFill="1" applyBorder="1"/>
    <xf numFmtId="0" fontId="3" fillId="3" borderId="4" xfId="0" applyFont="1" applyFill="1" applyBorder="1"/>
    <xf numFmtId="0" fontId="3" fillId="3" borderId="2" xfId="0" applyFont="1" applyFill="1" applyBorder="1"/>
    <xf numFmtId="0" fontId="3" fillId="3" borderId="6" xfId="0" applyFont="1" applyFill="1" applyBorder="1"/>
    <xf numFmtId="0" fontId="3" fillId="3" borderId="7" xfId="0" applyFont="1" applyFill="1" applyBorder="1"/>
    <xf numFmtId="0" fontId="4" fillId="0" borderId="0" xfId="0" applyFont="1"/>
    <xf numFmtId="0" fontId="5" fillId="0" borderId="0" xfId="0" applyFont="1"/>
    <xf numFmtId="0" fontId="4" fillId="10" borderId="1" xfId="0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4" fontId="4" fillId="0" borderId="0" xfId="0" applyNumberFormat="1" applyFont="1"/>
    <xf numFmtId="0" fontId="4" fillId="11" borderId="28" xfId="0" applyFont="1" applyFill="1" applyBorder="1" applyAlignment="1">
      <alignment horizontal="left"/>
    </xf>
    <xf numFmtId="0" fontId="4" fillId="11" borderId="29" xfId="0" applyFont="1" applyFill="1" applyBorder="1" applyAlignment="1">
      <alignment horizontal="left"/>
    </xf>
    <xf numFmtId="0" fontId="4" fillId="11" borderId="1" xfId="0" applyFont="1" applyFill="1" applyBorder="1" applyAlignment="1">
      <alignment horizontal="left"/>
    </xf>
    <xf numFmtId="0" fontId="4" fillId="11" borderId="4" xfId="0" applyFont="1" applyFill="1" applyBorder="1" applyAlignment="1">
      <alignment horizontal="left"/>
    </xf>
    <xf numFmtId="0" fontId="4" fillId="11" borderId="5" xfId="0" applyFont="1" applyFill="1" applyBorder="1" applyAlignment="1">
      <alignment horizontal="left"/>
    </xf>
    <xf numFmtId="0" fontId="4" fillId="11" borderId="10" xfId="0" applyFont="1" applyFill="1" applyBorder="1" applyAlignment="1">
      <alignment horizontal="left"/>
    </xf>
    <xf numFmtId="0" fontId="4" fillId="11" borderId="7" xfId="0" applyFont="1" applyFill="1" applyBorder="1" applyAlignment="1">
      <alignment horizontal="left"/>
    </xf>
    <xf numFmtId="0" fontId="4" fillId="11" borderId="8" xfId="0" applyFont="1" applyFill="1" applyBorder="1" applyAlignment="1">
      <alignment horizontal="left"/>
    </xf>
    <xf numFmtId="0" fontId="4" fillId="11" borderId="30" xfId="0" applyFont="1" applyFill="1" applyBorder="1" applyAlignment="1">
      <alignment horizontal="left"/>
    </xf>
    <xf numFmtId="49" fontId="6" fillId="11" borderId="31" xfId="0" applyNumberFormat="1" applyFont="1" applyFill="1" applyBorder="1" applyAlignment="1">
      <alignment horizontal="center"/>
    </xf>
    <xf numFmtId="49" fontId="6" fillId="11" borderId="32" xfId="0" applyNumberFormat="1" applyFont="1" applyFill="1" applyBorder="1" applyAlignment="1">
      <alignment horizontal="center"/>
    </xf>
    <xf numFmtId="0" fontId="6" fillId="11" borderId="32" xfId="0" applyFont="1" applyFill="1" applyBorder="1" applyAlignment="1">
      <alignment horizontal="center"/>
    </xf>
    <xf numFmtId="0" fontId="6" fillId="11" borderId="3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0" fontId="4" fillId="10" borderId="9" xfId="0" applyFont="1" applyFill="1" applyBorder="1" applyAlignment="1">
      <alignment horizontal="left"/>
    </xf>
    <xf numFmtId="0" fontId="4" fillId="10" borderId="10" xfId="0" applyFont="1" applyFill="1" applyBorder="1" applyAlignment="1">
      <alignment horizontal="left"/>
    </xf>
    <xf numFmtId="0" fontId="4" fillId="8" borderId="9" xfId="0" applyFont="1" applyFill="1" applyBorder="1" applyAlignment="1">
      <alignment horizontal="left"/>
    </xf>
    <xf numFmtId="0" fontId="4" fillId="8" borderId="10" xfId="0" applyFont="1" applyFill="1" applyBorder="1" applyAlignment="1">
      <alignment horizontal="left"/>
    </xf>
    <xf numFmtId="0" fontId="4" fillId="9" borderId="6" xfId="0" applyFont="1" applyFill="1" applyBorder="1" applyAlignment="1">
      <alignment horizontal="left"/>
    </xf>
    <xf numFmtId="0" fontId="4" fillId="9" borderId="7" xfId="0" applyFont="1" applyFill="1" applyBorder="1" applyAlignment="1">
      <alignment horizontal="left"/>
    </xf>
    <xf numFmtId="0" fontId="4" fillId="9" borderId="8" xfId="0" applyFont="1" applyFill="1" applyBorder="1" applyAlignment="1">
      <alignment horizontal="left"/>
    </xf>
    <xf numFmtId="0" fontId="6" fillId="0" borderId="22" xfId="0" applyFont="1" applyBorder="1" applyAlignment="1"/>
    <xf numFmtId="0" fontId="6" fillId="0" borderId="23" xfId="0" applyFont="1" applyBorder="1" applyAlignment="1"/>
    <xf numFmtId="0" fontId="6" fillId="0" borderId="24" xfId="0" applyFont="1" applyBorder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9492E-5EEA-413B-9325-BEE317FF9343}">
  <sheetPr>
    <pageSetUpPr fitToPage="1"/>
  </sheetPr>
  <dimension ref="A1:K223"/>
  <sheetViews>
    <sheetView tabSelected="1" topLeftCell="A16" zoomScaleNormal="100" workbookViewId="0">
      <selection activeCell="H214" sqref="H214"/>
    </sheetView>
  </sheetViews>
  <sheetFormatPr defaultRowHeight="12.75" x14ac:dyDescent="0.2"/>
  <cols>
    <col min="1" max="1" width="6.7109375" style="1" customWidth="1"/>
    <col min="2" max="2" width="4.7109375" style="1" customWidth="1"/>
    <col min="3" max="3" width="20.7109375" style="1" customWidth="1"/>
    <col min="4" max="7" width="17.7109375" style="1" customWidth="1"/>
    <col min="8" max="8" width="9.140625" style="1" customWidth="1"/>
    <col min="9" max="9" width="11.7109375" style="1" customWidth="1"/>
    <col min="10" max="10" width="12.7109375" style="1" bestFit="1" customWidth="1"/>
    <col min="11" max="11" width="12.140625" style="1" customWidth="1"/>
    <col min="12" max="16384" width="9.140625" style="1"/>
  </cols>
  <sheetData>
    <row r="1" spans="1:11" x14ac:dyDescent="0.2">
      <c r="A1" s="153" t="s">
        <v>0</v>
      </c>
      <c r="B1" s="153"/>
      <c r="C1" s="153"/>
      <c r="D1" s="153"/>
      <c r="E1" s="117" t="s">
        <v>1</v>
      </c>
      <c r="F1" s="117"/>
      <c r="G1" s="117"/>
      <c r="H1" s="117"/>
      <c r="I1" s="117"/>
      <c r="J1" s="117"/>
      <c r="K1" s="117"/>
    </row>
    <row r="2" spans="1:11" ht="13.5" thickBot="1" x14ac:dyDescent="0.25">
      <c r="A2" s="153" t="s">
        <v>60</v>
      </c>
      <c r="B2" s="153"/>
      <c r="C2" s="153"/>
      <c r="D2" s="153"/>
      <c r="E2" s="117"/>
      <c r="F2" s="117"/>
      <c r="G2" s="117"/>
      <c r="H2" s="117"/>
    </row>
    <row r="3" spans="1:11" ht="18" customHeight="1" thickBot="1" x14ac:dyDescent="0.25">
      <c r="A3" s="154" t="s">
        <v>61</v>
      </c>
      <c r="B3" s="155"/>
      <c r="C3" s="155"/>
      <c r="D3" s="155"/>
      <c r="E3" s="155"/>
      <c r="F3" s="155"/>
      <c r="G3" s="155"/>
      <c r="H3" s="155"/>
      <c r="I3" s="155"/>
      <c r="J3" s="155"/>
      <c r="K3" s="156"/>
    </row>
    <row r="4" spans="1:11" ht="25.5" x14ac:dyDescent="0.2">
      <c r="A4" s="63" t="s">
        <v>2</v>
      </c>
      <c r="B4" s="64" t="s">
        <v>3</v>
      </c>
      <c r="C4" s="64" t="s">
        <v>4</v>
      </c>
      <c r="D4" s="64" t="s">
        <v>5</v>
      </c>
      <c r="E4" s="64" t="s">
        <v>6</v>
      </c>
      <c r="F4" s="64" t="s">
        <v>7</v>
      </c>
      <c r="G4" s="64" t="s">
        <v>8</v>
      </c>
      <c r="H4" s="64" t="s">
        <v>9</v>
      </c>
      <c r="I4" s="64" t="s">
        <v>64</v>
      </c>
      <c r="J4" s="64" t="s">
        <v>65</v>
      </c>
      <c r="K4" s="65" t="s">
        <v>66</v>
      </c>
    </row>
    <row r="5" spans="1:11" x14ac:dyDescent="0.2">
      <c r="A5" s="60" t="s">
        <v>12</v>
      </c>
      <c r="B5" s="2" t="s">
        <v>13</v>
      </c>
      <c r="C5" s="2" t="s">
        <v>14</v>
      </c>
      <c r="D5" s="3">
        <v>329000</v>
      </c>
      <c r="E5" s="3">
        <v>314000</v>
      </c>
      <c r="F5" s="3">
        <v>281757.78000000003</v>
      </c>
      <c r="G5" s="3">
        <f>E5-F5</f>
        <v>32242.219999999972</v>
      </c>
      <c r="H5" s="3">
        <f>F5/E5*100</f>
        <v>89.7317770700637</v>
      </c>
      <c r="I5" s="4">
        <v>0</v>
      </c>
      <c r="J5" s="4">
        <f>E5+I5</f>
        <v>314000</v>
      </c>
      <c r="K5" s="61">
        <f>F5/J5*100</f>
        <v>89.7317770700637</v>
      </c>
    </row>
    <row r="6" spans="1:11" x14ac:dyDescent="0.2">
      <c r="A6" s="60" t="s">
        <v>12</v>
      </c>
      <c r="B6" s="2" t="s">
        <v>15</v>
      </c>
      <c r="C6" s="2" t="s">
        <v>16</v>
      </c>
      <c r="D6" s="3">
        <v>1945000</v>
      </c>
      <c r="E6" s="3">
        <v>1945000</v>
      </c>
      <c r="F6" s="3">
        <v>1384685.48</v>
      </c>
      <c r="G6" s="3">
        <f t="shared" ref="G6:G66" si="0">E6-F6</f>
        <v>560314.52</v>
      </c>
      <c r="H6" s="3">
        <f t="shared" ref="H6:H72" si="1">F6/E6*100</f>
        <v>71.192055526992277</v>
      </c>
      <c r="I6" s="4">
        <v>0</v>
      </c>
      <c r="J6" s="4">
        <f t="shared" ref="J6:J69" si="2">E6+I6</f>
        <v>1945000</v>
      </c>
      <c r="K6" s="61">
        <f t="shared" ref="K6:K72" si="3">F6/J6*100</f>
        <v>71.192055526992277</v>
      </c>
    </row>
    <row r="7" spans="1:11" x14ac:dyDescent="0.2">
      <c r="A7" s="60" t="s">
        <v>12</v>
      </c>
      <c r="B7" s="2" t="s">
        <v>17</v>
      </c>
      <c r="C7" s="2" t="s">
        <v>18</v>
      </c>
      <c r="D7" s="3">
        <v>650000</v>
      </c>
      <c r="E7" s="3">
        <v>475000</v>
      </c>
      <c r="F7" s="3">
        <v>299372</v>
      </c>
      <c r="G7" s="3">
        <f t="shared" si="0"/>
        <v>175628</v>
      </c>
      <c r="H7" s="3">
        <f t="shared" si="1"/>
        <v>63.025684210526315</v>
      </c>
      <c r="I7" s="4">
        <v>0</v>
      </c>
      <c r="J7" s="4">
        <f t="shared" si="2"/>
        <v>475000</v>
      </c>
      <c r="K7" s="61">
        <f t="shared" si="3"/>
        <v>63.025684210526315</v>
      </c>
    </row>
    <row r="8" spans="1:11" x14ac:dyDescent="0.2">
      <c r="A8" s="60" t="s">
        <v>12</v>
      </c>
      <c r="B8" s="2" t="s">
        <v>10</v>
      </c>
      <c r="C8" s="2" t="s">
        <v>11</v>
      </c>
      <c r="D8" s="3">
        <v>15000</v>
      </c>
      <c r="E8" s="3">
        <v>30000</v>
      </c>
      <c r="F8" s="3">
        <v>27586</v>
      </c>
      <c r="G8" s="3">
        <f t="shared" si="0"/>
        <v>2414</v>
      </c>
      <c r="H8" s="3">
        <f t="shared" si="1"/>
        <v>91.953333333333333</v>
      </c>
      <c r="I8" s="4">
        <v>0</v>
      </c>
      <c r="J8" s="4">
        <f t="shared" si="2"/>
        <v>30000</v>
      </c>
      <c r="K8" s="61">
        <f t="shared" si="3"/>
        <v>91.953333333333333</v>
      </c>
    </row>
    <row r="9" spans="1:11" x14ac:dyDescent="0.2">
      <c r="A9" s="60" t="s">
        <v>12</v>
      </c>
      <c r="B9" s="2" t="s">
        <v>19</v>
      </c>
      <c r="C9" s="2" t="s">
        <v>20</v>
      </c>
      <c r="D9" s="3">
        <v>10000</v>
      </c>
      <c r="E9" s="3">
        <v>10000</v>
      </c>
      <c r="F9" s="3">
        <v>2189.1999999999998</v>
      </c>
      <c r="G9" s="3">
        <f t="shared" si="0"/>
        <v>7810.8</v>
      </c>
      <c r="H9" s="3">
        <f t="shared" si="1"/>
        <v>21.891999999999996</v>
      </c>
      <c r="I9" s="4">
        <v>0</v>
      </c>
      <c r="J9" s="4">
        <f t="shared" si="2"/>
        <v>10000</v>
      </c>
      <c r="K9" s="61">
        <f t="shared" si="3"/>
        <v>21.891999999999996</v>
      </c>
    </row>
    <row r="10" spans="1:11" x14ac:dyDescent="0.2">
      <c r="A10" s="60" t="s">
        <v>12</v>
      </c>
      <c r="B10" s="2" t="s">
        <v>21</v>
      </c>
      <c r="C10" s="2" t="s">
        <v>22</v>
      </c>
      <c r="D10" s="3">
        <v>421000</v>
      </c>
      <c r="E10" s="3">
        <v>471000</v>
      </c>
      <c r="F10" s="3">
        <v>463724.89</v>
      </c>
      <c r="G10" s="3">
        <f t="shared" si="0"/>
        <v>7275.109999999986</v>
      </c>
      <c r="H10" s="3">
        <f t="shared" si="1"/>
        <v>98.455390658174096</v>
      </c>
      <c r="I10" s="4">
        <v>0</v>
      </c>
      <c r="J10" s="4">
        <f t="shared" si="2"/>
        <v>471000</v>
      </c>
      <c r="K10" s="61">
        <f t="shared" si="3"/>
        <v>98.455390658174096</v>
      </c>
    </row>
    <row r="11" spans="1:11" x14ac:dyDescent="0.2">
      <c r="A11" s="60" t="s">
        <v>12</v>
      </c>
      <c r="B11" s="2" t="s">
        <v>23</v>
      </c>
      <c r="C11" s="2" t="s">
        <v>24</v>
      </c>
      <c r="D11" s="3">
        <v>3000</v>
      </c>
      <c r="E11" s="3">
        <v>3000</v>
      </c>
      <c r="F11" s="3">
        <v>0</v>
      </c>
      <c r="G11" s="3">
        <f t="shared" si="0"/>
        <v>3000</v>
      </c>
      <c r="H11" s="3">
        <f t="shared" si="1"/>
        <v>0</v>
      </c>
      <c r="I11" s="4">
        <v>0</v>
      </c>
      <c r="J11" s="4">
        <f t="shared" si="2"/>
        <v>3000</v>
      </c>
      <c r="K11" s="61">
        <f t="shared" si="3"/>
        <v>0</v>
      </c>
    </row>
    <row r="12" spans="1:11" x14ac:dyDescent="0.2">
      <c r="A12" s="60" t="s">
        <v>12</v>
      </c>
      <c r="B12" s="2" t="s">
        <v>25</v>
      </c>
      <c r="C12" s="2" t="s">
        <v>26</v>
      </c>
      <c r="D12" s="3">
        <v>140000</v>
      </c>
      <c r="E12" s="3">
        <v>140000</v>
      </c>
      <c r="F12" s="3">
        <v>116860</v>
      </c>
      <c r="G12" s="3">
        <f t="shared" si="0"/>
        <v>23140</v>
      </c>
      <c r="H12" s="3">
        <f t="shared" si="1"/>
        <v>83.471428571428575</v>
      </c>
      <c r="I12" s="4">
        <v>0</v>
      </c>
      <c r="J12" s="4">
        <f t="shared" si="2"/>
        <v>140000</v>
      </c>
      <c r="K12" s="61">
        <f t="shared" si="3"/>
        <v>83.471428571428575</v>
      </c>
    </row>
    <row r="13" spans="1:11" x14ac:dyDescent="0.2">
      <c r="A13" s="60" t="s">
        <v>12</v>
      </c>
      <c r="B13" s="2" t="s">
        <v>27</v>
      </c>
      <c r="C13" s="2" t="s">
        <v>28</v>
      </c>
      <c r="D13" s="3">
        <v>55000</v>
      </c>
      <c r="E13" s="3">
        <v>175000</v>
      </c>
      <c r="F13" s="3">
        <v>152531.85</v>
      </c>
      <c r="G13" s="3">
        <f t="shared" si="0"/>
        <v>22468.149999999994</v>
      </c>
      <c r="H13" s="3">
        <f t="shared" si="1"/>
        <v>87.161057142857146</v>
      </c>
      <c r="I13" s="4">
        <v>0</v>
      </c>
      <c r="J13" s="4">
        <f t="shared" si="2"/>
        <v>175000</v>
      </c>
      <c r="K13" s="61">
        <f t="shared" si="3"/>
        <v>87.161057142857146</v>
      </c>
    </row>
    <row r="14" spans="1:11" x14ac:dyDescent="0.2">
      <c r="A14" s="60" t="s">
        <v>12</v>
      </c>
      <c r="B14" s="2" t="s">
        <v>29</v>
      </c>
      <c r="C14" s="2" t="s">
        <v>30</v>
      </c>
      <c r="D14" s="3">
        <v>50000</v>
      </c>
      <c r="E14" s="3">
        <v>55000</v>
      </c>
      <c r="F14" s="3">
        <f>74189-23011</f>
        <v>51178</v>
      </c>
      <c r="G14" s="3">
        <f t="shared" si="0"/>
        <v>3822</v>
      </c>
      <c r="H14" s="3">
        <f t="shared" si="1"/>
        <v>93.050909090909101</v>
      </c>
      <c r="I14" s="4">
        <v>0</v>
      </c>
      <c r="J14" s="4">
        <f t="shared" si="2"/>
        <v>55000</v>
      </c>
      <c r="K14" s="61">
        <f t="shared" si="3"/>
        <v>93.050909090909101</v>
      </c>
    </row>
    <row r="15" spans="1:11" x14ac:dyDescent="0.2">
      <c r="A15" s="126" t="s">
        <v>43</v>
      </c>
      <c r="B15" s="127"/>
      <c r="C15" s="127"/>
      <c r="D15" s="7">
        <v>3618000</v>
      </c>
      <c r="E15" s="7">
        <f>SUM(E5:E14)</f>
        <v>3618000</v>
      </c>
      <c r="F15" s="7">
        <v>2802896.2</v>
      </c>
      <c r="G15" s="8">
        <f>SUM(G5:G14)</f>
        <v>838114.8</v>
      </c>
      <c r="H15" s="8">
        <f t="shared" si="1"/>
        <v>77.470873410724167</v>
      </c>
      <c r="I15" s="9">
        <f>SUM(I5:I14)</f>
        <v>0</v>
      </c>
      <c r="J15" s="9">
        <f t="shared" si="2"/>
        <v>3618000</v>
      </c>
      <c r="K15" s="62">
        <f t="shared" si="3"/>
        <v>77.470873410724167</v>
      </c>
    </row>
    <row r="16" spans="1:11" x14ac:dyDescent="0.2">
      <c r="A16" s="60" t="s">
        <v>12</v>
      </c>
      <c r="B16" s="2" t="s">
        <v>44</v>
      </c>
      <c r="C16" s="2" t="s">
        <v>45</v>
      </c>
      <c r="D16" s="3">
        <v>3618000</v>
      </c>
      <c r="E16" s="3">
        <v>3618000</v>
      </c>
      <c r="F16" s="3">
        <v>3015000</v>
      </c>
      <c r="G16" s="3">
        <f t="shared" ref="G16" si="4">E16-F16</f>
        <v>603000</v>
      </c>
      <c r="H16" s="3">
        <f t="shared" ref="H16:H17" si="5">F16/E16*100</f>
        <v>83.333333333333343</v>
      </c>
      <c r="I16" s="4">
        <v>0</v>
      </c>
      <c r="J16" s="4">
        <f t="shared" ref="J16:J17" si="6">E16+I16</f>
        <v>3618000</v>
      </c>
      <c r="K16" s="61">
        <f t="shared" ref="K16:K17" si="7">F16/J16*100</f>
        <v>83.333333333333343</v>
      </c>
    </row>
    <row r="17" spans="1:11" x14ac:dyDescent="0.2">
      <c r="A17" s="126" t="s">
        <v>56</v>
      </c>
      <c r="B17" s="127"/>
      <c r="C17" s="127"/>
      <c r="D17" s="7">
        <v>3618000</v>
      </c>
      <c r="E17" s="7">
        <f>SUM(E16)</f>
        <v>3618000</v>
      </c>
      <c r="F17" s="7">
        <v>3015000</v>
      </c>
      <c r="G17" s="8">
        <f>SUM(G16)</f>
        <v>603000</v>
      </c>
      <c r="H17" s="8">
        <f t="shared" si="5"/>
        <v>83.333333333333343</v>
      </c>
      <c r="I17" s="9">
        <f>SUM(I16)</f>
        <v>0</v>
      </c>
      <c r="J17" s="9">
        <f t="shared" si="6"/>
        <v>3618000</v>
      </c>
      <c r="K17" s="62">
        <f t="shared" si="7"/>
        <v>83.333333333333343</v>
      </c>
    </row>
    <row r="18" spans="1:11" x14ac:dyDescent="0.2">
      <c r="A18" s="60" t="s">
        <v>31</v>
      </c>
      <c r="B18" s="2" t="s">
        <v>13</v>
      </c>
      <c r="C18" s="2" t="s">
        <v>14</v>
      </c>
      <c r="D18" s="3">
        <v>30000</v>
      </c>
      <c r="E18" s="3">
        <v>32000</v>
      </c>
      <c r="F18" s="3">
        <v>31266.59</v>
      </c>
      <c r="G18" s="3">
        <f t="shared" si="0"/>
        <v>733.40999999999985</v>
      </c>
      <c r="H18" s="3">
        <f t="shared" si="1"/>
        <v>97.708093750000003</v>
      </c>
      <c r="I18" s="4">
        <v>0</v>
      </c>
      <c r="J18" s="4">
        <f t="shared" si="2"/>
        <v>32000</v>
      </c>
      <c r="K18" s="61">
        <f t="shared" si="3"/>
        <v>97.708093750000003</v>
      </c>
    </row>
    <row r="19" spans="1:11" x14ac:dyDescent="0.2">
      <c r="A19" s="60" t="s">
        <v>31</v>
      </c>
      <c r="B19" s="68">
        <v>501</v>
      </c>
      <c r="C19" s="2" t="s">
        <v>67</v>
      </c>
      <c r="D19" s="3">
        <v>1740000</v>
      </c>
      <c r="E19" s="3">
        <v>1740000</v>
      </c>
      <c r="F19" s="3">
        <v>1487922.21</v>
      </c>
      <c r="G19" s="3">
        <f t="shared" si="0"/>
        <v>252077.79000000004</v>
      </c>
      <c r="H19" s="3">
        <f t="shared" si="1"/>
        <v>85.51277068965517</v>
      </c>
      <c r="I19" s="4">
        <v>0</v>
      </c>
      <c r="J19" s="4">
        <f t="shared" si="2"/>
        <v>1740000</v>
      </c>
      <c r="K19" s="61">
        <f t="shared" si="3"/>
        <v>85.51277068965517</v>
      </c>
    </row>
    <row r="20" spans="1:11" x14ac:dyDescent="0.2">
      <c r="A20" s="60" t="s">
        <v>31</v>
      </c>
      <c r="B20" s="2" t="s">
        <v>17</v>
      </c>
      <c r="C20" s="2" t="s">
        <v>18</v>
      </c>
      <c r="D20" s="3">
        <v>32000</v>
      </c>
      <c r="E20" s="3">
        <v>32000</v>
      </c>
      <c r="F20" s="3">
        <v>19860.939999999999</v>
      </c>
      <c r="G20" s="3">
        <f t="shared" si="0"/>
        <v>12139.060000000001</v>
      </c>
      <c r="H20" s="3">
        <f t="shared" si="1"/>
        <v>62.065437500000002</v>
      </c>
      <c r="I20" s="4">
        <v>0</v>
      </c>
      <c r="J20" s="4">
        <f t="shared" si="2"/>
        <v>32000</v>
      </c>
      <c r="K20" s="61">
        <f t="shared" si="3"/>
        <v>62.065437500000002</v>
      </c>
    </row>
    <row r="21" spans="1:11" x14ac:dyDescent="0.2">
      <c r="A21" s="60" t="s">
        <v>31</v>
      </c>
      <c r="B21" s="2" t="s">
        <v>10</v>
      </c>
      <c r="C21" s="2" t="s">
        <v>11</v>
      </c>
      <c r="D21" s="3">
        <v>17000</v>
      </c>
      <c r="E21" s="3">
        <v>15000</v>
      </c>
      <c r="F21" s="3">
        <v>1656</v>
      </c>
      <c r="G21" s="3">
        <f t="shared" si="0"/>
        <v>13344</v>
      </c>
      <c r="H21" s="3">
        <f t="shared" si="1"/>
        <v>11.04</v>
      </c>
      <c r="I21" s="4">
        <v>0</v>
      </c>
      <c r="J21" s="4">
        <f t="shared" si="2"/>
        <v>15000</v>
      </c>
      <c r="K21" s="61">
        <f t="shared" si="3"/>
        <v>11.04</v>
      </c>
    </row>
    <row r="22" spans="1:11" x14ac:dyDescent="0.2">
      <c r="A22" s="60" t="s">
        <v>31</v>
      </c>
      <c r="B22" s="2" t="s">
        <v>19</v>
      </c>
      <c r="C22" s="2" t="s">
        <v>20</v>
      </c>
      <c r="D22" s="3">
        <v>2000</v>
      </c>
      <c r="E22" s="3">
        <v>2000</v>
      </c>
      <c r="F22" s="3">
        <v>0</v>
      </c>
      <c r="G22" s="3">
        <f t="shared" si="0"/>
        <v>2000</v>
      </c>
      <c r="H22" s="3">
        <f t="shared" si="1"/>
        <v>0</v>
      </c>
      <c r="I22" s="4">
        <v>0</v>
      </c>
      <c r="J22" s="4">
        <f t="shared" si="2"/>
        <v>2000</v>
      </c>
      <c r="K22" s="61">
        <f t="shared" si="3"/>
        <v>0</v>
      </c>
    </row>
    <row r="23" spans="1:11" x14ac:dyDescent="0.2">
      <c r="A23" s="60" t="s">
        <v>31</v>
      </c>
      <c r="B23" s="2" t="s">
        <v>21</v>
      </c>
      <c r="C23" s="2" t="s">
        <v>22</v>
      </c>
      <c r="D23" s="3">
        <v>30000</v>
      </c>
      <c r="E23" s="3">
        <v>30000</v>
      </c>
      <c r="F23" s="3">
        <v>19336</v>
      </c>
      <c r="G23" s="3">
        <f t="shared" si="0"/>
        <v>10664</v>
      </c>
      <c r="H23" s="3">
        <f t="shared" si="1"/>
        <v>64.453333333333333</v>
      </c>
      <c r="I23" s="4">
        <v>0</v>
      </c>
      <c r="J23" s="4">
        <f t="shared" si="2"/>
        <v>30000</v>
      </c>
      <c r="K23" s="61">
        <f t="shared" si="3"/>
        <v>64.453333333333333</v>
      </c>
    </row>
    <row r="24" spans="1:11" x14ac:dyDescent="0.2">
      <c r="A24" s="60" t="s">
        <v>31</v>
      </c>
      <c r="B24" s="2" t="s">
        <v>27</v>
      </c>
      <c r="C24" s="2" t="s">
        <v>28</v>
      </c>
      <c r="D24" s="3">
        <v>49000</v>
      </c>
      <c r="E24" s="3">
        <v>49000</v>
      </c>
      <c r="F24" s="3">
        <v>8651.1</v>
      </c>
      <c r="G24" s="3">
        <f t="shared" si="0"/>
        <v>40348.9</v>
      </c>
      <c r="H24" s="3">
        <f t="shared" si="1"/>
        <v>17.65530612244898</v>
      </c>
      <c r="I24" s="4">
        <v>0</v>
      </c>
      <c r="J24" s="4">
        <f t="shared" si="2"/>
        <v>49000</v>
      </c>
      <c r="K24" s="61">
        <f t="shared" si="3"/>
        <v>17.65530612244898</v>
      </c>
    </row>
    <row r="25" spans="1:11" x14ac:dyDescent="0.2">
      <c r="A25" s="126" t="s">
        <v>43</v>
      </c>
      <c r="B25" s="127"/>
      <c r="C25" s="127"/>
      <c r="D25" s="7">
        <f>SUM(D18:D24)</f>
        <v>1900000</v>
      </c>
      <c r="E25" s="7">
        <f>SUM(E18:E24)</f>
        <v>1900000</v>
      </c>
      <c r="F25" s="7">
        <f>SUM(F18:F24)</f>
        <v>1568692.84</v>
      </c>
      <c r="G25" s="8">
        <f>SUM(G18:G24)</f>
        <v>331307.16000000009</v>
      </c>
      <c r="H25" s="8">
        <f t="shared" si="1"/>
        <v>82.562781052631578</v>
      </c>
      <c r="I25" s="9">
        <f>SUM(I18:I24)</f>
        <v>0</v>
      </c>
      <c r="J25" s="9">
        <f t="shared" si="2"/>
        <v>1900000</v>
      </c>
      <c r="K25" s="62">
        <f t="shared" si="3"/>
        <v>82.562781052631578</v>
      </c>
    </row>
    <row r="26" spans="1:11" x14ac:dyDescent="0.2">
      <c r="A26" s="60" t="s">
        <v>31</v>
      </c>
      <c r="B26" s="2" t="s">
        <v>46</v>
      </c>
      <c r="C26" s="2" t="s">
        <v>47</v>
      </c>
      <c r="D26" s="3">
        <v>1887000</v>
      </c>
      <c r="E26" s="3">
        <v>1887000</v>
      </c>
      <c r="F26" s="3">
        <v>1472950</v>
      </c>
      <c r="G26" s="3">
        <f t="shared" ref="G26:G29" si="8">E26-F26</f>
        <v>414050</v>
      </c>
      <c r="H26" s="3">
        <f t="shared" ref="H26:H30" si="9">F26/E26*100</f>
        <v>78.057763645998946</v>
      </c>
      <c r="I26" s="4">
        <v>0</v>
      </c>
      <c r="J26" s="4">
        <f t="shared" ref="J26:J30" si="10">E26+I26</f>
        <v>1887000</v>
      </c>
      <c r="K26" s="61">
        <f t="shared" ref="K26:K30" si="11">F26/J26*100</f>
        <v>78.057763645998946</v>
      </c>
    </row>
    <row r="27" spans="1:11" x14ac:dyDescent="0.2">
      <c r="A27" s="60" t="s">
        <v>31</v>
      </c>
      <c r="B27" s="2" t="s">
        <v>48</v>
      </c>
      <c r="C27" s="2" t="s">
        <v>49</v>
      </c>
      <c r="D27" s="3">
        <v>6300</v>
      </c>
      <c r="E27" s="3">
        <v>6300</v>
      </c>
      <c r="F27" s="3">
        <v>0</v>
      </c>
      <c r="G27" s="3">
        <f t="shared" si="8"/>
        <v>6300</v>
      </c>
      <c r="H27" s="3">
        <f t="shared" si="9"/>
        <v>0</v>
      </c>
      <c r="I27" s="4">
        <v>0</v>
      </c>
      <c r="J27" s="4">
        <f t="shared" si="10"/>
        <v>6300</v>
      </c>
      <c r="K27" s="61">
        <f t="shared" si="11"/>
        <v>0</v>
      </c>
    </row>
    <row r="28" spans="1:11" x14ac:dyDescent="0.2">
      <c r="A28" s="60" t="s">
        <v>31</v>
      </c>
      <c r="B28" s="2" t="s">
        <v>50</v>
      </c>
      <c r="C28" s="2" t="s">
        <v>51</v>
      </c>
      <c r="D28" s="3">
        <v>6000</v>
      </c>
      <c r="E28" s="3">
        <v>6000</v>
      </c>
      <c r="F28" s="3">
        <v>2324</v>
      </c>
      <c r="G28" s="3">
        <f t="shared" si="8"/>
        <v>3676</v>
      </c>
      <c r="H28" s="3">
        <f t="shared" si="9"/>
        <v>38.733333333333334</v>
      </c>
      <c r="I28" s="4">
        <v>0</v>
      </c>
      <c r="J28" s="4">
        <f t="shared" si="10"/>
        <v>6000</v>
      </c>
      <c r="K28" s="61">
        <f t="shared" si="11"/>
        <v>38.733333333333334</v>
      </c>
    </row>
    <row r="29" spans="1:11" x14ac:dyDescent="0.2">
      <c r="A29" s="60" t="s">
        <v>31</v>
      </c>
      <c r="B29" s="2" t="s">
        <v>52</v>
      </c>
      <c r="C29" s="2" t="s">
        <v>53</v>
      </c>
      <c r="D29" s="3">
        <v>700</v>
      </c>
      <c r="E29" s="3">
        <v>700</v>
      </c>
      <c r="F29" s="3">
        <v>631.72</v>
      </c>
      <c r="G29" s="3">
        <f t="shared" si="8"/>
        <v>68.279999999999973</v>
      </c>
      <c r="H29" s="3">
        <f t="shared" si="9"/>
        <v>90.245714285714286</v>
      </c>
      <c r="I29" s="4">
        <v>0</v>
      </c>
      <c r="J29" s="4">
        <f t="shared" si="10"/>
        <v>700</v>
      </c>
      <c r="K29" s="61">
        <f t="shared" si="11"/>
        <v>90.245714285714286</v>
      </c>
    </row>
    <row r="30" spans="1:11" x14ac:dyDescent="0.2">
      <c r="A30" s="126" t="s">
        <v>56</v>
      </c>
      <c r="B30" s="127"/>
      <c r="C30" s="127"/>
      <c r="D30" s="7">
        <f>SUM(D26:D29)</f>
        <v>1900000</v>
      </c>
      <c r="E30" s="7">
        <f>SUM(E26:E29)</f>
        <v>1900000</v>
      </c>
      <c r="F30" s="7">
        <f>SUM(F26:F29)</f>
        <v>1475905.72</v>
      </c>
      <c r="G30" s="8">
        <f>SUM(G26:G29)</f>
        <v>424094.28</v>
      </c>
      <c r="H30" s="8">
        <f t="shared" si="9"/>
        <v>77.67924842105262</v>
      </c>
      <c r="I30" s="9">
        <f>SUM(I26:I29)</f>
        <v>0</v>
      </c>
      <c r="J30" s="9">
        <f t="shared" si="10"/>
        <v>1900000</v>
      </c>
      <c r="K30" s="62">
        <f t="shared" si="11"/>
        <v>77.67924842105262</v>
      </c>
    </row>
    <row r="31" spans="1:11" x14ac:dyDescent="0.2">
      <c r="A31" s="60" t="s">
        <v>32</v>
      </c>
      <c r="B31" s="2" t="s">
        <v>13</v>
      </c>
      <c r="C31" s="2" t="s">
        <v>14</v>
      </c>
      <c r="D31" s="3">
        <v>320000</v>
      </c>
      <c r="E31" s="3">
        <v>320000</v>
      </c>
      <c r="F31" s="3">
        <v>288989.05</v>
      </c>
      <c r="G31" s="3">
        <f t="shared" si="0"/>
        <v>31010.950000000012</v>
      </c>
      <c r="H31" s="3">
        <f t="shared" si="1"/>
        <v>90.309078124999999</v>
      </c>
      <c r="I31" s="4">
        <v>0</v>
      </c>
      <c r="J31" s="4">
        <f t="shared" si="2"/>
        <v>320000</v>
      </c>
      <c r="K31" s="61">
        <f t="shared" si="3"/>
        <v>90.309078124999999</v>
      </c>
    </row>
    <row r="32" spans="1:11" x14ac:dyDescent="0.2">
      <c r="A32" s="126" t="s">
        <v>43</v>
      </c>
      <c r="B32" s="127"/>
      <c r="C32" s="127"/>
      <c r="D32" s="7">
        <v>320000</v>
      </c>
      <c r="E32" s="7">
        <v>320000</v>
      </c>
      <c r="F32" s="7">
        <v>288989.05</v>
      </c>
      <c r="G32" s="8">
        <f>SUM(G31)</f>
        <v>31010.950000000012</v>
      </c>
      <c r="H32" s="8">
        <f t="shared" si="1"/>
        <v>90.309078124999999</v>
      </c>
      <c r="I32" s="9">
        <f>SUM(I31)</f>
        <v>0</v>
      </c>
      <c r="J32" s="9">
        <f t="shared" si="2"/>
        <v>320000</v>
      </c>
      <c r="K32" s="62">
        <f t="shared" si="3"/>
        <v>90.309078124999999</v>
      </c>
    </row>
    <row r="33" spans="1:11" x14ac:dyDescent="0.2">
      <c r="A33" s="60" t="s">
        <v>32</v>
      </c>
      <c r="B33" s="2" t="s">
        <v>44</v>
      </c>
      <c r="C33" s="2" t="s">
        <v>45</v>
      </c>
      <c r="D33" s="3">
        <v>320000</v>
      </c>
      <c r="E33" s="3">
        <v>320000</v>
      </c>
      <c r="F33" s="3">
        <v>0</v>
      </c>
      <c r="G33" s="3">
        <f t="shared" ref="G33" si="12">E33-F33</f>
        <v>320000</v>
      </c>
      <c r="H33" s="3">
        <f t="shared" ref="H33:H34" si="13">F33/E33*100</f>
        <v>0</v>
      </c>
      <c r="I33" s="4">
        <v>0</v>
      </c>
      <c r="J33" s="4">
        <f t="shared" ref="J33:J34" si="14">E33+I33</f>
        <v>320000</v>
      </c>
      <c r="K33" s="61">
        <f t="shared" ref="K33:K34" si="15">F33/J33*100</f>
        <v>0</v>
      </c>
    </row>
    <row r="34" spans="1:11" x14ac:dyDescent="0.2">
      <c r="A34" s="126" t="s">
        <v>56</v>
      </c>
      <c r="B34" s="127"/>
      <c r="C34" s="127"/>
      <c r="D34" s="7">
        <v>320000</v>
      </c>
      <c r="E34" s="7">
        <v>320000</v>
      </c>
      <c r="F34" s="7">
        <v>0</v>
      </c>
      <c r="G34" s="8">
        <f>SUM(G33)</f>
        <v>320000</v>
      </c>
      <c r="H34" s="8">
        <f t="shared" si="13"/>
        <v>0</v>
      </c>
      <c r="I34" s="9">
        <f>SUM(I33)</f>
        <v>0</v>
      </c>
      <c r="J34" s="9">
        <f t="shared" si="14"/>
        <v>320000</v>
      </c>
      <c r="K34" s="62">
        <f t="shared" si="15"/>
        <v>0</v>
      </c>
    </row>
    <row r="35" spans="1:11" x14ac:dyDescent="0.2">
      <c r="A35" s="60" t="s">
        <v>33</v>
      </c>
      <c r="B35" s="2" t="s">
        <v>13</v>
      </c>
      <c r="C35" s="2" t="s">
        <v>14</v>
      </c>
      <c r="D35" s="3">
        <v>0</v>
      </c>
      <c r="E35" s="3">
        <v>395370</v>
      </c>
      <c r="F35" s="3">
        <v>32500</v>
      </c>
      <c r="G35" s="3">
        <f t="shared" si="0"/>
        <v>362870</v>
      </c>
      <c r="H35" s="3">
        <f t="shared" si="1"/>
        <v>8.2201482155955183</v>
      </c>
      <c r="I35" s="4">
        <v>0</v>
      </c>
      <c r="J35" s="4">
        <f t="shared" si="2"/>
        <v>395370</v>
      </c>
      <c r="K35" s="61">
        <f t="shared" si="3"/>
        <v>8.2201482155955183</v>
      </c>
    </row>
    <row r="36" spans="1:11" x14ac:dyDescent="0.2">
      <c r="A36" s="126" t="s">
        <v>43</v>
      </c>
      <c r="B36" s="127"/>
      <c r="C36" s="127"/>
      <c r="D36" s="7">
        <v>0</v>
      </c>
      <c r="E36" s="7">
        <v>395370</v>
      </c>
      <c r="F36" s="7">
        <f>SUM(F35)</f>
        <v>32500</v>
      </c>
      <c r="G36" s="8">
        <f>SUM(G35)</f>
        <v>362870</v>
      </c>
      <c r="H36" s="8">
        <f t="shared" si="1"/>
        <v>8.2201482155955183</v>
      </c>
      <c r="I36" s="9">
        <f>SUM(I35)</f>
        <v>0</v>
      </c>
      <c r="J36" s="9">
        <f t="shared" si="2"/>
        <v>395370</v>
      </c>
      <c r="K36" s="62">
        <f t="shared" si="3"/>
        <v>8.2201482155955183</v>
      </c>
    </row>
    <row r="37" spans="1:11" x14ac:dyDescent="0.2">
      <c r="A37" s="60" t="s">
        <v>33</v>
      </c>
      <c r="B37" s="2" t="s">
        <v>46</v>
      </c>
      <c r="C37" s="2" t="s">
        <v>47</v>
      </c>
      <c r="D37" s="3">
        <v>0</v>
      </c>
      <c r="E37" s="3">
        <v>395370</v>
      </c>
      <c r="F37" s="3">
        <v>32500</v>
      </c>
      <c r="G37" s="3">
        <f t="shared" ref="G37" si="16">E37-F37</f>
        <v>362870</v>
      </c>
      <c r="H37" s="3">
        <f t="shared" ref="H37:H38" si="17">F37/E37*100</f>
        <v>8.2201482155955183</v>
      </c>
      <c r="I37" s="4">
        <v>0</v>
      </c>
      <c r="J37" s="4">
        <f t="shared" ref="J37:J38" si="18">E37+I37</f>
        <v>395370</v>
      </c>
      <c r="K37" s="61">
        <f t="shared" ref="K37:K38" si="19">F37/J37*100</f>
        <v>8.2201482155955183</v>
      </c>
    </row>
    <row r="38" spans="1:11" x14ac:dyDescent="0.2">
      <c r="A38" s="126" t="s">
        <v>56</v>
      </c>
      <c r="B38" s="127"/>
      <c r="C38" s="127"/>
      <c r="D38" s="7">
        <v>0</v>
      </c>
      <c r="E38" s="7">
        <v>395370</v>
      </c>
      <c r="F38" s="7">
        <f>SUM(F37)</f>
        <v>32500</v>
      </c>
      <c r="G38" s="8">
        <f>SUM(G37)</f>
        <v>362870</v>
      </c>
      <c r="H38" s="8">
        <f t="shared" si="17"/>
        <v>8.2201482155955183</v>
      </c>
      <c r="I38" s="9">
        <f>SUM(I37)</f>
        <v>0</v>
      </c>
      <c r="J38" s="9">
        <f t="shared" si="18"/>
        <v>395370</v>
      </c>
      <c r="K38" s="62">
        <f t="shared" si="19"/>
        <v>8.2201482155955183</v>
      </c>
    </row>
    <row r="39" spans="1:11" x14ac:dyDescent="0.2">
      <c r="A39" s="60" t="s">
        <v>34</v>
      </c>
      <c r="B39" s="2" t="s">
        <v>13</v>
      </c>
      <c r="C39" s="2" t="s">
        <v>14</v>
      </c>
      <c r="D39" s="3">
        <v>10000</v>
      </c>
      <c r="E39" s="3">
        <v>21718.44</v>
      </c>
      <c r="F39" s="3">
        <v>21718.44</v>
      </c>
      <c r="G39" s="3">
        <f t="shared" si="0"/>
        <v>0</v>
      </c>
      <c r="H39" s="3">
        <f t="shared" si="1"/>
        <v>100</v>
      </c>
      <c r="I39" s="4">
        <v>0</v>
      </c>
      <c r="J39" s="4">
        <f t="shared" si="2"/>
        <v>21718.44</v>
      </c>
      <c r="K39" s="61">
        <f t="shared" si="3"/>
        <v>100</v>
      </c>
    </row>
    <row r="40" spans="1:11" x14ac:dyDescent="0.2">
      <c r="A40" s="60" t="s">
        <v>34</v>
      </c>
      <c r="B40" s="2" t="s">
        <v>17</v>
      </c>
      <c r="C40" s="2" t="s">
        <v>18</v>
      </c>
      <c r="D40" s="3">
        <v>0</v>
      </c>
      <c r="E40" s="3">
        <v>78939</v>
      </c>
      <c r="F40" s="3">
        <v>78939</v>
      </c>
      <c r="G40" s="3">
        <f t="shared" si="0"/>
        <v>0</v>
      </c>
      <c r="H40" s="3">
        <f t="shared" si="1"/>
        <v>100</v>
      </c>
      <c r="I40" s="4">
        <v>0</v>
      </c>
      <c r="J40" s="4">
        <f t="shared" si="2"/>
        <v>78939</v>
      </c>
      <c r="K40" s="61">
        <f t="shared" si="3"/>
        <v>100</v>
      </c>
    </row>
    <row r="41" spans="1:11" x14ac:dyDescent="0.2">
      <c r="A41" s="60" t="s">
        <v>34</v>
      </c>
      <c r="B41" s="2" t="s">
        <v>10</v>
      </c>
      <c r="C41" s="2" t="s">
        <v>11</v>
      </c>
      <c r="D41" s="3">
        <v>15000</v>
      </c>
      <c r="E41" s="3">
        <v>8258</v>
      </c>
      <c r="F41" s="3">
        <v>8258</v>
      </c>
      <c r="G41" s="3">
        <f t="shared" si="0"/>
        <v>0</v>
      </c>
      <c r="H41" s="3">
        <f t="shared" si="1"/>
        <v>100</v>
      </c>
      <c r="I41" s="4">
        <v>0</v>
      </c>
      <c r="J41" s="4">
        <f t="shared" si="2"/>
        <v>8258</v>
      </c>
      <c r="K41" s="61">
        <f t="shared" si="3"/>
        <v>100</v>
      </c>
    </row>
    <row r="42" spans="1:11" x14ac:dyDescent="0.2">
      <c r="A42" s="60" t="s">
        <v>34</v>
      </c>
      <c r="B42" s="2" t="s">
        <v>21</v>
      </c>
      <c r="C42" s="2" t="s">
        <v>22</v>
      </c>
      <c r="D42" s="3">
        <v>348000</v>
      </c>
      <c r="E42" s="3">
        <v>26980</v>
      </c>
      <c r="F42" s="3">
        <v>26980</v>
      </c>
      <c r="G42" s="3">
        <f t="shared" si="0"/>
        <v>0</v>
      </c>
      <c r="H42" s="3">
        <f t="shared" si="1"/>
        <v>100</v>
      </c>
      <c r="I42" s="4">
        <v>0</v>
      </c>
      <c r="J42" s="4">
        <f t="shared" si="2"/>
        <v>26980</v>
      </c>
      <c r="K42" s="61">
        <f t="shared" si="3"/>
        <v>100</v>
      </c>
    </row>
    <row r="43" spans="1:11" x14ac:dyDescent="0.2">
      <c r="A43" s="60" t="s">
        <v>34</v>
      </c>
      <c r="B43" s="2" t="s">
        <v>23</v>
      </c>
      <c r="C43" s="2" t="s">
        <v>24</v>
      </c>
      <c r="D43" s="3">
        <v>530000</v>
      </c>
      <c r="E43" s="3">
        <v>158487.38</v>
      </c>
      <c r="F43" s="3">
        <v>0</v>
      </c>
      <c r="G43" s="3">
        <f t="shared" si="0"/>
        <v>158487.38</v>
      </c>
      <c r="H43" s="3">
        <f t="shared" si="1"/>
        <v>0</v>
      </c>
      <c r="I43" s="4">
        <v>0</v>
      </c>
      <c r="J43" s="4">
        <f t="shared" si="2"/>
        <v>158487.38</v>
      </c>
      <c r="K43" s="61">
        <f t="shared" si="3"/>
        <v>0</v>
      </c>
    </row>
    <row r="44" spans="1:11" x14ac:dyDescent="0.2">
      <c r="A44" s="60" t="s">
        <v>34</v>
      </c>
      <c r="B44" s="2" t="s">
        <v>35</v>
      </c>
      <c r="C44" s="2" t="s">
        <v>36</v>
      </c>
      <c r="D44" s="3">
        <v>110000</v>
      </c>
      <c r="E44" s="3">
        <v>61425.62</v>
      </c>
      <c r="F44" s="3">
        <v>0</v>
      </c>
      <c r="G44" s="3">
        <f t="shared" si="0"/>
        <v>61425.62</v>
      </c>
      <c r="H44" s="3">
        <f t="shared" si="1"/>
        <v>0</v>
      </c>
      <c r="I44" s="4">
        <v>0</v>
      </c>
      <c r="J44" s="4">
        <f t="shared" si="2"/>
        <v>61425.62</v>
      </c>
      <c r="K44" s="61">
        <f t="shared" si="3"/>
        <v>0</v>
      </c>
    </row>
    <row r="45" spans="1:11" x14ac:dyDescent="0.2">
      <c r="A45" s="60" t="s">
        <v>34</v>
      </c>
      <c r="B45" s="2" t="s">
        <v>27</v>
      </c>
      <c r="C45" s="2" t="s">
        <v>28</v>
      </c>
      <c r="D45" s="3">
        <v>2000</v>
      </c>
      <c r="E45" s="3">
        <v>566309.28</v>
      </c>
      <c r="F45" s="3">
        <v>566309.28</v>
      </c>
      <c r="G45" s="3">
        <f t="shared" si="0"/>
        <v>0</v>
      </c>
      <c r="H45" s="3">
        <f t="shared" si="1"/>
        <v>100</v>
      </c>
      <c r="I45" s="4">
        <v>0</v>
      </c>
      <c r="J45" s="4">
        <f t="shared" si="2"/>
        <v>566309.28</v>
      </c>
      <c r="K45" s="61">
        <f t="shared" si="3"/>
        <v>100</v>
      </c>
    </row>
    <row r="46" spans="1:11" x14ac:dyDescent="0.2">
      <c r="A46" s="126" t="s">
        <v>43</v>
      </c>
      <c r="B46" s="127"/>
      <c r="C46" s="127"/>
      <c r="D46" s="7">
        <v>1015000</v>
      </c>
      <c r="E46" s="7">
        <f>SUM(E39:E45)</f>
        <v>922117.72</v>
      </c>
      <c r="F46" s="7">
        <v>702204.72</v>
      </c>
      <c r="G46" s="8">
        <f>SUM(G39:G45)</f>
        <v>219913</v>
      </c>
      <c r="H46" s="8">
        <f t="shared" si="1"/>
        <v>76.151309618038781</v>
      </c>
      <c r="I46" s="9">
        <f>SUM(I39:I45)</f>
        <v>0</v>
      </c>
      <c r="J46" s="9">
        <f t="shared" si="2"/>
        <v>922117.72</v>
      </c>
      <c r="K46" s="62">
        <f t="shared" si="3"/>
        <v>76.151309618038781</v>
      </c>
    </row>
    <row r="47" spans="1:11" x14ac:dyDescent="0.2">
      <c r="A47" s="60" t="s">
        <v>34</v>
      </c>
      <c r="B47" s="2" t="s">
        <v>44</v>
      </c>
      <c r="C47" s="2" t="s">
        <v>45</v>
      </c>
      <c r="D47" s="3">
        <v>1015000</v>
      </c>
      <c r="E47" s="3">
        <v>922117.72</v>
      </c>
      <c r="F47" s="3">
        <v>702204.72</v>
      </c>
      <c r="G47" s="3">
        <f t="shared" ref="G47" si="20">E47-F47</f>
        <v>219913</v>
      </c>
      <c r="H47" s="3">
        <f t="shared" ref="H47:H48" si="21">F47/E47*100</f>
        <v>76.151309618038781</v>
      </c>
      <c r="I47" s="4">
        <v>0</v>
      </c>
      <c r="J47" s="4">
        <f t="shared" ref="J47:J48" si="22">E47+I47</f>
        <v>922117.72</v>
      </c>
      <c r="K47" s="61">
        <f t="shared" ref="K47:K48" si="23">F47/J47*100</f>
        <v>76.151309618038781</v>
      </c>
    </row>
    <row r="48" spans="1:11" x14ac:dyDescent="0.2">
      <c r="A48" s="126" t="s">
        <v>56</v>
      </c>
      <c r="B48" s="127"/>
      <c r="C48" s="127"/>
      <c r="D48" s="7">
        <v>1015000</v>
      </c>
      <c r="E48" s="7">
        <f>SUM(E47)</f>
        <v>922117.72</v>
      </c>
      <c r="F48" s="7">
        <v>702204.72</v>
      </c>
      <c r="G48" s="8">
        <f>SUM(G47)</f>
        <v>219913</v>
      </c>
      <c r="H48" s="8">
        <f t="shared" si="21"/>
        <v>76.151309618038781</v>
      </c>
      <c r="I48" s="9">
        <f>SUM(I47)</f>
        <v>0</v>
      </c>
      <c r="J48" s="9">
        <f t="shared" si="22"/>
        <v>922117.72</v>
      </c>
      <c r="K48" s="62">
        <f t="shared" si="23"/>
        <v>76.151309618038781</v>
      </c>
    </row>
    <row r="49" spans="1:11" x14ac:dyDescent="0.2">
      <c r="A49" s="60" t="s">
        <v>37</v>
      </c>
      <c r="B49" s="2" t="s">
        <v>13</v>
      </c>
      <c r="C49" s="2" t="s">
        <v>14</v>
      </c>
      <c r="D49" s="3">
        <v>0</v>
      </c>
      <c r="E49" s="3">
        <v>60000</v>
      </c>
      <c r="F49" s="3">
        <v>45619</v>
      </c>
      <c r="G49" s="3">
        <f t="shared" si="0"/>
        <v>14381</v>
      </c>
      <c r="H49" s="3">
        <f t="shared" si="1"/>
        <v>76.031666666666666</v>
      </c>
      <c r="I49" s="4">
        <v>0</v>
      </c>
      <c r="J49" s="4">
        <f t="shared" si="2"/>
        <v>60000</v>
      </c>
      <c r="K49" s="61">
        <f t="shared" si="3"/>
        <v>76.031666666666666</v>
      </c>
    </row>
    <row r="50" spans="1:11" x14ac:dyDescent="0.2">
      <c r="A50" s="60" t="s">
        <v>37</v>
      </c>
      <c r="B50" s="2" t="s">
        <v>10</v>
      </c>
      <c r="C50" s="2" t="s">
        <v>11</v>
      </c>
      <c r="D50" s="3">
        <v>0</v>
      </c>
      <c r="E50" s="3">
        <v>20000</v>
      </c>
      <c r="F50" s="3">
        <v>0</v>
      </c>
      <c r="G50" s="3">
        <f t="shared" si="0"/>
        <v>20000</v>
      </c>
      <c r="H50" s="3">
        <f t="shared" si="1"/>
        <v>0</v>
      </c>
      <c r="I50" s="4">
        <v>0</v>
      </c>
      <c r="J50" s="4">
        <f t="shared" si="2"/>
        <v>20000</v>
      </c>
      <c r="K50" s="61">
        <f t="shared" si="3"/>
        <v>0</v>
      </c>
    </row>
    <row r="51" spans="1:11" x14ac:dyDescent="0.2">
      <c r="A51" s="60" t="s">
        <v>37</v>
      </c>
      <c r="B51" s="2" t="s">
        <v>21</v>
      </c>
      <c r="C51" s="2" t="s">
        <v>22</v>
      </c>
      <c r="D51" s="3">
        <v>0</v>
      </c>
      <c r="E51" s="3">
        <v>320448</v>
      </c>
      <c r="F51" s="3">
        <v>148886</v>
      </c>
      <c r="G51" s="3">
        <f t="shared" si="0"/>
        <v>171562</v>
      </c>
      <c r="H51" s="3">
        <f t="shared" si="1"/>
        <v>46.461828440183744</v>
      </c>
      <c r="I51" s="4">
        <v>0</v>
      </c>
      <c r="J51" s="4">
        <f t="shared" si="2"/>
        <v>320448</v>
      </c>
      <c r="K51" s="61">
        <f t="shared" si="3"/>
        <v>46.461828440183744</v>
      </c>
    </row>
    <row r="52" spans="1:11" x14ac:dyDescent="0.2">
      <c r="A52" s="60" t="s">
        <v>37</v>
      </c>
      <c r="B52" s="2" t="s">
        <v>23</v>
      </c>
      <c r="C52" s="2" t="s">
        <v>24</v>
      </c>
      <c r="D52" s="3">
        <v>0</v>
      </c>
      <c r="E52" s="3">
        <v>371000</v>
      </c>
      <c r="F52" s="3">
        <v>13000</v>
      </c>
      <c r="G52" s="3">
        <f t="shared" si="0"/>
        <v>358000</v>
      </c>
      <c r="H52" s="3">
        <f t="shared" si="1"/>
        <v>3.5040431266846364</v>
      </c>
      <c r="I52" s="4">
        <v>0</v>
      </c>
      <c r="J52" s="4">
        <f t="shared" si="2"/>
        <v>371000</v>
      </c>
      <c r="K52" s="61">
        <f t="shared" si="3"/>
        <v>3.5040431266846364</v>
      </c>
    </row>
    <row r="53" spans="1:11" x14ac:dyDescent="0.2">
      <c r="A53" s="60" t="s">
        <v>37</v>
      </c>
      <c r="B53" s="2" t="s">
        <v>35</v>
      </c>
      <c r="C53" s="2" t="s">
        <v>36</v>
      </c>
      <c r="D53" s="3">
        <v>0</v>
      </c>
      <c r="E53" s="3">
        <v>100434</v>
      </c>
      <c r="F53" s="3">
        <v>0</v>
      </c>
      <c r="G53" s="3">
        <f t="shared" si="0"/>
        <v>100434</v>
      </c>
      <c r="H53" s="3">
        <f t="shared" si="1"/>
        <v>0</v>
      </c>
      <c r="I53" s="4">
        <v>0</v>
      </c>
      <c r="J53" s="4">
        <f t="shared" si="2"/>
        <v>100434</v>
      </c>
      <c r="K53" s="61">
        <f t="shared" si="3"/>
        <v>0</v>
      </c>
    </row>
    <row r="54" spans="1:11" x14ac:dyDescent="0.2">
      <c r="A54" s="60" t="s">
        <v>37</v>
      </c>
      <c r="B54" s="2" t="s">
        <v>27</v>
      </c>
      <c r="C54" s="2" t="s">
        <v>28</v>
      </c>
      <c r="D54" s="3">
        <v>0</v>
      </c>
      <c r="E54" s="3">
        <v>20000</v>
      </c>
      <c r="F54" s="3">
        <v>5556</v>
      </c>
      <c r="G54" s="3">
        <f t="shared" si="0"/>
        <v>14444</v>
      </c>
      <c r="H54" s="3">
        <f t="shared" si="1"/>
        <v>27.779999999999998</v>
      </c>
      <c r="I54" s="4">
        <v>0</v>
      </c>
      <c r="J54" s="4">
        <f t="shared" si="2"/>
        <v>20000</v>
      </c>
      <c r="K54" s="61">
        <f t="shared" si="3"/>
        <v>27.779999999999998</v>
      </c>
    </row>
    <row r="55" spans="1:11" x14ac:dyDescent="0.2">
      <c r="A55" s="126" t="s">
        <v>43</v>
      </c>
      <c r="B55" s="127"/>
      <c r="C55" s="127"/>
      <c r="D55" s="7">
        <v>0</v>
      </c>
      <c r="E55" s="7">
        <f>SUM(E49:E54)</f>
        <v>891882</v>
      </c>
      <c r="F55" s="7">
        <v>213061</v>
      </c>
      <c r="G55" s="8">
        <f>SUM(G49:G54)</f>
        <v>678821</v>
      </c>
      <c r="H55" s="8">
        <f t="shared" si="1"/>
        <v>23.888922525625585</v>
      </c>
      <c r="I55" s="9">
        <f>SUM(I49:I54)</f>
        <v>0</v>
      </c>
      <c r="J55" s="9">
        <f t="shared" si="2"/>
        <v>891882</v>
      </c>
      <c r="K55" s="62">
        <f t="shared" si="3"/>
        <v>23.888922525625585</v>
      </c>
    </row>
    <row r="56" spans="1:11" x14ac:dyDescent="0.2">
      <c r="A56" s="60" t="s">
        <v>37</v>
      </c>
      <c r="B56" s="2" t="s">
        <v>44</v>
      </c>
      <c r="C56" s="2" t="s">
        <v>45</v>
      </c>
      <c r="D56" s="3">
        <v>0</v>
      </c>
      <c r="E56" s="3">
        <v>891882</v>
      </c>
      <c r="F56" s="3">
        <v>213061</v>
      </c>
      <c r="G56" s="3">
        <f t="shared" ref="G56" si="24">E56-F56</f>
        <v>678821</v>
      </c>
      <c r="H56" s="3">
        <f t="shared" ref="H56:H57" si="25">F56/E56*100</f>
        <v>23.888922525625585</v>
      </c>
      <c r="I56" s="4">
        <v>0</v>
      </c>
      <c r="J56" s="4">
        <f t="shared" ref="J56:J57" si="26">E56+I56</f>
        <v>891882</v>
      </c>
      <c r="K56" s="61">
        <f t="shared" ref="K56:K57" si="27">F56/J56*100</f>
        <v>23.888922525625585</v>
      </c>
    </row>
    <row r="57" spans="1:11" x14ac:dyDescent="0.2">
      <c r="A57" s="126" t="s">
        <v>56</v>
      </c>
      <c r="B57" s="127"/>
      <c r="C57" s="127"/>
      <c r="D57" s="7">
        <v>0</v>
      </c>
      <c r="E57" s="7">
        <v>891882</v>
      </c>
      <c r="F57" s="7">
        <f>SUM(F56)</f>
        <v>213061</v>
      </c>
      <c r="G57" s="8">
        <f>SUM(G56)</f>
        <v>678821</v>
      </c>
      <c r="H57" s="8">
        <f t="shared" si="25"/>
        <v>23.888922525625585</v>
      </c>
      <c r="I57" s="9">
        <f>SUM(I56)</f>
        <v>0</v>
      </c>
      <c r="J57" s="9">
        <f t="shared" si="26"/>
        <v>891882</v>
      </c>
      <c r="K57" s="62">
        <f t="shared" si="27"/>
        <v>23.888922525625585</v>
      </c>
    </row>
    <row r="58" spans="1:11" x14ac:dyDescent="0.2">
      <c r="A58" s="60" t="s">
        <v>38</v>
      </c>
      <c r="B58" s="2" t="s">
        <v>13</v>
      </c>
      <c r="C58" s="2" t="s">
        <v>14</v>
      </c>
      <c r="D58" s="3">
        <v>110000</v>
      </c>
      <c r="E58" s="3">
        <v>120000</v>
      </c>
      <c r="F58" s="3">
        <v>109994.93</v>
      </c>
      <c r="G58" s="3">
        <f t="shared" si="0"/>
        <v>10005.070000000007</v>
      </c>
      <c r="H58" s="3">
        <f t="shared" si="1"/>
        <v>91.662441666666666</v>
      </c>
      <c r="I58" s="4">
        <v>0</v>
      </c>
      <c r="J58" s="4">
        <f t="shared" si="2"/>
        <v>120000</v>
      </c>
      <c r="K58" s="61">
        <f t="shared" si="3"/>
        <v>91.662441666666666</v>
      </c>
    </row>
    <row r="59" spans="1:11" x14ac:dyDescent="0.2">
      <c r="A59" s="60" t="s">
        <v>38</v>
      </c>
      <c r="B59" s="2" t="s">
        <v>10</v>
      </c>
      <c r="C59" s="2" t="s">
        <v>11</v>
      </c>
      <c r="D59" s="3">
        <v>20000</v>
      </c>
      <c r="E59" s="3">
        <v>12871</v>
      </c>
      <c r="F59" s="3">
        <v>12871</v>
      </c>
      <c r="G59" s="3">
        <f t="shared" si="0"/>
        <v>0</v>
      </c>
      <c r="H59" s="3">
        <f t="shared" si="1"/>
        <v>100</v>
      </c>
      <c r="I59" s="4">
        <v>0</v>
      </c>
      <c r="J59" s="4">
        <f t="shared" si="2"/>
        <v>12871</v>
      </c>
      <c r="K59" s="61">
        <f t="shared" si="3"/>
        <v>100</v>
      </c>
    </row>
    <row r="60" spans="1:11" x14ac:dyDescent="0.2">
      <c r="A60" s="60" t="s">
        <v>38</v>
      </c>
      <c r="B60" s="2" t="s">
        <v>19</v>
      </c>
      <c r="C60" s="2" t="s">
        <v>20</v>
      </c>
      <c r="D60" s="3">
        <v>0</v>
      </c>
      <c r="E60" s="3">
        <v>2739.44</v>
      </c>
      <c r="F60" s="3">
        <v>2739.44</v>
      </c>
      <c r="G60" s="3">
        <f t="shared" si="0"/>
        <v>0</v>
      </c>
      <c r="H60" s="3">
        <f t="shared" si="1"/>
        <v>100</v>
      </c>
      <c r="I60" s="4">
        <v>0</v>
      </c>
      <c r="J60" s="4">
        <f t="shared" si="2"/>
        <v>2739.44</v>
      </c>
      <c r="K60" s="61">
        <f t="shared" si="3"/>
        <v>100</v>
      </c>
    </row>
    <row r="61" spans="1:11" x14ac:dyDescent="0.2">
      <c r="A61" s="60" t="s">
        <v>38</v>
      </c>
      <c r="B61" s="2" t="s">
        <v>21</v>
      </c>
      <c r="C61" s="2" t="s">
        <v>22</v>
      </c>
      <c r="D61" s="3">
        <v>70000</v>
      </c>
      <c r="E61" s="3">
        <v>137584.1</v>
      </c>
      <c r="F61" s="3">
        <v>137584.1</v>
      </c>
      <c r="G61" s="3">
        <f t="shared" si="0"/>
        <v>0</v>
      </c>
      <c r="H61" s="3">
        <f t="shared" si="1"/>
        <v>100</v>
      </c>
      <c r="I61" s="4">
        <v>0</v>
      </c>
      <c r="J61" s="4">
        <f t="shared" si="2"/>
        <v>137584.1</v>
      </c>
      <c r="K61" s="61">
        <f t="shared" si="3"/>
        <v>100</v>
      </c>
    </row>
    <row r="62" spans="1:11" x14ac:dyDescent="0.2">
      <c r="A62" s="60" t="s">
        <v>38</v>
      </c>
      <c r="B62" s="2" t="s">
        <v>23</v>
      </c>
      <c r="C62" s="2" t="s">
        <v>24</v>
      </c>
      <c r="D62" s="3">
        <v>20700000</v>
      </c>
      <c r="E62" s="3">
        <v>22649272</v>
      </c>
      <c r="F62" s="3">
        <v>17462604</v>
      </c>
      <c r="G62" s="3">
        <f t="shared" si="0"/>
        <v>5186668</v>
      </c>
      <c r="H62" s="3">
        <f t="shared" si="1"/>
        <v>77.100067498858238</v>
      </c>
      <c r="I62" s="4">
        <v>198579</v>
      </c>
      <c r="J62" s="4">
        <f t="shared" si="2"/>
        <v>22847851</v>
      </c>
      <c r="K62" s="61">
        <f t="shared" si="3"/>
        <v>76.429962712904597</v>
      </c>
    </row>
    <row r="63" spans="1:11" x14ac:dyDescent="0.2">
      <c r="A63" s="60" t="s">
        <v>38</v>
      </c>
      <c r="B63" s="2" t="s">
        <v>35</v>
      </c>
      <c r="C63" s="2" t="s">
        <v>36</v>
      </c>
      <c r="D63" s="3">
        <v>6996600</v>
      </c>
      <c r="E63" s="3">
        <v>7515589</v>
      </c>
      <c r="F63" s="3">
        <v>5821541</v>
      </c>
      <c r="G63" s="3">
        <f t="shared" si="0"/>
        <v>1694048</v>
      </c>
      <c r="H63" s="3">
        <f t="shared" si="1"/>
        <v>77.459544421601549</v>
      </c>
      <c r="I63" s="4">
        <v>165000</v>
      </c>
      <c r="J63" s="4">
        <f t="shared" si="2"/>
        <v>7680589</v>
      </c>
      <c r="K63" s="61">
        <f t="shared" si="3"/>
        <v>75.795502141827924</v>
      </c>
    </row>
    <row r="64" spans="1:11" x14ac:dyDescent="0.2">
      <c r="A64" s="60" t="s">
        <v>38</v>
      </c>
      <c r="B64" s="2" t="s">
        <v>39</v>
      </c>
      <c r="C64" s="2" t="s">
        <v>40</v>
      </c>
      <c r="D64" s="3">
        <v>140000</v>
      </c>
      <c r="E64" s="3">
        <v>140000</v>
      </c>
      <c r="F64" s="3">
        <v>93552</v>
      </c>
      <c r="G64" s="3">
        <f t="shared" si="0"/>
        <v>46448</v>
      </c>
      <c r="H64" s="3">
        <f t="shared" si="1"/>
        <v>66.822857142857146</v>
      </c>
      <c r="I64" s="4">
        <v>15000</v>
      </c>
      <c r="J64" s="4">
        <f t="shared" si="2"/>
        <v>155000</v>
      </c>
      <c r="K64" s="61">
        <f t="shared" si="3"/>
        <v>60.356129032258067</v>
      </c>
    </row>
    <row r="65" spans="1:11" x14ac:dyDescent="0.2">
      <c r="A65" s="60" t="s">
        <v>38</v>
      </c>
      <c r="B65" s="2" t="s">
        <v>41</v>
      </c>
      <c r="C65" s="2" t="s">
        <v>42</v>
      </c>
      <c r="D65" s="3">
        <v>207000</v>
      </c>
      <c r="E65" s="3">
        <v>294197</v>
      </c>
      <c r="F65" s="3">
        <v>211352.15</v>
      </c>
      <c r="G65" s="3">
        <f t="shared" si="0"/>
        <v>82844.850000000006</v>
      </c>
      <c r="H65" s="3">
        <f t="shared" si="1"/>
        <v>71.84034847398172</v>
      </c>
      <c r="I65" s="4">
        <v>8427</v>
      </c>
      <c r="J65" s="4">
        <f t="shared" si="2"/>
        <v>302624</v>
      </c>
      <c r="K65" s="61">
        <f t="shared" si="3"/>
        <v>69.839850771914982</v>
      </c>
    </row>
    <row r="66" spans="1:11" x14ac:dyDescent="0.2">
      <c r="A66" s="60" t="s">
        <v>38</v>
      </c>
      <c r="B66" s="2" t="s">
        <v>27</v>
      </c>
      <c r="C66" s="2" t="s">
        <v>28</v>
      </c>
      <c r="D66" s="3">
        <v>0</v>
      </c>
      <c r="E66" s="3">
        <v>6425.46</v>
      </c>
      <c r="F66" s="3">
        <v>104734.22</v>
      </c>
      <c r="G66" s="3">
        <f t="shared" si="0"/>
        <v>-98308.76</v>
      </c>
      <c r="H66" s="3">
        <f t="shared" si="1"/>
        <v>1629.987891917466</v>
      </c>
      <c r="I66" s="4">
        <v>105530</v>
      </c>
      <c r="J66" s="4">
        <f t="shared" si="2"/>
        <v>111955.46</v>
      </c>
      <c r="K66" s="61">
        <f t="shared" si="3"/>
        <v>93.549899218850058</v>
      </c>
    </row>
    <row r="67" spans="1:11" x14ac:dyDescent="0.2">
      <c r="A67" s="126" t="s">
        <v>43</v>
      </c>
      <c r="B67" s="127"/>
      <c r="C67" s="127"/>
      <c r="D67" s="7">
        <v>28243600</v>
      </c>
      <c r="E67" s="7">
        <f>SUM(E58:E66)</f>
        <v>30878678</v>
      </c>
      <c r="F67" s="7">
        <v>23956972.84</v>
      </c>
      <c r="G67" s="8">
        <f>SUM(G58:G66)</f>
        <v>6921705.1600000001</v>
      </c>
      <c r="H67" s="8">
        <f t="shared" si="1"/>
        <v>77.584192043454721</v>
      </c>
      <c r="I67" s="9">
        <f>SUM(I58:I66)</f>
        <v>492536</v>
      </c>
      <c r="J67" s="9">
        <f t="shared" si="2"/>
        <v>31371214</v>
      </c>
      <c r="K67" s="62">
        <f t="shared" si="3"/>
        <v>76.366100591453048</v>
      </c>
    </row>
    <row r="68" spans="1:11" x14ac:dyDescent="0.2">
      <c r="A68" s="60" t="s">
        <v>38</v>
      </c>
      <c r="B68" s="2" t="s">
        <v>44</v>
      </c>
      <c r="C68" s="2" t="s">
        <v>45</v>
      </c>
      <c r="D68" s="3">
        <v>28243600</v>
      </c>
      <c r="E68" s="3">
        <v>30878678</v>
      </c>
      <c r="F68" s="3">
        <v>23770763.52</v>
      </c>
      <c r="G68" s="3">
        <f t="shared" ref="G68" si="28">E68-F68</f>
        <v>7107914.4800000004</v>
      </c>
      <c r="H68" s="3">
        <f t="shared" si="1"/>
        <v>76.98115677102497</v>
      </c>
      <c r="I68" s="4">
        <v>492536</v>
      </c>
      <c r="J68" s="4">
        <f t="shared" si="2"/>
        <v>31371214</v>
      </c>
      <c r="K68" s="61">
        <f t="shared" si="3"/>
        <v>75.77253312543148</v>
      </c>
    </row>
    <row r="69" spans="1:11" x14ac:dyDescent="0.2">
      <c r="A69" s="127" t="s">
        <v>56</v>
      </c>
      <c r="B69" s="127"/>
      <c r="C69" s="127"/>
      <c r="D69" s="7">
        <v>28243600</v>
      </c>
      <c r="E69" s="7">
        <v>30878678</v>
      </c>
      <c r="F69" s="7">
        <v>23770763.52</v>
      </c>
      <c r="G69" s="7">
        <f>SUM(G68)</f>
        <v>7107914.4800000004</v>
      </c>
      <c r="H69" s="8">
        <f t="shared" si="1"/>
        <v>76.98115677102497</v>
      </c>
      <c r="I69" s="9">
        <f>SUM(I68)</f>
        <v>492536</v>
      </c>
      <c r="J69" s="9">
        <f t="shared" si="2"/>
        <v>31371214</v>
      </c>
      <c r="K69" s="10">
        <f t="shared" si="3"/>
        <v>75.77253312543148</v>
      </c>
    </row>
    <row r="70" spans="1:11" x14ac:dyDescent="0.2">
      <c r="A70" s="2" t="s">
        <v>54</v>
      </c>
      <c r="B70" s="2" t="s">
        <v>44</v>
      </c>
      <c r="C70" s="2" t="s">
        <v>45</v>
      </c>
      <c r="D70" s="3">
        <v>35700</v>
      </c>
      <c r="E70" s="3">
        <v>35700</v>
      </c>
      <c r="F70" s="3">
        <v>26793</v>
      </c>
      <c r="G70" s="3">
        <v>8907</v>
      </c>
      <c r="H70" s="3">
        <v>75.05042016806722</v>
      </c>
      <c r="I70" s="5">
        <v>0</v>
      </c>
      <c r="J70" s="5">
        <v>35700</v>
      </c>
      <c r="K70" s="6">
        <v>75.05</v>
      </c>
    </row>
    <row r="71" spans="1:11" ht="13.5" thickBot="1" x14ac:dyDescent="0.25">
      <c r="A71" s="159" t="s">
        <v>55</v>
      </c>
      <c r="B71" s="159"/>
      <c r="C71" s="159"/>
      <c r="D71" s="49">
        <f>SUM(D70)</f>
        <v>35700</v>
      </c>
      <c r="E71" s="49">
        <f t="shared" ref="E71:G71" si="29">SUM(E70)</f>
        <v>35700</v>
      </c>
      <c r="F71" s="49">
        <f t="shared" si="29"/>
        <v>26793</v>
      </c>
      <c r="G71" s="49">
        <f t="shared" si="29"/>
        <v>8907</v>
      </c>
      <c r="H71" s="49">
        <v>75.05</v>
      </c>
      <c r="I71" s="50">
        <f>SUM(I70)</f>
        <v>0</v>
      </c>
      <c r="J71" s="50">
        <f>SUM(J70)</f>
        <v>35700</v>
      </c>
      <c r="K71" s="51">
        <v>75.05</v>
      </c>
    </row>
    <row r="72" spans="1:11" x14ac:dyDescent="0.2">
      <c r="A72" s="157" t="s">
        <v>43</v>
      </c>
      <c r="B72" s="158"/>
      <c r="C72" s="158"/>
      <c r="D72" s="52">
        <f>D15+D25+D32+D36+D46+D55+D67</f>
        <v>35096600</v>
      </c>
      <c r="E72" s="52">
        <f>E15+E25+E32+E36+E46+E55+E67</f>
        <v>38926047.719999999</v>
      </c>
      <c r="F72" s="52">
        <f>F15+F25+F32+F36+F46+F55+F67</f>
        <v>29565316.649999999</v>
      </c>
      <c r="G72" s="53">
        <f>G15+G25+G32+G36+G46+G55+G67</f>
        <v>9383742.0700000003</v>
      </c>
      <c r="H72" s="53">
        <f t="shared" si="1"/>
        <v>75.9525263460269</v>
      </c>
      <c r="I72" s="54">
        <f>I15+I25+I32+I36+I46+I55+I67</f>
        <v>492536</v>
      </c>
      <c r="J72" s="54">
        <f>J15+J25+J32+J36+J46+J55+J67</f>
        <v>39418583.719999999</v>
      </c>
      <c r="K72" s="55">
        <f t="shared" si="3"/>
        <v>75.003497994777774</v>
      </c>
    </row>
    <row r="73" spans="1:11" ht="13.5" thickBot="1" x14ac:dyDescent="0.25">
      <c r="A73" s="160" t="s">
        <v>56</v>
      </c>
      <c r="B73" s="161"/>
      <c r="C73" s="161"/>
      <c r="D73" s="56">
        <f>D17+D30+D34+D38+D48+D57+D69+D71</f>
        <v>35132300</v>
      </c>
      <c r="E73" s="56">
        <f>E17+E30+E34+E38+E48+E57+E69+E71</f>
        <v>38961747.719999999</v>
      </c>
      <c r="F73" s="56">
        <f>F17+F30+F34+F38+F48+F57+F69+F71</f>
        <v>29236227.960000001</v>
      </c>
      <c r="G73" s="56">
        <f>G17+G30+G34+G38+G48+G57+G69+G71</f>
        <v>9725519.7600000016</v>
      </c>
      <c r="H73" s="57">
        <f t="shared" ref="H73" si="30">F73/E73*100</f>
        <v>75.038286706508146</v>
      </c>
      <c r="I73" s="58">
        <f>I17+I30+I34+I38+I48+I57+I69</f>
        <v>492536</v>
      </c>
      <c r="J73" s="58">
        <f>J17+J30+J34+J38+J48+J57+J69+J71</f>
        <v>39454283.719999999</v>
      </c>
      <c r="K73" s="59">
        <f t="shared" ref="K73" si="31">F73/J73*100</f>
        <v>74.101530184869873</v>
      </c>
    </row>
    <row r="74" spans="1:11" ht="13.5" thickBot="1" x14ac:dyDescent="0.25"/>
    <row r="75" spans="1:11" ht="18" customHeight="1" thickBot="1" x14ac:dyDescent="0.25">
      <c r="A75" s="134" t="s">
        <v>62</v>
      </c>
      <c r="B75" s="135"/>
      <c r="C75" s="135"/>
      <c r="D75" s="135"/>
      <c r="E75" s="135"/>
      <c r="F75" s="135"/>
      <c r="G75" s="135"/>
      <c r="H75" s="135"/>
      <c r="I75" s="135"/>
      <c r="J75" s="135"/>
      <c r="K75" s="136"/>
    </row>
    <row r="76" spans="1:11" ht="26.25" thickBot="1" x14ac:dyDescent="0.25">
      <c r="A76" s="46" t="s">
        <v>2</v>
      </c>
      <c r="B76" s="47" t="s">
        <v>3</v>
      </c>
      <c r="C76" s="47" t="s">
        <v>4</v>
      </c>
      <c r="D76" s="47" t="s">
        <v>5</v>
      </c>
      <c r="E76" s="47" t="s">
        <v>6</v>
      </c>
      <c r="F76" s="47" t="s">
        <v>7</v>
      </c>
      <c r="G76" s="47" t="s">
        <v>8</v>
      </c>
      <c r="H76" s="47" t="s">
        <v>9</v>
      </c>
      <c r="I76" s="47" t="s">
        <v>64</v>
      </c>
      <c r="J76" s="47" t="s">
        <v>65</v>
      </c>
      <c r="K76" s="48" t="s">
        <v>66</v>
      </c>
    </row>
    <row r="77" spans="1:11" x14ac:dyDescent="0.2">
      <c r="A77" s="41" t="s">
        <v>12</v>
      </c>
      <c r="B77" s="42" t="s">
        <v>13</v>
      </c>
      <c r="C77" s="42" t="s">
        <v>14</v>
      </c>
      <c r="D77" s="43">
        <v>90000</v>
      </c>
      <c r="E77" s="43">
        <v>60353</v>
      </c>
      <c r="F77" s="43">
        <v>44344.35</v>
      </c>
      <c r="G77" s="43">
        <f>E77-F77</f>
        <v>16008.650000000001</v>
      </c>
      <c r="H77" s="43">
        <f>F77/E77*100</f>
        <v>73.474972246615749</v>
      </c>
      <c r="I77" s="42">
        <v>0</v>
      </c>
      <c r="J77" s="44">
        <f>E77+I77</f>
        <v>60353</v>
      </c>
      <c r="K77" s="45">
        <f>F77/J77*100</f>
        <v>73.474972246615749</v>
      </c>
    </row>
    <row r="78" spans="1:11" x14ac:dyDescent="0.2">
      <c r="A78" s="37" t="s">
        <v>12</v>
      </c>
      <c r="B78" s="11" t="s">
        <v>15</v>
      </c>
      <c r="C78" s="11" t="s">
        <v>16</v>
      </c>
      <c r="D78" s="12">
        <v>295000</v>
      </c>
      <c r="E78" s="12">
        <v>295000</v>
      </c>
      <c r="F78" s="12">
        <v>192715.65</v>
      </c>
      <c r="G78" s="12">
        <f t="shared" ref="G78:G112" si="32">E78-F78</f>
        <v>102284.35</v>
      </c>
      <c r="H78" s="12">
        <f t="shared" ref="H78:H115" si="33">F78/E78*100</f>
        <v>65.327338983050836</v>
      </c>
      <c r="I78" s="11">
        <v>0</v>
      </c>
      <c r="J78" s="18">
        <f t="shared" ref="J78:J115" si="34">E78+I78</f>
        <v>295000</v>
      </c>
      <c r="K78" s="38">
        <f t="shared" ref="K78:K115" si="35">F78/J78*100</f>
        <v>65.327338983050836</v>
      </c>
    </row>
    <row r="79" spans="1:11" x14ac:dyDescent="0.2">
      <c r="A79" s="37" t="s">
        <v>12</v>
      </c>
      <c r="B79" s="11" t="s">
        <v>17</v>
      </c>
      <c r="C79" s="11" t="s">
        <v>18</v>
      </c>
      <c r="D79" s="12">
        <v>77000</v>
      </c>
      <c r="E79" s="12">
        <v>80000</v>
      </c>
      <c r="F79" s="12">
        <v>78841.350000000006</v>
      </c>
      <c r="G79" s="12">
        <f t="shared" si="32"/>
        <v>1158.6499999999942</v>
      </c>
      <c r="H79" s="12">
        <f t="shared" si="33"/>
        <v>98.551687500000014</v>
      </c>
      <c r="I79" s="11">
        <v>0</v>
      </c>
      <c r="J79" s="18">
        <f t="shared" si="34"/>
        <v>80000</v>
      </c>
      <c r="K79" s="38">
        <f t="shared" si="35"/>
        <v>98.551687500000014</v>
      </c>
    </row>
    <row r="80" spans="1:11" x14ac:dyDescent="0.2">
      <c r="A80" s="37" t="s">
        <v>12</v>
      </c>
      <c r="B80" s="11" t="s">
        <v>10</v>
      </c>
      <c r="C80" s="11" t="s">
        <v>11</v>
      </c>
      <c r="D80" s="12">
        <v>1000</v>
      </c>
      <c r="E80" s="12">
        <v>2000</v>
      </c>
      <c r="F80" s="12">
        <v>1986</v>
      </c>
      <c r="G80" s="12">
        <f t="shared" si="32"/>
        <v>14</v>
      </c>
      <c r="H80" s="12">
        <f t="shared" si="33"/>
        <v>99.3</v>
      </c>
      <c r="I80" s="11">
        <v>0</v>
      </c>
      <c r="J80" s="18">
        <f t="shared" si="34"/>
        <v>2000</v>
      </c>
      <c r="K80" s="38">
        <f t="shared" si="35"/>
        <v>99.3</v>
      </c>
    </row>
    <row r="81" spans="1:11" x14ac:dyDescent="0.2">
      <c r="A81" s="37" t="s">
        <v>12</v>
      </c>
      <c r="B81" s="11" t="s">
        <v>19</v>
      </c>
      <c r="C81" s="11" t="s">
        <v>20</v>
      </c>
      <c r="D81" s="12">
        <v>1500</v>
      </c>
      <c r="E81" s="12">
        <v>1500</v>
      </c>
      <c r="F81" s="12">
        <v>420</v>
      </c>
      <c r="G81" s="12">
        <f t="shared" si="32"/>
        <v>1080</v>
      </c>
      <c r="H81" s="12">
        <f t="shared" si="33"/>
        <v>28.000000000000004</v>
      </c>
      <c r="I81" s="11">
        <v>0</v>
      </c>
      <c r="J81" s="18">
        <f t="shared" si="34"/>
        <v>1500</v>
      </c>
      <c r="K81" s="38">
        <f t="shared" si="35"/>
        <v>28.000000000000004</v>
      </c>
    </row>
    <row r="82" spans="1:11" x14ac:dyDescent="0.2">
      <c r="A82" s="37" t="s">
        <v>12</v>
      </c>
      <c r="B82" s="11" t="s">
        <v>21</v>
      </c>
      <c r="C82" s="11" t="s">
        <v>22</v>
      </c>
      <c r="D82" s="12">
        <v>86700</v>
      </c>
      <c r="E82" s="12">
        <v>90000</v>
      </c>
      <c r="F82" s="12">
        <v>87233.96</v>
      </c>
      <c r="G82" s="12">
        <f t="shared" si="32"/>
        <v>2766.0399999999936</v>
      </c>
      <c r="H82" s="12">
        <f t="shared" si="33"/>
        <v>96.926622222222221</v>
      </c>
      <c r="I82" s="11">
        <v>0</v>
      </c>
      <c r="J82" s="18">
        <f t="shared" si="34"/>
        <v>90000</v>
      </c>
      <c r="K82" s="38">
        <f t="shared" si="35"/>
        <v>96.926622222222221</v>
      </c>
    </row>
    <row r="83" spans="1:11" x14ac:dyDescent="0.2">
      <c r="A83" s="37" t="s">
        <v>12</v>
      </c>
      <c r="B83" s="11" t="s">
        <v>27</v>
      </c>
      <c r="C83" s="11" t="s">
        <v>28</v>
      </c>
      <c r="D83" s="12">
        <v>40000</v>
      </c>
      <c r="E83" s="12">
        <v>60844</v>
      </c>
      <c r="F83" s="12">
        <v>60844</v>
      </c>
      <c r="G83" s="12">
        <f t="shared" si="32"/>
        <v>0</v>
      </c>
      <c r="H83" s="12">
        <f t="shared" si="33"/>
        <v>100</v>
      </c>
      <c r="I83" s="11">
        <v>0</v>
      </c>
      <c r="J83" s="18">
        <f t="shared" si="34"/>
        <v>60844</v>
      </c>
      <c r="K83" s="38">
        <f t="shared" si="35"/>
        <v>100</v>
      </c>
    </row>
    <row r="84" spans="1:11" x14ac:dyDescent="0.2">
      <c r="A84" s="37" t="s">
        <v>12</v>
      </c>
      <c r="B84" s="11" t="s">
        <v>29</v>
      </c>
      <c r="C84" s="11" t="s">
        <v>30</v>
      </c>
      <c r="D84" s="12">
        <v>5000</v>
      </c>
      <c r="E84" s="12">
        <v>6503</v>
      </c>
      <c r="F84" s="12">
        <v>6503</v>
      </c>
      <c r="G84" s="12">
        <f t="shared" si="32"/>
        <v>0</v>
      </c>
      <c r="H84" s="12">
        <f t="shared" si="33"/>
        <v>100</v>
      </c>
      <c r="I84" s="11">
        <v>0</v>
      </c>
      <c r="J84" s="18">
        <f t="shared" si="34"/>
        <v>6503</v>
      </c>
      <c r="K84" s="38">
        <f t="shared" si="35"/>
        <v>100</v>
      </c>
    </row>
    <row r="85" spans="1:11" x14ac:dyDescent="0.2">
      <c r="A85" s="137" t="s">
        <v>43</v>
      </c>
      <c r="B85" s="138"/>
      <c r="C85" s="138"/>
      <c r="D85" s="19">
        <f>SUM(D77:D84)</f>
        <v>596200</v>
      </c>
      <c r="E85" s="19">
        <f t="shared" ref="E85:G85" si="36">SUM(E77:E84)</f>
        <v>596200</v>
      </c>
      <c r="F85" s="19">
        <f t="shared" si="36"/>
        <v>472888.31</v>
      </c>
      <c r="G85" s="19">
        <f t="shared" si="36"/>
        <v>123311.68999999999</v>
      </c>
      <c r="H85" s="20">
        <f t="shared" si="33"/>
        <v>79.317059711506204</v>
      </c>
      <c r="I85" s="21">
        <v>0</v>
      </c>
      <c r="J85" s="22">
        <f t="shared" si="34"/>
        <v>596200</v>
      </c>
      <c r="K85" s="39">
        <f t="shared" si="35"/>
        <v>79.317059711506204</v>
      </c>
    </row>
    <row r="86" spans="1:11" x14ac:dyDescent="0.2">
      <c r="A86" s="37" t="s">
        <v>12</v>
      </c>
      <c r="B86" s="11" t="s">
        <v>44</v>
      </c>
      <c r="C86" s="11" t="s">
        <v>45</v>
      </c>
      <c r="D86" s="12">
        <v>596200</v>
      </c>
      <c r="E86" s="12">
        <v>596200</v>
      </c>
      <c r="F86" s="12">
        <v>596200</v>
      </c>
      <c r="G86" s="12">
        <f t="shared" si="32"/>
        <v>0</v>
      </c>
      <c r="H86" s="12">
        <f t="shared" si="33"/>
        <v>100</v>
      </c>
      <c r="I86" s="11">
        <v>0</v>
      </c>
      <c r="J86" s="18">
        <f t="shared" si="34"/>
        <v>596200</v>
      </c>
      <c r="K86" s="38">
        <f t="shared" si="35"/>
        <v>100</v>
      </c>
    </row>
    <row r="87" spans="1:11" x14ac:dyDescent="0.2">
      <c r="A87" s="137" t="s">
        <v>56</v>
      </c>
      <c r="B87" s="138"/>
      <c r="C87" s="138"/>
      <c r="D87" s="19">
        <f>SUM(D86)</f>
        <v>596200</v>
      </c>
      <c r="E87" s="19">
        <f t="shared" ref="E87:G87" si="37">SUM(E86)</f>
        <v>596200</v>
      </c>
      <c r="F87" s="19">
        <f t="shared" si="37"/>
        <v>596200</v>
      </c>
      <c r="G87" s="19">
        <f t="shared" si="37"/>
        <v>0</v>
      </c>
      <c r="H87" s="20">
        <f t="shared" si="33"/>
        <v>100</v>
      </c>
      <c r="I87" s="21">
        <v>0</v>
      </c>
      <c r="J87" s="22">
        <f t="shared" si="34"/>
        <v>596200</v>
      </c>
      <c r="K87" s="39">
        <f t="shared" si="35"/>
        <v>100</v>
      </c>
    </row>
    <row r="88" spans="1:11" x14ac:dyDescent="0.2">
      <c r="A88" s="37" t="s">
        <v>31</v>
      </c>
      <c r="B88" s="11" t="s">
        <v>13</v>
      </c>
      <c r="C88" s="11" t="s">
        <v>14</v>
      </c>
      <c r="D88" s="12">
        <v>45000</v>
      </c>
      <c r="E88" s="12">
        <v>45000</v>
      </c>
      <c r="F88" s="12">
        <v>17997.759999999998</v>
      </c>
      <c r="G88" s="12">
        <f t="shared" si="32"/>
        <v>27002.240000000002</v>
      </c>
      <c r="H88" s="12">
        <f t="shared" si="33"/>
        <v>39.995022222222218</v>
      </c>
      <c r="I88" s="11">
        <v>0</v>
      </c>
      <c r="J88" s="18">
        <f t="shared" si="34"/>
        <v>45000</v>
      </c>
      <c r="K88" s="38">
        <f t="shared" si="35"/>
        <v>39.995022222222218</v>
      </c>
    </row>
    <row r="89" spans="1:11" x14ac:dyDescent="0.2">
      <c r="A89" s="37" t="s">
        <v>31</v>
      </c>
      <c r="B89" s="11" t="s">
        <v>17</v>
      </c>
      <c r="C89" s="11" t="s">
        <v>18</v>
      </c>
      <c r="D89" s="12">
        <v>31000</v>
      </c>
      <c r="E89" s="12">
        <v>31000</v>
      </c>
      <c r="F89" s="12">
        <v>0</v>
      </c>
      <c r="G89" s="12">
        <f t="shared" si="32"/>
        <v>31000</v>
      </c>
      <c r="H89" s="12">
        <f t="shared" si="33"/>
        <v>0</v>
      </c>
      <c r="I89" s="11">
        <v>0</v>
      </c>
      <c r="J89" s="18">
        <f t="shared" si="34"/>
        <v>31000</v>
      </c>
      <c r="K89" s="38">
        <f t="shared" si="35"/>
        <v>0</v>
      </c>
    </row>
    <row r="90" spans="1:11" x14ac:dyDescent="0.2">
      <c r="A90" s="37" t="s">
        <v>31</v>
      </c>
      <c r="B90" s="11" t="s">
        <v>10</v>
      </c>
      <c r="C90" s="11" t="s">
        <v>11</v>
      </c>
      <c r="D90" s="12">
        <v>6800</v>
      </c>
      <c r="E90" s="12">
        <v>6800</v>
      </c>
      <c r="F90" s="12">
        <v>1328</v>
      </c>
      <c r="G90" s="12">
        <f t="shared" si="32"/>
        <v>5472</v>
      </c>
      <c r="H90" s="12">
        <f t="shared" si="33"/>
        <v>19.52941176470588</v>
      </c>
      <c r="I90" s="11">
        <v>0</v>
      </c>
      <c r="J90" s="18">
        <f t="shared" si="34"/>
        <v>6800</v>
      </c>
      <c r="K90" s="38">
        <f t="shared" si="35"/>
        <v>19.52941176470588</v>
      </c>
    </row>
    <row r="91" spans="1:11" x14ac:dyDescent="0.2">
      <c r="A91" s="37" t="s">
        <v>31</v>
      </c>
      <c r="B91" s="11" t="s">
        <v>21</v>
      </c>
      <c r="C91" s="11" t="s">
        <v>22</v>
      </c>
      <c r="D91" s="12">
        <v>17000</v>
      </c>
      <c r="E91" s="12">
        <v>17000</v>
      </c>
      <c r="F91" s="12">
        <v>1005</v>
      </c>
      <c r="G91" s="12">
        <f t="shared" si="32"/>
        <v>15995</v>
      </c>
      <c r="H91" s="12">
        <f t="shared" si="33"/>
        <v>5.9117647058823533</v>
      </c>
      <c r="I91" s="11">
        <v>0</v>
      </c>
      <c r="J91" s="18">
        <f t="shared" si="34"/>
        <v>17000</v>
      </c>
      <c r="K91" s="38">
        <f t="shared" si="35"/>
        <v>5.9117647058823533</v>
      </c>
    </row>
    <row r="92" spans="1:11" x14ac:dyDescent="0.2">
      <c r="A92" s="37" t="s">
        <v>31</v>
      </c>
      <c r="B92" s="11" t="s">
        <v>27</v>
      </c>
      <c r="C92" s="11" t="s">
        <v>28</v>
      </c>
      <c r="D92" s="12">
        <v>50000</v>
      </c>
      <c r="E92" s="12">
        <v>50000</v>
      </c>
      <c r="F92" s="12">
        <v>7012.96</v>
      </c>
      <c r="G92" s="12">
        <f t="shared" si="32"/>
        <v>42987.040000000001</v>
      </c>
      <c r="H92" s="12">
        <f t="shared" si="33"/>
        <v>14.025919999999999</v>
      </c>
      <c r="I92" s="11">
        <v>0</v>
      </c>
      <c r="J92" s="18">
        <f t="shared" si="34"/>
        <v>50000</v>
      </c>
      <c r="K92" s="38">
        <f t="shared" si="35"/>
        <v>14.025919999999999</v>
      </c>
    </row>
    <row r="93" spans="1:11" x14ac:dyDescent="0.2">
      <c r="A93" s="137" t="s">
        <v>43</v>
      </c>
      <c r="B93" s="138"/>
      <c r="C93" s="138"/>
      <c r="D93" s="19">
        <f>SUM(D88:D92)</f>
        <v>149800</v>
      </c>
      <c r="E93" s="19">
        <f t="shared" ref="E93:G93" si="38">SUM(E88:E92)</f>
        <v>149800</v>
      </c>
      <c r="F93" s="19">
        <f t="shared" si="38"/>
        <v>27343.719999999998</v>
      </c>
      <c r="G93" s="19">
        <f t="shared" si="38"/>
        <v>122456.28</v>
      </c>
      <c r="H93" s="20">
        <f t="shared" si="33"/>
        <v>18.253484646194927</v>
      </c>
      <c r="I93" s="21">
        <v>0</v>
      </c>
      <c r="J93" s="22">
        <f t="shared" si="34"/>
        <v>149800</v>
      </c>
      <c r="K93" s="39">
        <f t="shared" si="35"/>
        <v>18.253484646194927</v>
      </c>
    </row>
    <row r="94" spans="1:11" x14ac:dyDescent="0.2">
      <c r="A94" s="37" t="s">
        <v>31</v>
      </c>
      <c r="B94" s="11" t="s">
        <v>46</v>
      </c>
      <c r="C94" s="11" t="s">
        <v>47</v>
      </c>
      <c r="D94" s="12">
        <v>149800</v>
      </c>
      <c r="E94" s="12">
        <v>149800</v>
      </c>
      <c r="F94" s="12">
        <v>151092</v>
      </c>
      <c r="G94" s="12">
        <f t="shared" si="32"/>
        <v>-1292</v>
      </c>
      <c r="H94" s="12">
        <f t="shared" si="33"/>
        <v>100.86248331108145</v>
      </c>
      <c r="I94" s="11">
        <v>0</v>
      </c>
      <c r="J94" s="18">
        <f t="shared" si="34"/>
        <v>149800</v>
      </c>
      <c r="K94" s="38">
        <f t="shared" si="35"/>
        <v>100.86248331108145</v>
      </c>
    </row>
    <row r="95" spans="1:11" x14ac:dyDescent="0.2">
      <c r="A95" s="137" t="s">
        <v>56</v>
      </c>
      <c r="B95" s="138"/>
      <c r="C95" s="138"/>
      <c r="D95" s="19">
        <f>SUM(D94)</f>
        <v>149800</v>
      </c>
      <c r="E95" s="19">
        <f t="shared" ref="E95:G95" si="39">SUM(E94)</f>
        <v>149800</v>
      </c>
      <c r="F95" s="19">
        <f t="shared" si="39"/>
        <v>151092</v>
      </c>
      <c r="G95" s="19">
        <f t="shared" si="39"/>
        <v>-1292</v>
      </c>
      <c r="H95" s="20">
        <f t="shared" si="33"/>
        <v>100.86248331108145</v>
      </c>
      <c r="I95" s="21">
        <v>0</v>
      </c>
      <c r="J95" s="22">
        <f t="shared" si="34"/>
        <v>149800</v>
      </c>
      <c r="K95" s="39">
        <f t="shared" si="35"/>
        <v>100.86248331108145</v>
      </c>
    </row>
    <row r="96" spans="1:11" x14ac:dyDescent="0.2">
      <c r="A96" s="37" t="s">
        <v>34</v>
      </c>
      <c r="B96" s="11" t="s">
        <v>21</v>
      </c>
      <c r="C96" s="11" t="s">
        <v>22</v>
      </c>
      <c r="D96" s="12">
        <v>14650</v>
      </c>
      <c r="E96" s="12">
        <v>14650</v>
      </c>
      <c r="F96" s="12">
        <v>0</v>
      </c>
      <c r="G96" s="12">
        <f t="shared" si="32"/>
        <v>14650</v>
      </c>
      <c r="H96" s="12">
        <f t="shared" si="33"/>
        <v>0</v>
      </c>
      <c r="I96" s="11">
        <v>0</v>
      </c>
      <c r="J96" s="18">
        <f t="shared" si="34"/>
        <v>14650</v>
      </c>
      <c r="K96" s="38">
        <f t="shared" si="35"/>
        <v>0</v>
      </c>
    </row>
    <row r="97" spans="1:11" x14ac:dyDescent="0.2">
      <c r="A97" s="137" t="s">
        <v>43</v>
      </c>
      <c r="B97" s="138"/>
      <c r="C97" s="138"/>
      <c r="D97" s="19">
        <v>14650</v>
      </c>
      <c r="E97" s="19">
        <v>14650</v>
      </c>
      <c r="F97" s="19">
        <v>0</v>
      </c>
      <c r="G97" s="20">
        <f>SUM(G96)</f>
        <v>14650</v>
      </c>
      <c r="H97" s="20">
        <f t="shared" si="33"/>
        <v>0</v>
      </c>
      <c r="I97" s="21">
        <v>0</v>
      </c>
      <c r="J97" s="22">
        <f t="shared" si="34"/>
        <v>14650</v>
      </c>
      <c r="K97" s="39">
        <f t="shared" si="35"/>
        <v>0</v>
      </c>
    </row>
    <row r="98" spans="1:11" x14ac:dyDescent="0.2">
      <c r="A98" s="37" t="s">
        <v>34</v>
      </c>
      <c r="B98" s="11" t="s">
        <v>44</v>
      </c>
      <c r="C98" s="11" t="s">
        <v>45</v>
      </c>
      <c r="D98" s="12">
        <v>14650</v>
      </c>
      <c r="E98" s="12">
        <v>14650</v>
      </c>
      <c r="F98" s="12">
        <v>0</v>
      </c>
      <c r="G98" s="12">
        <f t="shared" si="32"/>
        <v>14650</v>
      </c>
      <c r="H98" s="12">
        <f t="shared" si="33"/>
        <v>0</v>
      </c>
      <c r="I98" s="11">
        <v>0</v>
      </c>
      <c r="J98" s="18">
        <f t="shared" si="34"/>
        <v>14650</v>
      </c>
      <c r="K98" s="38">
        <f t="shared" si="35"/>
        <v>0</v>
      </c>
    </row>
    <row r="99" spans="1:11" x14ac:dyDescent="0.2">
      <c r="A99" s="137" t="s">
        <v>56</v>
      </c>
      <c r="B99" s="138"/>
      <c r="C99" s="138"/>
      <c r="D99" s="19">
        <f>SUM(D98)</f>
        <v>14650</v>
      </c>
      <c r="E99" s="19">
        <f t="shared" ref="E99:G99" si="40">SUM(E98)</f>
        <v>14650</v>
      </c>
      <c r="F99" s="19">
        <f t="shared" si="40"/>
        <v>0</v>
      </c>
      <c r="G99" s="19">
        <f t="shared" si="40"/>
        <v>14650</v>
      </c>
      <c r="H99" s="20">
        <f t="shared" si="33"/>
        <v>0</v>
      </c>
      <c r="I99" s="21">
        <v>0</v>
      </c>
      <c r="J99" s="22">
        <f t="shared" si="34"/>
        <v>14650</v>
      </c>
      <c r="K99" s="39">
        <f t="shared" si="35"/>
        <v>0</v>
      </c>
    </row>
    <row r="100" spans="1:11" x14ac:dyDescent="0.2">
      <c r="A100" s="37" t="s">
        <v>37</v>
      </c>
      <c r="B100" s="11" t="s">
        <v>13</v>
      </c>
      <c r="C100" s="11" t="s">
        <v>14</v>
      </c>
      <c r="D100" s="12">
        <v>0</v>
      </c>
      <c r="E100" s="12">
        <v>9000</v>
      </c>
      <c r="F100" s="12">
        <v>1054</v>
      </c>
      <c r="G100" s="12">
        <f t="shared" si="32"/>
        <v>7946</v>
      </c>
      <c r="H100" s="12">
        <f t="shared" si="33"/>
        <v>11.71111111111111</v>
      </c>
      <c r="I100" s="11">
        <v>0</v>
      </c>
      <c r="J100" s="18">
        <f t="shared" si="34"/>
        <v>9000</v>
      </c>
      <c r="K100" s="38">
        <f t="shared" si="35"/>
        <v>11.71111111111111</v>
      </c>
    </row>
    <row r="101" spans="1:11" x14ac:dyDescent="0.2">
      <c r="A101" s="37" t="s">
        <v>37</v>
      </c>
      <c r="B101" s="11" t="s">
        <v>10</v>
      </c>
      <c r="C101" s="11" t="s">
        <v>11</v>
      </c>
      <c r="D101" s="12">
        <v>0</v>
      </c>
      <c r="E101" s="12">
        <v>1000</v>
      </c>
      <c r="F101" s="12">
        <v>390</v>
      </c>
      <c r="G101" s="12">
        <f t="shared" si="32"/>
        <v>610</v>
      </c>
      <c r="H101" s="12">
        <f t="shared" si="33"/>
        <v>39</v>
      </c>
      <c r="I101" s="11">
        <v>0</v>
      </c>
      <c r="J101" s="18">
        <f t="shared" si="34"/>
        <v>1000</v>
      </c>
      <c r="K101" s="38">
        <f t="shared" si="35"/>
        <v>39</v>
      </c>
    </row>
    <row r="102" spans="1:11" x14ac:dyDescent="0.2">
      <c r="A102" s="37" t="s">
        <v>37</v>
      </c>
      <c r="B102" s="11" t="s">
        <v>21</v>
      </c>
      <c r="C102" s="11" t="s">
        <v>22</v>
      </c>
      <c r="D102" s="12">
        <v>0</v>
      </c>
      <c r="E102" s="12">
        <v>33408</v>
      </c>
      <c r="F102" s="12">
        <v>18755</v>
      </c>
      <c r="G102" s="12">
        <f t="shared" si="32"/>
        <v>14653</v>
      </c>
      <c r="H102" s="12">
        <f t="shared" si="33"/>
        <v>56.139248084291182</v>
      </c>
      <c r="I102" s="11">
        <v>0</v>
      </c>
      <c r="J102" s="18">
        <f t="shared" si="34"/>
        <v>33408</v>
      </c>
      <c r="K102" s="38">
        <f t="shared" si="35"/>
        <v>56.139248084291182</v>
      </c>
    </row>
    <row r="103" spans="1:11" x14ac:dyDescent="0.2">
      <c r="A103" s="137" t="s">
        <v>43</v>
      </c>
      <c r="B103" s="138"/>
      <c r="C103" s="138"/>
      <c r="D103" s="19">
        <f>SUM(D100:D102)</f>
        <v>0</v>
      </c>
      <c r="E103" s="19">
        <f t="shared" ref="E103:G103" si="41">SUM(E100:E102)</f>
        <v>43408</v>
      </c>
      <c r="F103" s="19">
        <f t="shared" si="41"/>
        <v>20199</v>
      </c>
      <c r="G103" s="19">
        <f t="shared" si="41"/>
        <v>23209</v>
      </c>
      <c r="H103" s="20">
        <f t="shared" si="33"/>
        <v>46.532897161813494</v>
      </c>
      <c r="I103" s="21">
        <v>0</v>
      </c>
      <c r="J103" s="22">
        <f t="shared" si="34"/>
        <v>43408</v>
      </c>
      <c r="K103" s="39">
        <f t="shared" si="35"/>
        <v>46.532897161813494</v>
      </c>
    </row>
    <row r="104" spans="1:11" x14ac:dyDescent="0.2">
      <c r="A104" s="37" t="s">
        <v>37</v>
      </c>
      <c r="B104" s="11" t="s">
        <v>44</v>
      </c>
      <c r="C104" s="11" t="s">
        <v>45</v>
      </c>
      <c r="D104" s="12">
        <v>0</v>
      </c>
      <c r="E104" s="12">
        <v>43408</v>
      </c>
      <c r="F104" s="12">
        <v>20199</v>
      </c>
      <c r="G104" s="12">
        <f t="shared" si="32"/>
        <v>23209</v>
      </c>
      <c r="H104" s="12">
        <f t="shared" si="33"/>
        <v>46.532897161813494</v>
      </c>
      <c r="I104" s="11">
        <v>0</v>
      </c>
      <c r="J104" s="18">
        <f t="shared" si="34"/>
        <v>43408</v>
      </c>
      <c r="K104" s="38">
        <f t="shared" si="35"/>
        <v>46.532897161813494</v>
      </c>
    </row>
    <row r="105" spans="1:11" x14ac:dyDescent="0.2">
      <c r="A105" s="137" t="s">
        <v>56</v>
      </c>
      <c r="B105" s="138"/>
      <c r="C105" s="138"/>
      <c r="D105" s="19">
        <f>SUM(D104)</f>
        <v>0</v>
      </c>
      <c r="E105" s="19">
        <f t="shared" ref="E105:G105" si="42">SUM(E104)</f>
        <v>43408</v>
      </c>
      <c r="F105" s="19">
        <f t="shared" si="42"/>
        <v>20199</v>
      </c>
      <c r="G105" s="19">
        <f t="shared" si="42"/>
        <v>23209</v>
      </c>
      <c r="H105" s="20">
        <f t="shared" si="33"/>
        <v>46.532897161813494</v>
      </c>
      <c r="I105" s="21">
        <v>0</v>
      </c>
      <c r="J105" s="22">
        <f t="shared" si="34"/>
        <v>43408</v>
      </c>
      <c r="K105" s="39">
        <f t="shared" si="35"/>
        <v>46.532897161813494</v>
      </c>
    </row>
    <row r="106" spans="1:11" x14ac:dyDescent="0.2">
      <c r="A106" s="37" t="s">
        <v>38</v>
      </c>
      <c r="B106" s="11" t="s">
        <v>13</v>
      </c>
      <c r="C106" s="11" t="s">
        <v>14</v>
      </c>
      <c r="D106" s="12">
        <v>14000</v>
      </c>
      <c r="E106" s="12">
        <v>14000</v>
      </c>
      <c r="F106" s="12">
        <v>2149</v>
      </c>
      <c r="G106" s="12">
        <f t="shared" si="32"/>
        <v>11851</v>
      </c>
      <c r="H106" s="12">
        <f t="shared" si="33"/>
        <v>15.35</v>
      </c>
      <c r="I106" s="11">
        <v>0</v>
      </c>
      <c r="J106" s="18">
        <f t="shared" si="34"/>
        <v>14000</v>
      </c>
      <c r="K106" s="38">
        <f t="shared" si="35"/>
        <v>15.35</v>
      </c>
    </row>
    <row r="107" spans="1:11" x14ac:dyDescent="0.2">
      <c r="A107" s="37" t="s">
        <v>38</v>
      </c>
      <c r="B107" s="11" t="s">
        <v>10</v>
      </c>
      <c r="C107" s="11" t="s">
        <v>11</v>
      </c>
      <c r="D107" s="12">
        <v>1000</v>
      </c>
      <c r="E107" s="12">
        <v>1000</v>
      </c>
      <c r="F107" s="12">
        <v>0</v>
      </c>
      <c r="G107" s="12">
        <f t="shared" si="32"/>
        <v>1000</v>
      </c>
      <c r="H107" s="12">
        <f t="shared" si="33"/>
        <v>0</v>
      </c>
      <c r="I107" s="11">
        <v>0</v>
      </c>
      <c r="J107" s="18">
        <f t="shared" si="34"/>
        <v>1000</v>
      </c>
      <c r="K107" s="38">
        <f t="shared" si="35"/>
        <v>0</v>
      </c>
    </row>
    <row r="108" spans="1:11" x14ac:dyDescent="0.2">
      <c r="A108" s="37" t="s">
        <v>38</v>
      </c>
      <c r="B108" s="11" t="s">
        <v>21</v>
      </c>
      <c r="C108" s="11" t="s">
        <v>22</v>
      </c>
      <c r="D108" s="12">
        <v>5000</v>
      </c>
      <c r="E108" s="12">
        <v>5000</v>
      </c>
      <c r="F108" s="12">
        <v>3720</v>
      </c>
      <c r="G108" s="12">
        <f t="shared" si="32"/>
        <v>1280</v>
      </c>
      <c r="H108" s="12">
        <f t="shared" si="33"/>
        <v>74.400000000000006</v>
      </c>
      <c r="I108" s="11">
        <v>0</v>
      </c>
      <c r="J108" s="18">
        <f t="shared" si="34"/>
        <v>5000</v>
      </c>
      <c r="K108" s="38">
        <f t="shared" si="35"/>
        <v>74.400000000000006</v>
      </c>
    </row>
    <row r="109" spans="1:11" x14ac:dyDescent="0.2">
      <c r="A109" s="37" t="s">
        <v>38</v>
      </c>
      <c r="B109" s="11" t="s">
        <v>23</v>
      </c>
      <c r="C109" s="11" t="s">
        <v>24</v>
      </c>
      <c r="D109" s="12">
        <v>2500000</v>
      </c>
      <c r="E109" s="12">
        <v>2500000</v>
      </c>
      <c r="F109" s="12">
        <v>1833353</v>
      </c>
      <c r="G109" s="12">
        <f t="shared" si="32"/>
        <v>666647</v>
      </c>
      <c r="H109" s="12">
        <f t="shared" si="33"/>
        <v>73.334119999999999</v>
      </c>
      <c r="I109" s="11">
        <v>0</v>
      </c>
      <c r="J109" s="18">
        <f t="shared" si="34"/>
        <v>2500000</v>
      </c>
      <c r="K109" s="38">
        <f t="shared" si="35"/>
        <v>73.334119999999999</v>
      </c>
    </row>
    <row r="110" spans="1:11" x14ac:dyDescent="0.2">
      <c r="A110" s="37" t="s">
        <v>38</v>
      </c>
      <c r="B110" s="11" t="s">
        <v>35</v>
      </c>
      <c r="C110" s="11" t="s">
        <v>36</v>
      </c>
      <c r="D110" s="12">
        <v>845000</v>
      </c>
      <c r="E110" s="12">
        <v>845000</v>
      </c>
      <c r="F110" s="12">
        <v>619684</v>
      </c>
      <c r="G110" s="12">
        <f t="shared" si="32"/>
        <v>225316</v>
      </c>
      <c r="H110" s="12">
        <f t="shared" si="33"/>
        <v>73.335384615384612</v>
      </c>
      <c r="I110" s="11">
        <v>0</v>
      </c>
      <c r="J110" s="18">
        <f t="shared" si="34"/>
        <v>845000</v>
      </c>
      <c r="K110" s="38">
        <f t="shared" si="35"/>
        <v>73.335384615384612</v>
      </c>
    </row>
    <row r="111" spans="1:11" x14ac:dyDescent="0.2">
      <c r="A111" s="137" t="s">
        <v>43</v>
      </c>
      <c r="B111" s="138"/>
      <c r="C111" s="138"/>
      <c r="D111" s="19">
        <f>SUM(D106:D110)</f>
        <v>3365000</v>
      </c>
      <c r="E111" s="19">
        <v>3365000</v>
      </c>
      <c r="F111" s="19">
        <v>2458906</v>
      </c>
      <c r="G111" s="19">
        <v>2458906</v>
      </c>
      <c r="H111" s="20">
        <f t="shared" si="33"/>
        <v>73.072986627043093</v>
      </c>
      <c r="I111" s="21">
        <v>0</v>
      </c>
      <c r="J111" s="22">
        <f t="shared" si="34"/>
        <v>3365000</v>
      </c>
      <c r="K111" s="39">
        <f t="shared" si="35"/>
        <v>73.072986627043093</v>
      </c>
    </row>
    <row r="112" spans="1:11" x14ac:dyDescent="0.2">
      <c r="A112" s="37" t="s">
        <v>38</v>
      </c>
      <c r="B112" s="11" t="s">
        <v>44</v>
      </c>
      <c r="C112" s="11" t="s">
        <v>45</v>
      </c>
      <c r="D112" s="12">
        <v>3365000</v>
      </c>
      <c r="E112" s="12">
        <v>3365000</v>
      </c>
      <c r="F112" s="12">
        <v>2455186</v>
      </c>
      <c r="G112" s="12">
        <f t="shared" si="32"/>
        <v>909814</v>
      </c>
      <c r="H112" s="12">
        <f t="shared" si="33"/>
        <v>72.962436849925709</v>
      </c>
      <c r="I112" s="11">
        <v>0</v>
      </c>
      <c r="J112" s="18">
        <f t="shared" si="34"/>
        <v>3365000</v>
      </c>
      <c r="K112" s="38">
        <f t="shared" si="35"/>
        <v>72.962436849925709</v>
      </c>
    </row>
    <row r="113" spans="1:11" ht="13.5" thickBot="1" x14ac:dyDescent="0.25">
      <c r="A113" s="139" t="s">
        <v>56</v>
      </c>
      <c r="B113" s="140"/>
      <c r="C113" s="140"/>
      <c r="D113" s="23">
        <f>SUM(D112)</f>
        <v>3365000</v>
      </c>
      <c r="E113" s="23">
        <f t="shared" ref="E113:G113" si="43">SUM(E112)</f>
        <v>3365000</v>
      </c>
      <c r="F113" s="23">
        <f t="shared" si="43"/>
        <v>2455186</v>
      </c>
      <c r="G113" s="23">
        <f t="shared" si="43"/>
        <v>909814</v>
      </c>
      <c r="H113" s="24">
        <f t="shared" si="33"/>
        <v>72.962436849925709</v>
      </c>
      <c r="I113" s="25">
        <v>0</v>
      </c>
      <c r="J113" s="26">
        <f t="shared" si="34"/>
        <v>3365000</v>
      </c>
      <c r="K113" s="40">
        <f t="shared" si="35"/>
        <v>72.962436849925709</v>
      </c>
    </row>
    <row r="114" spans="1:11" x14ac:dyDescent="0.2">
      <c r="A114" s="151" t="s">
        <v>43</v>
      </c>
      <c r="B114" s="152"/>
      <c r="C114" s="152"/>
      <c r="D114" s="27">
        <f>D85+D93+D97+D103+D111</f>
        <v>4125650</v>
      </c>
      <c r="E114" s="27">
        <v>4169058</v>
      </c>
      <c r="F114" s="27">
        <v>2979337.03</v>
      </c>
      <c r="G114" s="27">
        <v>1189720.97</v>
      </c>
      <c r="H114" s="28">
        <f t="shared" si="33"/>
        <v>71.463074632207082</v>
      </c>
      <c r="I114" s="29">
        <f>I85+I93+I97+I103+I111</f>
        <v>0</v>
      </c>
      <c r="J114" s="30">
        <f t="shared" si="34"/>
        <v>4169058</v>
      </c>
      <c r="K114" s="31">
        <f t="shared" si="35"/>
        <v>71.463074632207082</v>
      </c>
    </row>
    <row r="115" spans="1:11" ht="13.5" thickBot="1" x14ac:dyDescent="0.25">
      <c r="A115" s="149" t="s">
        <v>56</v>
      </c>
      <c r="B115" s="150"/>
      <c r="C115" s="150"/>
      <c r="D115" s="32">
        <f>D87+D95+D99+D105+D113</f>
        <v>4125650</v>
      </c>
      <c r="E115" s="32">
        <v>4169058</v>
      </c>
      <c r="F115" s="32">
        <v>3798678</v>
      </c>
      <c r="G115" s="32">
        <v>370380</v>
      </c>
      <c r="H115" s="33">
        <f t="shared" si="33"/>
        <v>91.115978717494457</v>
      </c>
      <c r="I115" s="34">
        <v>0</v>
      </c>
      <c r="J115" s="35">
        <f t="shared" si="34"/>
        <v>4169058</v>
      </c>
      <c r="K115" s="36">
        <f t="shared" si="35"/>
        <v>91.115978717494457</v>
      </c>
    </row>
    <row r="116" spans="1:11" ht="13.5" thickBot="1" x14ac:dyDescent="0.25"/>
    <row r="117" spans="1:11" ht="18" customHeight="1" thickBot="1" x14ac:dyDescent="0.25">
      <c r="A117" s="131" t="s">
        <v>63</v>
      </c>
      <c r="B117" s="132"/>
      <c r="C117" s="132"/>
      <c r="D117" s="132"/>
      <c r="E117" s="132"/>
      <c r="F117" s="132"/>
      <c r="G117" s="132"/>
      <c r="H117" s="132"/>
      <c r="I117" s="132"/>
      <c r="J117" s="132"/>
      <c r="K117" s="133"/>
    </row>
    <row r="118" spans="1:11" ht="26.25" thickBot="1" x14ac:dyDescent="0.25">
      <c r="A118" s="88" t="s">
        <v>2</v>
      </c>
      <c r="B118" s="89" t="s">
        <v>3</v>
      </c>
      <c r="C118" s="89" t="s">
        <v>4</v>
      </c>
      <c r="D118" s="89" t="s">
        <v>5</v>
      </c>
      <c r="E118" s="89" t="s">
        <v>6</v>
      </c>
      <c r="F118" s="89" t="s">
        <v>7</v>
      </c>
      <c r="G118" s="89" t="s">
        <v>8</v>
      </c>
      <c r="H118" s="89" t="s">
        <v>9</v>
      </c>
      <c r="I118" s="90" t="s">
        <v>64</v>
      </c>
      <c r="J118" s="89" t="s">
        <v>65</v>
      </c>
      <c r="K118" s="91" t="s">
        <v>66</v>
      </c>
    </row>
    <row r="119" spans="1:11" x14ac:dyDescent="0.2">
      <c r="A119" s="83" t="s">
        <v>12</v>
      </c>
      <c r="B119" s="84" t="s">
        <v>13</v>
      </c>
      <c r="C119" s="84" t="s">
        <v>14</v>
      </c>
      <c r="D119" s="85">
        <v>76800</v>
      </c>
      <c r="E119" s="85">
        <v>65000</v>
      </c>
      <c r="F119" s="85">
        <v>50387.29</v>
      </c>
      <c r="G119" s="85">
        <f>E119-F119</f>
        <v>14612.71</v>
      </c>
      <c r="H119" s="85">
        <v>65.608450520833344</v>
      </c>
      <c r="I119" s="86">
        <v>0</v>
      </c>
      <c r="J119" s="86">
        <f>E119+I119</f>
        <v>65000</v>
      </c>
      <c r="K119" s="87">
        <f>F119/J119*100</f>
        <v>77.518907692307693</v>
      </c>
    </row>
    <row r="120" spans="1:11" x14ac:dyDescent="0.2">
      <c r="A120" s="72" t="s">
        <v>12</v>
      </c>
      <c r="B120" s="13" t="s">
        <v>15</v>
      </c>
      <c r="C120" s="13" t="s">
        <v>16</v>
      </c>
      <c r="D120" s="14">
        <v>412000</v>
      </c>
      <c r="E120" s="14">
        <v>412000</v>
      </c>
      <c r="F120" s="14">
        <v>108050.12</v>
      </c>
      <c r="G120" s="14">
        <f t="shared" ref="G120:G126" si="44">E120-F120</f>
        <v>303949.88</v>
      </c>
      <c r="H120" s="14">
        <v>26.225757281553399</v>
      </c>
      <c r="I120" s="66">
        <v>0</v>
      </c>
      <c r="J120" s="66">
        <f t="shared" ref="J120:J163" si="45">E120+I120</f>
        <v>412000</v>
      </c>
      <c r="K120" s="73">
        <f t="shared" ref="K120:K163" si="46">F120/J120*100</f>
        <v>26.225757281553395</v>
      </c>
    </row>
    <row r="121" spans="1:11" x14ac:dyDescent="0.2">
      <c r="A121" s="72" t="s">
        <v>12</v>
      </c>
      <c r="B121" s="13" t="s">
        <v>17</v>
      </c>
      <c r="C121" s="13" t="s">
        <v>18</v>
      </c>
      <c r="D121" s="14">
        <v>80000</v>
      </c>
      <c r="E121" s="14">
        <v>80000</v>
      </c>
      <c r="F121" s="14">
        <v>55296.5</v>
      </c>
      <c r="G121" s="14">
        <f t="shared" si="44"/>
        <v>24703.5</v>
      </c>
      <c r="H121" s="14">
        <v>69.120625000000004</v>
      </c>
      <c r="I121" s="66">
        <v>0</v>
      </c>
      <c r="J121" s="66">
        <f t="shared" si="45"/>
        <v>80000</v>
      </c>
      <c r="K121" s="73">
        <f t="shared" si="46"/>
        <v>69.120625000000004</v>
      </c>
    </row>
    <row r="122" spans="1:11" x14ac:dyDescent="0.2">
      <c r="A122" s="72" t="s">
        <v>12</v>
      </c>
      <c r="B122" s="13" t="s">
        <v>10</v>
      </c>
      <c r="C122" s="13" t="s">
        <v>11</v>
      </c>
      <c r="D122" s="14">
        <v>3000</v>
      </c>
      <c r="E122" s="14">
        <v>3000</v>
      </c>
      <c r="F122" s="14">
        <v>2918</v>
      </c>
      <c r="G122" s="14">
        <f t="shared" si="44"/>
        <v>82</v>
      </c>
      <c r="H122" s="14">
        <v>97.266666666666666</v>
      </c>
      <c r="I122" s="66">
        <v>0</v>
      </c>
      <c r="J122" s="66">
        <f t="shared" si="45"/>
        <v>3000</v>
      </c>
      <c r="K122" s="73">
        <f t="shared" si="46"/>
        <v>97.266666666666666</v>
      </c>
    </row>
    <row r="123" spans="1:11" x14ac:dyDescent="0.2">
      <c r="A123" s="72" t="s">
        <v>12</v>
      </c>
      <c r="B123" s="13" t="s">
        <v>19</v>
      </c>
      <c r="C123" s="13" t="s">
        <v>20</v>
      </c>
      <c r="D123" s="14">
        <v>3000</v>
      </c>
      <c r="E123" s="14">
        <v>7383</v>
      </c>
      <c r="F123" s="14">
        <v>7383</v>
      </c>
      <c r="G123" s="14">
        <f t="shared" si="44"/>
        <v>0</v>
      </c>
      <c r="H123" s="14">
        <v>246.1</v>
      </c>
      <c r="I123" s="66">
        <v>0</v>
      </c>
      <c r="J123" s="66">
        <f t="shared" si="45"/>
        <v>7383</v>
      </c>
      <c r="K123" s="73">
        <f t="shared" si="46"/>
        <v>100</v>
      </c>
    </row>
    <row r="124" spans="1:11" x14ac:dyDescent="0.2">
      <c r="A124" s="72" t="s">
        <v>12</v>
      </c>
      <c r="B124" s="13" t="s">
        <v>21</v>
      </c>
      <c r="C124" s="13" t="s">
        <v>22</v>
      </c>
      <c r="D124" s="14">
        <v>102000</v>
      </c>
      <c r="E124" s="14">
        <v>102000</v>
      </c>
      <c r="F124" s="14">
        <v>54609.06</v>
      </c>
      <c r="G124" s="14">
        <f t="shared" si="44"/>
        <v>47390.94</v>
      </c>
      <c r="H124" s="14">
        <v>53.538294117647055</v>
      </c>
      <c r="I124" s="66">
        <v>0</v>
      </c>
      <c r="J124" s="66">
        <f t="shared" si="45"/>
        <v>102000</v>
      </c>
      <c r="K124" s="73">
        <f t="shared" si="46"/>
        <v>53.538294117647055</v>
      </c>
    </row>
    <row r="125" spans="1:11" x14ac:dyDescent="0.2">
      <c r="A125" s="72" t="s">
        <v>12</v>
      </c>
      <c r="B125" s="13" t="s">
        <v>27</v>
      </c>
      <c r="C125" s="13" t="s">
        <v>28</v>
      </c>
      <c r="D125" s="14">
        <v>40000</v>
      </c>
      <c r="E125" s="14">
        <v>47417</v>
      </c>
      <c r="F125" s="14">
        <v>42500</v>
      </c>
      <c r="G125" s="14">
        <f t="shared" si="44"/>
        <v>4917</v>
      </c>
      <c r="H125" s="14">
        <v>48.515000000000001</v>
      </c>
      <c r="I125" s="66">
        <v>0</v>
      </c>
      <c r="J125" s="66">
        <f t="shared" si="45"/>
        <v>47417</v>
      </c>
      <c r="K125" s="73">
        <f t="shared" si="46"/>
        <v>89.630301368707421</v>
      </c>
    </row>
    <row r="126" spans="1:11" x14ac:dyDescent="0.2">
      <c r="A126" s="72" t="s">
        <v>12</v>
      </c>
      <c r="B126" s="13" t="s">
        <v>29</v>
      </c>
      <c r="C126" s="13" t="s">
        <v>30</v>
      </c>
      <c r="D126" s="14">
        <v>18000</v>
      </c>
      <c r="E126" s="14">
        <v>18000</v>
      </c>
      <c r="F126" s="14">
        <v>16724</v>
      </c>
      <c r="G126" s="14">
        <f t="shared" si="44"/>
        <v>1276</v>
      </c>
      <c r="H126" s="14">
        <v>92.911111111111111</v>
      </c>
      <c r="I126" s="66">
        <v>0</v>
      </c>
      <c r="J126" s="66">
        <f t="shared" si="45"/>
        <v>18000</v>
      </c>
      <c r="K126" s="73">
        <f t="shared" si="46"/>
        <v>92.911111111111111</v>
      </c>
    </row>
    <row r="127" spans="1:11" x14ac:dyDescent="0.2">
      <c r="A127" s="118" t="s">
        <v>43</v>
      </c>
      <c r="B127" s="119"/>
      <c r="C127" s="119"/>
      <c r="D127" s="69">
        <f>SUM(D119:D126)</f>
        <v>734800</v>
      </c>
      <c r="E127" s="69">
        <f t="shared" ref="E127:G127" si="47">SUM(E119:E126)</f>
        <v>734800</v>
      </c>
      <c r="F127" s="69">
        <f t="shared" si="47"/>
        <v>337867.97</v>
      </c>
      <c r="G127" s="69">
        <f t="shared" si="47"/>
        <v>396932.03</v>
      </c>
      <c r="H127" s="69">
        <v>42.84</v>
      </c>
      <c r="I127" s="70">
        <v>0</v>
      </c>
      <c r="J127" s="70">
        <f t="shared" si="45"/>
        <v>734800</v>
      </c>
      <c r="K127" s="74">
        <f t="shared" si="46"/>
        <v>45.980943113772447</v>
      </c>
    </row>
    <row r="128" spans="1:11" x14ac:dyDescent="0.2">
      <c r="A128" s="72" t="s">
        <v>12</v>
      </c>
      <c r="B128" s="13" t="s">
        <v>44</v>
      </c>
      <c r="C128" s="13" t="s">
        <v>45</v>
      </c>
      <c r="D128" s="14">
        <v>734800</v>
      </c>
      <c r="E128" s="14">
        <v>734800</v>
      </c>
      <c r="F128" s="14">
        <v>734800</v>
      </c>
      <c r="G128" s="14">
        <f t="shared" ref="G128:G162" si="48">E128-F128</f>
        <v>0</v>
      </c>
      <c r="H128" s="14">
        <v>200</v>
      </c>
      <c r="I128" s="66">
        <v>0</v>
      </c>
      <c r="J128" s="66">
        <f t="shared" si="45"/>
        <v>734800</v>
      </c>
      <c r="K128" s="73">
        <f t="shared" si="46"/>
        <v>100</v>
      </c>
    </row>
    <row r="129" spans="1:11" x14ac:dyDescent="0.2">
      <c r="A129" s="118" t="s">
        <v>56</v>
      </c>
      <c r="B129" s="119"/>
      <c r="C129" s="119"/>
      <c r="D129" s="69">
        <f>SUM(D128)</f>
        <v>734800</v>
      </c>
      <c r="E129" s="69">
        <f t="shared" ref="E129:G129" si="49">SUM(E128)</f>
        <v>734800</v>
      </c>
      <c r="F129" s="69">
        <f t="shared" si="49"/>
        <v>734800</v>
      </c>
      <c r="G129" s="69">
        <f t="shared" si="49"/>
        <v>0</v>
      </c>
      <c r="H129" s="69">
        <v>200</v>
      </c>
      <c r="I129" s="70">
        <v>0</v>
      </c>
      <c r="J129" s="70">
        <f t="shared" si="45"/>
        <v>734800</v>
      </c>
      <c r="K129" s="74">
        <f t="shared" si="46"/>
        <v>100</v>
      </c>
    </row>
    <row r="130" spans="1:11" x14ac:dyDescent="0.2">
      <c r="A130" s="72" t="s">
        <v>31</v>
      </c>
      <c r="B130" s="13" t="s">
        <v>13</v>
      </c>
      <c r="C130" s="13" t="s">
        <v>14</v>
      </c>
      <c r="D130" s="14">
        <v>35000</v>
      </c>
      <c r="E130" s="14">
        <v>35000</v>
      </c>
      <c r="F130" s="14">
        <v>31283.4</v>
      </c>
      <c r="G130" s="14">
        <f>E130-F130</f>
        <v>3716.5999999999985</v>
      </c>
      <c r="H130" s="14">
        <v>79.766429357798174</v>
      </c>
      <c r="I130" s="66">
        <v>0</v>
      </c>
      <c r="J130" s="66">
        <f t="shared" si="45"/>
        <v>35000</v>
      </c>
      <c r="K130" s="73">
        <f t="shared" si="46"/>
        <v>89.381142857142862</v>
      </c>
    </row>
    <row r="131" spans="1:11" x14ac:dyDescent="0.2">
      <c r="A131" s="72" t="s">
        <v>31</v>
      </c>
      <c r="B131" s="13" t="s">
        <v>13</v>
      </c>
      <c r="C131" s="13" t="s">
        <v>67</v>
      </c>
      <c r="D131" s="14">
        <v>510000</v>
      </c>
      <c r="E131" s="14">
        <v>510000</v>
      </c>
      <c r="F131" s="14">
        <v>403443.64</v>
      </c>
      <c r="G131" s="14">
        <f>E131-F131</f>
        <v>106556.35999999999</v>
      </c>
      <c r="H131" s="14">
        <v>79.766429357798174</v>
      </c>
      <c r="I131" s="66">
        <v>0</v>
      </c>
      <c r="J131" s="66">
        <f t="shared" si="45"/>
        <v>510000</v>
      </c>
      <c r="K131" s="73">
        <f t="shared" si="46"/>
        <v>79.10659607843138</v>
      </c>
    </row>
    <row r="132" spans="1:11" x14ac:dyDescent="0.2">
      <c r="A132" s="72" t="s">
        <v>31</v>
      </c>
      <c r="B132" s="13" t="s">
        <v>10</v>
      </c>
      <c r="C132" s="13" t="s">
        <v>11</v>
      </c>
      <c r="D132" s="14">
        <v>5000</v>
      </c>
      <c r="E132" s="14">
        <v>5000</v>
      </c>
      <c r="F132" s="14">
        <v>452</v>
      </c>
      <c r="G132" s="14">
        <f t="shared" ref="G132:G135" si="50">E132-F132</f>
        <v>4548</v>
      </c>
      <c r="H132" s="14">
        <v>9.0399999999999991</v>
      </c>
      <c r="I132" s="66">
        <v>0</v>
      </c>
      <c r="J132" s="66">
        <f t="shared" si="45"/>
        <v>5000</v>
      </c>
      <c r="K132" s="73">
        <f t="shared" si="46"/>
        <v>9.0399999999999991</v>
      </c>
    </row>
    <row r="133" spans="1:11" x14ac:dyDescent="0.2">
      <c r="A133" s="72" t="s">
        <v>31</v>
      </c>
      <c r="B133" s="13" t="s">
        <v>19</v>
      </c>
      <c r="C133" s="13" t="s">
        <v>20</v>
      </c>
      <c r="D133" s="14">
        <v>3000</v>
      </c>
      <c r="E133" s="14">
        <v>3000</v>
      </c>
      <c r="F133" s="14">
        <v>403</v>
      </c>
      <c r="G133" s="14">
        <f t="shared" si="50"/>
        <v>2597</v>
      </c>
      <c r="H133" s="14">
        <v>13.433333333333332</v>
      </c>
      <c r="I133" s="66">
        <v>0</v>
      </c>
      <c r="J133" s="66">
        <f t="shared" si="45"/>
        <v>3000</v>
      </c>
      <c r="K133" s="73">
        <f t="shared" si="46"/>
        <v>13.433333333333334</v>
      </c>
    </row>
    <row r="134" spans="1:11" x14ac:dyDescent="0.2">
      <c r="A134" s="72" t="s">
        <v>31</v>
      </c>
      <c r="B134" s="13" t="s">
        <v>21</v>
      </c>
      <c r="C134" s="13" t="s">
        <v>22</v>
      </c>
      <c r="D134" s="14">
        <v>7000</v>
      </c>
      <c r="E134" s="14">
        <v>7000</v>
      </c>
      <c r="F134" s="14">
        <v>7000</v>
      </c>
      <c r="G134" s="14">
        <f t="shared" si="50"/>
        <v>0</v>
      </c>
      <c r="H134" s="14">
        <v>293.67657142857144</v>
      </c>
      <c r="I134" s="66">
        <v>0</v>
      </c>
      <c r="J134" s="66">
        <f t="shared" si="45"/>
        <v>7000</v>
      </c>
      <c r="K134" s="73">
        <f t="shared" si="46"/>
        <v>100</v>
      </c>
    </row>
    <row r="135" spans="1:11" x14ac:dyDescent="0.2">
      <c r="A135" s="72" t="s">
        <v>31</v>
      </c>
      <c r="B135" s="13" t="s">
        <v>27</v>
      </c>
      <c r="C135" s="13" t="s">
        <v>28</v>
      </c>
      <c r="D135" s="14">
        <v>20000</v>
      </c>
      <c r="E135" s="14">
        <v>20000</v>
      </c>
      <c r="F135" s="14">
        <v>19500</v>
      </c>
      <c r="G135" s="14">
        <f t="shared" si="50"/>
        <v>500</v>
      </c>
      <c r="H135" s="14">
        <v>137.54984999999999</v>
      </c>
      <c r="I135" s="66">
        <v>0</v>
      </c>
      <c r="J135" s="66">
        <f t="shared" si="45"/>
        <v>20000</v>
      </c>
      <c r="K135" s="73">
        <f t="shared" si="46"/>
        <v>97.5</v>
      </c>
    </row>
    <row r="136" spans="1:11" x14ac:dyDescent="0.2">
      <c r="A136" s="118" t="s">
        <v>43</v>
      </c>
      <c r="B136" s="119"/>
      <c r="C136" s="119"/>
      <c r="D136" s="69">
        <f>SUM(D130:D135)</f>
        <v>580000</v>
      </c>
      <c r="E136" s="69">
        <f t="shared" ref="E136:G136" si="51">SUM(E130:E135)</f>
        <v>580000</v>
      </c>
      <c r="F136" s="69">
        <f t="shared" si="51"/>
        <v>462082.04000000004</v>
      </c>
      <c r="G136" s="69">
        <f t="shared" si="51"/>
        <v>117917.95999999999</v>
      </c>
      <c r="H136" s="69">
        <v>83.39</v>
      </c>
      <c r="I136" s="70">
        <v>0</v>
      </c>
      <c r="J136" s="70">
        <f t="shared" si="45"/>
        <v>580000</v>
      </c>
      <c r="K136" s="74">
        <f t="shared" si="46"/>
        <v>79.669317241379318</v>
      </c>
    </row>
    <row r="137" spans="1:11" x14ac:dyDescent="0.2">
      <c r="A137" s="72" t="s">
        <v>31</v>
      </c>
      <c r="B137" s="13" t="s">
        <v>46</v>
      </c>
      <c r="C137" s="13" t="s">
        <v>47</v>
      </c>
      <c r="D137" s="14">
        <v>580000</v>
      </c>
      <c r="E137" s="14">
        <v>580000</v>
      </c>
      <c r="F137" s="14">
        <v>566444</v>
      </c>
      <c r="G137" s="14">
        <f>E137-F137</f>
        <v>13556</v>
      </c>
      <c r="H137" s="14">
        <v>97.662758620689644</v>
      </c>
      <c r="I137" s="66">
        <v>0</v>
      </c>
      <c r="J137" s="66">
        <f t="shared" si="45"/>
        <v>580000</v>
      </c>
      <c r="K137" s="73">
        <f t="shared" si="46"/>
        <v>97.662758620689658</v>
      </c>
    </row>
    <row r="138" spans="1:11" x14ac:dyDescent="0.2">
      <c r="A138" s="118" t="s">
        <v>56</v>
      </c>
      <c r="B138" s="119"/>
      <c r="C138" s="119"/>
      <c r="D138" s="71">
        <f>SUM(D137:D137)</f>
        <v>580000</v>
      </c>
      <c r="E138" s="71">
        <f>SUM(E137:E137)</f>
        <v>580000</v>
      </c>
      <c r="F138" s="71">
        <f>SUM(F137:F137)</f>
        <v>566444</v>
      </c>
      <c r="G138" s="71">
        <f>SUM(G137:G137)</f>
        <v>13556</v>
      </c>
      <c r="H138" s="69">
        <v>98.54</v>
      </c>
      <c r="I138" s="70">
        <v>0</v>
      </c>
      <c r="J138" s="70">
        <f t="shared" si="45"/>
        <v>580000</v>
      </c>
      <c r="K138" s="74">
        <f t="shared" si="46"/>
        <v>97.662758620689658</v>
      </c>
    </row>
    <row r="139" spans="1:11" x14ac:dyDescent="0.2">
      <c r="A139" s="72" t="s">
        <v>57</v>
      </c>
      <c r="B139" s="13" t="s">
        <v>23</v>
      </c>
      <c r="C139" s="13" t="s">
        <v>24</v>
      </c>
      <c r="D139" s="14">
        <v>77600</v>
      </c>
      <c r="E139" s="14">
        <v>77600</v>
      </c>
      <c r="F139" s="14">
        <v>67966</v>
      </c>
      <c r="G139" s="14">
        <f t="shared" si="48"/>
        <v>9634</v>
      </c>
      <c r="H139" s="14">
        <v>87.585051546391753</v>
      </c>
      <c r="I139" s="66">
        <v>0</v>
      </c>
      <c r="J139" s="66">
        <f t="shared" si="45"/>
        <v>77600</v>
      </c>
      <c r="K139" s="73">
        <f t="shared" si="46"/>
        <v>87.585051546391753</v>
      </c>
    </row>
    <row r="140" spans="1:11" x14ac:dyDescent="0.2">
      <c r="A140" s="72" t="s">
        <v>57</v>
      </c>
      <c r="B140" s="13" t="s">
        <v>35</v>
      </c>
      <c r="C140" s="13" t="s">
        <v>36</v>
      </c>
      <c r="D140" s="14">
        <v>26228</v>
      </c>
      <c r="E140" s="14">
        <v>26228</v>
      </c>
      <c r="F140" s="14">
        <v>22964</v>
      </c>
      <c r="G140" s="14">
        <f t="shared" si="48"/>
        <v>3264</v>
      </c>
      <c r="H140" s="14">
        <v>87.555284428854662</v>
      </c>
      <c r="I140" s="66">
        <v>0</v>
      </c>
      <c r="J140" s="66">
        <f t="shared" si="45"/>
        <v>26228</v>
      </c>
      <c r="K140" s="73">
        <f t="shared" si="46"/>
        <v>87.555284428854662</v>
      </c>
    </row>
    <row r="141" spans="1:11" x14ac:dyDescent="0.2">
      <c r="A141" s="72" t="s">
        <v>57</v>
      </c>
      <c r="B141" s="13" t="s">
        <v>41</v>
      </c>
      <c r="C141" s="13" t="s">
        <v>42</v>
      </c>
      <c r="D141" s="14">
        <v>777</v>
      </c>
      <c r="E141" s="14">
        <v>777</v>
      </c>
      <c r="F141" s="14">
        <v>0</v>
      </c>
      <c r="G141" s="14">
        <f t="shared" si="48"/>
        <v>777</v>
      </c>
      <c r="H141" s="14">
        <v>0</v>
      </c>
      <c r="I141" s="66">
        <v>0</v>
      </c>
      <c r="J141" s="66">
        <f t="shared" si="45"/>
        <v>777</v>
      </c>
      <c r="K141" s="73">
        <f t="shared" si="46"/>
        <v>0</v>
      </c>
    </row>
    <row r="142" spans="1:11" x14ac:dyDescent="0.2">
      <c r="A142" s="118" t="s">
        <v>43</v>
      </c>
      <c r="B142" s="119"/>
      <c r="C142" s="119"/>
      <c r="D142" s="71">
        <f t="shared" ref="D142:F142" si="52">SUM(D139:D141)</f>
        <v>104605</v>
      </c>
      <c r="E142" s="71">
        <f t="shared" si="52"/>
        <v>104605</v>
      </c>
      <c r="F142" s="71">
        <f t="shared" si="52"/>
        <v>90930</v>
      </c>
      <c r="G142" s="71">
        <f>SUM(G139:G141)</f>
        <v>13675</v>
      </c>
      <c r="H142" s="69">
        <v>86.93</v>
      </c>
      <c r="I142" s="70">
        <v>0</v>
      </c>
      <c r="J142" s="70">
        <f t="shared" si="45"/>
        <v>104605</v>
      </c>
      <c r="K142" s="74">
        <f t="shared" si="46"/>
        <v>86.92701113713494</v>
      </c>
    </row>
    <row r="143" spans="1:11" x14ac:dyDescent="0.2">
      <c r="A143" s="72" t="s">
        <v>57</v>
      </c>
      <c r="B143" s="13" t="s">
        <v>58</v>
      </c>
      <c r="C143" s="13" t="s">
        <v>59</v>
      </c>
      <c r="D143" s="14">
        <v>104605</v>
      </c>
      <c r="E143" s="14">
        <v>104605</v>
      </c>
      <c r="F143" s="14">
        <v>90930</v>
      </c>
      <c r="G143" s="14">
        <f t="shared" si="48"/>
        <v>13675</v>
      </c>
      <c r="H143" s="14">
        <v>86.92701113713494</v>
      </c>
      <c r="I143" s="66">
        <v>0</v>
      </c>
      <c r="J143" s="66">
        <f t="shared" si="45"/>
        <v>104605</v>
      </c>
      <c r="K143" s="73">
        <f t="shared" si="46"/>
        <v>86.92701113713494</v>
      </c>
    </row>
    <row r="144" spans="1:11" x14ac:dyDescent="0.2">
      <c r="A144" s="118" t="s">
        <v>56</v>
      </c>
      <c r="B144" s="119"/>
      <c r="C144" s="119"/>
      <c r="D144" s="71">
        <f t="shared" ref="D144:F144" si="53">SUM(D143)</f>
        <v>104605</v>
      </c>
      <c r="E144" s="71">
        <f t="shared" si="53"/>
        <v>104605</v>
      </c>
      <c r="F144" s="71">
        <f t="shared" si="53"/>
        <v>90930</v>
      </c>
      <c r="G144" s="71">
        <f>SUM(G143)</f>
        <v>13675</v>
      </c>
      <c r="H144" s="69">
        <v>86.93</v>
      </c>
      <c r="I144" s="70">
        <v>0</v>
      </c>
      <c r="J144" s="70">
        <f t="shared" si="45"/>
        <v>104605</v>
      </c>
      <c r="K144" s="74">
        <f t="shared" si="46"/>
        <v>86.92701113713494</v>
      </c>
    </row>
    <row r="145" spans="1:11" x14ac:dyDescent="0.2">
      <c r="A145" s="72" t="s">
        <v>34</v>
      </c>
      <c r="B145" s="13" t="s">
        <v>23</v>
      </c>
      <c r="C145" s="13" t="s">
        <v>24</v>
      </c>
      <c r="D145" s="14">
        <v>150000</v>
      </c>
      <c r="E145" s="14">
        <v>150000</v>
      </c>
      <c r="F145" s="14">
        <v>0</v>
      </c>
      <c r="G145" s="14">
        <f t="shared" si="48"/>
        <v>150000</v>
      </c>
      <c r="H145" s="14">
        <v>0</v>
      </c>
      <c r="I145" s="66">
        <v>0</v>
      </c>
      <c r="J145" s="66">
        <f t="shared" si="45"/>
        <v>150000</v>
      </c>
      <c r="K145" s="73">
        <f t="shared" si="46"/>
        <v>0</v>
      </c>
    </row>
    <row r="146" spans="1:11" x14ac:dyDescent="0.2">
      <c r="A146" s="72" t="s">
        <v>34</v>
      </c>
      <c r="B146" s="13" t="s">
        <v>35</v>
      </c>
      <c r="C146" s="13" t="s">
        <v>36</v>
      </c>
      <c r="D146" s="14">
        <v>60000</v>
      </c>
      <c r="E146" s="14">
        <v>60000</v>
      </c>
      <c r="F146" s="14">
        <v>0</v>
      </c>
      <c r="G146" s="14">
        <f t="shared" si="48"/>
        <v>60000</v>
      </c>
      <c r="H146" s="14">
        <v>0</v>
      </c>
      <c r="I146" s="66">
        <v>0</v>
      </c>
      <c r="J146" s="66">
        <f t="shared" si="45"/>
        <v>60000</v>
      </c>
      <c r="K146" s="73">
        <f t="shared" si="46"/>
        <v>0</v>
      </c>
    </row>
    <row r="147" spans="1:11" x14ac:dyDescent="0.2">
      <c r="A147" s="72" t="s">
        <v>34</v>
      </c>
      <c r="B147" s="13" t="s">
        <v>39</v>
      </c>
      <c r="C147" s="13" t="s">
        <v>40</v>
      </c>
      <c r="D147" s="14">
        <v>4000</v>
      </c>
      <c r="E147" s="14">
        <v>4000</v>
      </c>
      <c r="F147" s="14">
        <v>0</v>
      </c>
      <c r="G147" s="14">
        <f t="shared" si="48"/>
        <v>4000</v>
      </c>
      <c r="H147" s="14">
        <v>0</v>
      </c>
      <c r="I147" s="66">
        <v>0</v>
      </c>
      <c r="J147" s="66">
        <f t="shared" si="45"/>
        <v>4000</v>
      </c>
      <c r="K147" s="73">
        <f t="shared" si="46"/>
        <v>0</v>
      </c>
    </row>
    <row r="148" spans="1:11" x14ac:dyDescent="0.2">
      <c r="A148" s="118" t="s">
        <v>43</v>
      </c>
      <c r="B148" s="119"/>
      <c r="C148" s="119"/>
      <c r="D148" s="71">
        <f t="shared" ref="D148:F148" si="54">SUM(D145:D147)</f>
        <v>214000</v>
      </c>
      <c r="E148" s="71">
        <f t="shared" si="54"/>
        <v>214000</v>
      </c>
      <c r="F148" s="71">
        <f t="shared" si="54"/>
        <v>0</v>
      </c>
      <c r="G148" s="71">
        <f>SUM(G145:G147)</f>
        <v>214000</v>
      </c>
      <c r="H148" s="69">
        <v>0</v>
      </c>
      <c r="I148" s="70">
        <v>0</v>
      </c>
      <c r="J148" s="70">
        <f t="shared" si="45"/>
        <v>214000</v>
      </c>
      <c r="K148" s="74">
        <f t="shared" si="46"/>
        <v>0</v>
      </c>
    </row>
    <row r="149" spans="1:11" x14ac:dyDescent="0.2">
      <c r="A149" s="72" t="s">
        <v>34</v>
      </c>
      <c r="B149" s="13" t="s">
        <v>44</v>
      </c>
      <c r="C149" s="13" t="s">
        <v>45</v>
      </c>
      <c r="D149" s="14">
        <v>214000</v>
      </c>
      <c r="E149" s="14">
        <v>214000</v>
      </c>
      <c r="F149" s="14">
        <v>0</v>
      </c>
      <c r="G149" s="14">
        <f t="shared" si="48"/>
        <v>214000</v>
      </c>
      <c r="H149" s="14">
        <v>0</v>
      </c>
      <c r="I149" s="66">
        <v>0</v>
      </c>
      <c r="J149" s="66">
        <f t="shared" si="45"/>
        <v>214000</v>
      </c>
      <c r="K149" s="73">
        <f t="shared" si="46"/>
        <v>0</v>
      </c>
    </row>
    <row r="150" spans="1:11" x14ac:dyDescent="0.2">
      <c r="A150" s="118" t="s">
        <v>56</v>
      </c>
      <c r="B150" s="119"/>
      <c r="C150" s="119"/>
      <c r="D150" s="71">
        <f t="shared" ref="D150:F150" si="55">SUM(D149)</f>
        <v>214000</v>
      </c>
      <c r="E150" s="71">
        <f t="shared" si="55"/>
        <v>214000</v>
      </c>
      <c r="F150" s="71">
        <f t="shared" si="55"/>
        <v>0</v>
      </c>
      <c r="G150" s="71">
        <f>SUM(G149)</f>
        <v>214000</v>
      </c>
      <c r="H150" s="69">
        <v>0</v>
      </c>
      <c r="I150" s="70">
        <v>0</v>
      </c>
      <c r="J150" s="70">
        <f t="shared" si="45"/>
        <v>214000</v>
      </c>
      <c r="K150" s="74">
        <f t="shared" si="46"/>
        <v>0</v>
      </c>
    </row>
    <row r="151" spans="1:11" x14ac:dyDescent="0.2">
      <c r="A151" s="72" t="s">
        <v>37</v>
      </c>
      <c r="B151" s="13" t="s">
        <v>13</v>
      </c>
      <c r="C151" s="13" t="s">
        <v>14</v>
      </c>
      <c r="D151" s="14">
        <v>0</v>
      </c>
      <c r="E151" s="14">
        <v>10000</v>
      </c>
      <c r="F151" s="14">
        <v>0</v>
      </c>
      <c r="G151" s="14">
        <f t="shared" si="48"/>
        <v>10000</v>
      </c>
      <c r="H151" s="14">
        <v>0</v>
      </c>
      <c r="I151" s="66">
        <v>0</v>
      </c>
      <c r="J151" s="66">
        <f t="shared" si="45"/>
        <v>10000</v>
      </c>
      <c r="K151" s="73">
        <f t="shared" si="46"/>
        <v>0</v>
      </c>
    </row>
    <row r="152" spans="1:11" x14ac:dyDescent="0.2">
      <c r="A152" s="72" t="s">
        <v>37</v>
      </c>
      <c r="B152" s="13" t="s">
        <v>21</v>
      </c>
      <c r="C152" s="13" t="s">
        <v>22</v>
      </c>
      <c r="D152" s="14">
        <v>0</v>
      </c>
      <c r="E152" s="14">
        <v>33408</v>
      </c>
      <c r="F152" s="14">
        <v>13525</v>
      </c>
      <c r="G152" s="14">
        <f t="shared" si="48"/>
        <v>19883</v>
      </c>
      <c r="H152" s="14">
        <v>40.484315134099617</v>
      </c>
      <c r="I152" s="66">
        <v>0</v>
      </c>
      <c r="J152" s="66">
        <f t="shared" si="45"/>
        <v>33408</v>
      </c>
      <c r="K152" s="73">
        <f t="shared" si="46"/>
        <v>40.484315134099617</v>
      </c>
    </row>
    <row r="153" spans="1:11" x14ac:dyDescent="0.2">
      <c r="A153" s="118" t="s">
        <v>43</v>
      </c>
      <c r="B153" s="119"/>
      <c r="C153" s="119"/>
      <c r="D153" s="71">
        <f>SUM(D151:D152)</f>
        <v>0</v>
      </c>
      <c r="E153" s="71">
        <f>SUM(E151:E152)</f>
        <v>43408</v>
      </c>
      <c r="F153" s="71">
        <f>SUM(F151:F152)</f>
        <v>13525</v>
      </c>
      <c r="G153" s="71">
        <f>SUM(G151:G152)</f>
        <v>29883</v>
      </c>
      <c r="H153" s="69">
        <v>59.63</v>
      </c>
      <c r="I153" s="70">
        <v>0</v>
      </c>
      <c r="J153" s="70">
        <f t="shared" si="45"/>
        <v>43408</v>
      </c>
      <c r="K153" s="74">
        <f t="shared" si="46"/>
        <v>31.157851087357169</v>
      </c>
    </row>
    <row r="154" spans="1:11" x14ac:dyDescent="0.2">
      <c r="A154" s="72" t="s">
        <v>37</v>
      </c>
      <c r="B154" s="13" t="s">
        <v>44</v>
      </c>
      <c r="C154" s="13" t="s">
        <v>45</v>
      </c>
      <c r="D154" s="14">
        <v>0</v>
      </c>
      <c r="E154" s="14">
        <v>43408</v>
      </c>
      <c r="F154" s="14">
        <v>0</v>
      </c>
      <c r="G154" s="14">
        <f t="shared" si="48"/>
        <v>43408</v>
      </c>
      <c r="H154" s="14">
        <v>0</v>
      </c>
      <c r="I154" s="66">
        <v>0</v>
      </c>
      <c r="J154" s="66">
        <f t="shared" si="45"/>
        <v>43408</v>
      </c>
      <c r="K154" s="73">
        <f t="shared" si="46"/>
        <v>0</v>
      </c>
    </row>
    <row r="155" spans="1:11" x14ac:dyDescent="0.2">
      <c r="A155" s="118" t="s">
        <v>56</v>
      </c>
      <c r="B155" s="119"/>
      <c r="C155" s="119"/>
      <c r="D155" s="71">
        <f t="shared" ref="D155:F155" si="56">SUM(D154)</f>
        <v>0</v>
      </c>
      <c r="E155" s="71">
        <f t="shared" si="56"/>
        <v>43408</v>
      </c>
      <c r="F155" s="71">
        <f t="shared" si="56"/>
        <v>0</v>
      </c>
      <c r="G155" s="71">
        <f>SUM(G154)</f>
        <v>43408</v>
      </c>
      <c r="H155" s="69">
        <v>0</v>
      </c>
      <c r="I155" s="70">
        <v>0</v>
      </c>
      <c r="J155" s="70">
        <f t="shared" si="45"/>
        <v>43408</v>
      </c>
      <c r="K155" s="74">
        <f t="shared" si="46"/>
        <v>0</v>
      </c>
    </row>
    <row r="156" spans="1:11" x14ac:dyDescent="0.2">
      <c r="A156" s="72" t="s">
        <v>38</v>
      </c>
      <c r="B156" s="13" t="s">
        <v>13</v>
      </c>
      <c r="C156" s="13" t="s">
        <v>14</v>
      </c>
      <c r="D156" s="14">
        <v>10000</v>
      </c>
      <c r="E156" s="14">
        <v>10000</v>
      </c>
      <c r="F156" s="14">
        <v>12318.27</v>
      </c>
      <c r="G156" s="14">
        <f t="shared" si="48"/>
        <v>-2318.2700000000004</v>
      </c>
      <c r="H156" s="14">
        <v>123.1827</v>
      </c>
      <c r="I156" s="66">
        <v>2500</v>
      </c>
      <c r="J156" s="66">
        <f t="shared" si="45"/>
        <v>12500</v>
      </c>
      <c r="K156" s="73">
        <f t="shared" si="46"/>
        <v>98.54616</v>
      </c>
    </row>
    <row r="157" spans="1:11" x14ac:dyDescent="0.2">
      <c r="A157" s="72" t="s">
        <v>38</v>
      </c>
      <c r="B157" s="13" t="s">
        <v>10</v>
      </c>
      <c r="C157" s="13" t="s">
        <v>11</v>
      </c>
      <c r="D157" s="14">
        <v>500</v>
      </c>
      <c r="E157" s="14">
        <v>500</v>
      </c>
      <c r="F157" s="14">
        <v>625</v>
      </c>
      <c r="G157" s="14">
        <f t="shared" si="48"/>
        <v>-125</v>
      </c>
      <c r="H157" s="14">
        <v>125</v>
      </c>
      <c r="I157" s="66">
        <v>125</v>
      </c>
      <c r="J157" s="66">
        <f t="shared" si="45"/>
        <v>625</v>
      </c>
      <c r="K157" s="73">
        <f t="shared" si="46"/>
        <v>100</v>
      </c>
    </row>
    <row r="158" spans="1:11" x14ac:dyDescent="0.2">
      <c r="A158" s="72" t="s">
        <v>38</v>
      </c>
      <c r="B158" s="13" t="s">
        <v>21</v>
      </c>
      <c r="C158" s="13" t="s">
        <v>22</v>
      </c>
      <c r="D158" s="14">
        <v>0</v>
      </c>
      <c r="E158" s="14">
        <v>3000</v>
      </c>
      <c r="F158" s="14">
        <v>4910</v>
      </c>
      <c r="G158" s="14">
        <f t="shared" si="48"/>
        <v>-1910</v>
      </c>
      <c r="H158" s="14">
        <v>163.66666666666669</v>
      </c>
      <c r="I158" s="66">
        <v>1910</v>
      </c>
      <c r="J158" s="66">
        <f t="shared" si="45"/>
        <v>4910</v>
      </c>
      <c r="K158" s="73">
        <f t="shared" si="46"/>
        <v>100</v>
      </c>
    </row>
    <row r="159" spans="1:11" x14ac:dyDescent="0.2">
      <c r="A159" s="72" t="s">
        <v>38</v>
      </c>
      <c r="B159" s="13" t="s">
        <v>23</v>
      </c>
      <c r="C159" s="13" t="s">
        <v>24</v>
      </c>
      <c r="D159" s="14">
        <v>2170000</v>
      </c>
      <c r="E159" s="14">
        <v>2270000</v>
      </c>
      <c r="F159" s="14">
        <v>2327706</v>
      </c>
      <c r="G159" s="14">
        <f t="shared" si="48"/>
        <v>-57706</v>
      </c>
      <c r="H159" s="14">
        <v>102.54211453744493</v>
      </c>
      <c r="I159" s="66">
        <v>500000</v>
      </c>
      <c r="J159" s="66">
        <f t="shared" si="45"/>
        <v>2770000</v>
      </c>
      <c r="K159" s="73">
        <f t="shared" si="46"/>
        <v>84.032707581227442</v>
      </c>
    </row>
    <row r="160" spans="1:11" x14ac:dyDescent="0.2">
      <c r="A160" s="72" t="s">
        <v>38</v>
      </c>
      <c r="B160" s="13" t="s">
        <v>35</v>
      </c>
      <c r="C160" s="13" t="s">
        <v>36</v>
      </c>
      <c r="D160" s="14">
        <v>733460</v>
      </c>
      <c r="E160" s="14">
        <v>767260</v>
      </c>
      <c r="F160" s="14">
        <v>786777</v>
      </c>
      <c r="G160" s="14">
        <f t="shared" si="48"/>
        <v>-19517</v>
      </c>
      <c r="H160" s="14">
        <v>102.5437270286474</v>
      </c>
      <c r="I160" s="66">
        <v>98721</v>
      </c>
      <c r="J160" s="66">
        <f t="shared" si="45"/>
        <v>865981</v>
      </c>
      <c r="K160" s="73">
        <f t="shared" si="46"/>
        <v>90.853840904130692</v>
      </c>
    </row>
    <row r="161" spans="1:11" x14ac:dyDescent="0.2">
      <c r="A161" s="118" t="s">
        <v>43</v>
      </c>
      <c r="B161" s="119"/>
      <c r="C161" s="119"/>
      <c r="D161" s="71">
        <f t="shared" ref="D161:F161" si="57">SUM(D156:D160)</f>
        <v>2913960</v>
      </c>
      <c r="E161" s="71">
        <f t="shared" si="57"/>
        <v>3050760</v>
      </c>
      <c r="F161" s="71">
        <f t="shared" si="57"/>
        <v>3132336.27</v>
      </c>
      <c r="G161" s="71">
        <f>SUM(G156:G160)</f>
        <v>-81576.27</v>
      </c>
      <c r="H161" s="69">
        <v>102.67</v>
      </c>
      <c r="I161" s="70">
        <f>SUM(I156:I160)</f>
        <v>603256</v>
      </c>
      <c r="J161" s="70">
        <f t="shared" si="45"/>
        <v>3654016</v>
      </c>
      <c r="K161" s="74">
        <f t="shared" si="46"/>
        <v>85.723113144551093</v>
      </c>
    </row>
    <row r="162" spans="1:11" x14ac:dyDescent="0.2">
      <c r="A162" s="72" t="s">
        <v>38</v>
      </c>
      <c r="B162" s="13" t="s">
        <v>44</v>
      </c>
      <c r="C162" s="13" t="s">
        <v>45</v>
      </c>
      <c r="D162" s="14">
        <v>2913960</v>
      </c>
      <c r="E162" s="14">
        <v>3050760</v>
      </c>
      <c r="F162" s="14">
        <v>3123323.27</v>
      </c>
      <c r="G162" s="14">
        <f t="shared" si="48"/>
        <v>-72563.270000000019</v>
      </c>
      <c r="H162" s="14">
        <v>102.37853092344203</v>
      </c>
      <c r="I162" s="66">
        <v>603256</v>
      </c>
      <c r="J162" s="66">
        <f t="shared" si="45"/>
        <v>3654016</v>
      </c>
      <c r="K162" s="73">
        <f t="shared" si="46"/>
        <v>85.476453031404347</v>
      </c>
    </row>
    <row r="163" spans="1:11" ht="13.5" thickBot="1" x14ac:dyDescent="0.25">
      <c r="A163" s="120" t="s">
        <v>56</v>
      </c>
      <c r="B163" s="121"/>
      <c r="C163" s="121"/>
      <c r="D163" s="77">
        <f t="shared" ref="D163:F163" si="58">SUM(D162)</f>
        <v>2913960</v>
      </c>
      <c r="E163" s="77">
        <f t="shared" si="58"/>
        <v>3050760</v>
      </c>
      <c r="F163" s="77">
        <f t="shared" si="58"/>
        <v>3123323.27</v>
      </c>
      <c r="G163" s="77">
        <f>SUM(G162)</f>
        <v>-72563.270000000019</v>
      </c>
      <c r="H163" s="78">
        <v>102.38</v>
      </c>
      <c r="I163" s="79">
        <f>SUM(I162)</f>
        <v>603256</v>
      </c>
      <c r="J163" s="79">
        <f t="shared" si="45"/>
        <v>3654016</v>
      </c>
      <c r="K163" s="80">
        <f t="shared" si="46"/>
        <v>85.476453031404347</v>
      </c>
    </row>
    <row r="164" spans="1:11" x14ac:dyDescent="0.2">
      <c r="A164" s="147" t="s">
        <v>43</v>
      </c>
      <c r="B164" s="148"/>
      <c r="C164" s="148"/>
      <c r="D164" s="81">
        <f t="shared" ref="D164:J164" si="59">D127+D136+D142+D148+D153+D161</f>
        <v>4547365</v>
      </c>
      <c r="E164" s="81">
        <f t="shared" si="59"/>
        <v>4727573</v>
      </c>
      <c r="F164" s="81">
        <f t="shared" si="59"/>
        <v>4036741.2800000003</v>
      </c>
      <c r="G164" s="81">
        <f t="shared" si="59"/>
        <v>690831.72</v>
      </c>
      <c r="H164" s="81">
        <f t="shared" si="59"/>
        <v>375.46000000000004</v>
      </c>
      <c r="I164" s="81">
        <f t="shared" si="59"/>
        <v>603256</v>
      </c>
      <c r="J164" s="81">
        <f t="shared" si="59"/>
        <v>5330829</v>
      </c>
      <c r="K164" s="82">
        <f>F164/J164*100</f>
        <v>75.724456365041917</v>
      </c>
    </row>
    <row r="165" spans="1:11" ht="13.5" thickBot="1" x14ac:dyDescent="0.25">
      <c r="A165" s="145" t="s">
        <v>56</v>
      </c>
      <c r="B165" s="146"/>
      <c r="C165" s="146"/>
      <c r="D165" s="75">
        <f t="shared" ref="D165:J165" si="60">D129+D138+D144+D150+D155+D163</f>
        <v>4547365</v>
      </c>
      <c r="E165" s="75">
        <f t="shared" si="60"/>
        <v>4727573</v>
      </c>
      <c r="F165" s="75">
        <f t="shared" si="60"/>
        <v>4515497.2699999996</v>
      </c>
      <c r="G165" s="75">
        <f t="shared" si="60"/>
        <v>212075.72999999998</v>
      </c>
      <c r="H165" s="75">
        <f t="shared" si="60"/>
        <v>487.85</v>
      </c>
      <c r="I165" s="75">
        <f t="shared" si="60"/>
        <v>603256</v>
      </c>
      <c r="J165" s="75">
        <f t="shared" si="60"/>
        <v>5330829</v>
      </c>
      <c r="K165" s="76">
        <f>F165/J165*100</f>
        <v>84.705348267595895</v>
      </c>
    </row>
    <row r="166" spans="1:11" ht="13.5" thickBot="1" x14ac:dyDescent="0.25"/>
    <row r="167" spans="1:11" ht="18" customHeight="1" thickBot="1" x14ac:dyDescent="0.25">
      <c r="A167" s="128" t="s">
        <v>63</v>
      </c>
      <c r="B167" s="129"/>
      <c r="C167" s="129"/>
      <c r="D167" s="129"/>
      <c r="E167" s="129"/>
      <c r="F167" s="129"/>
      <c r="G167" s="129"/>
      <c r="H167" s="129"/>
      <c r="I167" s="129"/>
      <c r="J167" s="129"/>
      <c r="K167" s="130"/>
    </row>
    <row r="168" spans="1:11" ht="26.25" thickBot="1" x14ac:dyDescent="0.25">
      <c r="A168" s="96" t="s">
        <v>2</v>
      </c>
      <c r="B168" s="97" t="s">
        <v>3</v>
      </c>
      <c r="C168" s="97" t="s">
        <v>4</v>
      </c>
      <c r="D168" s="97" t="s">
        <v>5</v>
      </c>
      <c r="E168" s="97" t="s">
        <v>6</v>
      </c>
      <c r="F168" s="97" t="s">
        <v>7</v>
      </c>
      <c r="G168" s="97" t="s">
        <v>8</v>
      </c>
      <c r="H168" s="97" t="s">
        <v>9</v>
      </c>
      <c r="I168" s="98" t="s">
        <v>64</v>
      </c>
      <c r="J168" s="97" t="s">
        <v>65</v>
      </c>
      <c r="K168" s="99" t="s">
        <v>66</v>
      </c>
    </row>
    <row r="169" spans="1:11" x14ac:dyDescent="0.2">
      <c r="A169" s="109" t="s">
        <v>12</v>
      </c>
      <c r="B169" s="93" t="s">
        <v>13</v>
      </c>
      <c r="C169" s="93" t="s">
        <v>14</v>
      </c>
      <c r="D169" s="94">
        <v>50000</v>
      </c>
      <c r="E169" s="94">
        <v>65000</v>
      </c>
      <c r="F169" s="94">
        <v>60259.05</v>
      </c>
      <c r="G169" s="94">
        <f>E169-F169</f>
        <v>4740.9499999999971</v>
      </c>
      <c r="H169" s="94">
        <v>120.5181</v>
      </c>
      <c r="I169" s="95">
        <v>0</v>
      </c>
      <c r="J169" s="95">
        <f>E169+I169</f>
        <v>65000</v>
      </c>
      <c r="K169" s="110">
        <f>F169/J169*100</f>
        <v>92.706230769230771</v>
      </c>
    </row>
    <row r="170" spans="1:11" x14ac:dyDescent="0.2">
      <c r="A170" s="111" t="s">
        <v>12</v>
      </c>
      <c r="B170" s="15" t="s">
        <v>15</v>
      </c>
      <c r="C170" s="15" t="s">
        <v>16</v>
      </c>
      <c r="D170" s="16">
        <v>312000</v>
      </c>
      <c r="E170" s="16">
        <v>312000</v>
      </c>
      <c r="F170" s="16">
        <v>109602.9</v>
      </c>
      <c r="G170" s="16">
        <f t="shared" ref="G170:G201" si="61">E170-F170</f>
        <v>202397.1</v>
      </c>
      <c r="H170" s="16">
        <v>35.129134615384615</v>
      </c>
      <c r="I170" s="67">
        <v>0</v>
      </c>
      <c r="J170" s="67">
        <f t="shared" ref="J170:J202" si="62">E170+I170</f>
        <v>312000</v>
      </c>
      <c r="K170" s="112">
        <f t="shared" ref="K170:K204" si="63">F170/J170*100</f>
        <v>35.129134615384615</v>
      </c>
    </row>
    <row r="171" spans="1:11" x14ac:dyDescent="0.2">
      <c r="A171" s="111" t="s">
        <v>12</v>
      </c>
      <c r="B171" s="15" t="s">
        <v>17</v>
      </c>
      <c r="C171" s="15" t="s">
        <v>18</v>
      </c>
      <c r="D171" s="16">
        <v>60000</v>
      </c>
      <c r="E171" s="16">
        <v>45000</v>
      </c>
      <c r="F171" s="16">
        <v>26784</v>
      </c>
      <c r="G171" s="16">
        <f t="shared" si="61"/>
        <v>18216</v>
      </c>
      <c r="H171" s="16">
        <v>44.64</v>
      </c>
      <c r="I171" s="67">
        <v>0</v>
      </c>
      <c r="J171" s="67">
        <f t="shared" si="62"/>
        <v>45000</v>
      </c>
      <c r="K171" s="112">
        <f t="shared" si="63"/>
        <v>59.519999999999996</v>
      </c>
    </row>
    <row r="172" spans="1:11" x14ac:dyDescent="0.2">
      <c r="A172" s="111" t="s">
        <v>12</v>
      </c>
      <c r="B172" s="15" t="s">
        <v>10</v>
      </c>
      <c r="C172" s="15" t="s">
        <v>11</v>
      </c>
      <c r="D172" s="16">
        <v>3000</v>
      </c>
      <c r="E172" s="16">
        <v>3000</v>
      </c>
      <c r="F172" s="16">
        <v>1108</v>
      </c>
      <c r="G172" s="16">
        <f t="shared" si="61"/>
        <v>1892</v>
      </c>
      <c r="H172" s="16">
        <v>36.933333333333337</v>
      </c>
      <c r="I172" s="67">
        <v>0</v>
      </c>
      <c r="J172" s="67">
        <f t="shared" si="62"/>
        <v>3000</v>
      </c>
      <c r="K172" s="112">
        <f t="shared" si="63"/>
        <v>36.933333333333337</v>
      </c>
    </row>
    <row r="173" spans="1:11" x14ac:dyDescent="0.2">
      <c r="A173" s="111" t="s">
        <v>12</v>
      </c>
      <c r="B173" s="15" t="s">
        <v>19</v>
      </c>
      <c r="C173" s="15" t="s">
        <v>20</v>
      </c>
      <c r="D173" s="16">
        <v>3000</v>
      </c>
      <c r="E173" s="16">
        <v>3000</v>
      </c>
      <c r="F173" s="16">
        <v>0</v>
      </c>
      <c r="G173" s="16">
        <f t="shared" si="61"/>
        <v>3000</v>
      </c>
      <c r="H173" s="16">
        <v>0</v>
      </c>
      <c r="I173" s="67">
        <v>0</v>
      </c>
      <c r="J173" s="67">
        <f t="shared" si="62"/>
        <v>3000</v>
      </c>
      <c r="K173" s="112">
        <f t="shared" si="63"/>
        <v>0</v>
      </c>
    </row>
    <row r="174" spans="1:11" x14ac:dyDescent="0.2">
      <c r="A174" s="111" t="s">
        <v>12</v>
      </c>
      <c r="B174" s="15" t="s">
        <v>21</v>
      </c>
      <c r="C174" s="15" t="s">
        <v>22</v>
      </c>
      <c r="D174" s="16">
        <v>90000</v>
      </c>
      <c r="E174" s="16">
        <v>25000</v>
      </c>
      <c r="F174" s="16">
        <v>23174.48</v>
      </c>
      <c r="G174" s="16">
        <f t="shared" si="61"/>
        <v>1825.5200000000004</v>
      </c>
      <c r="H174" s="16">
        <v>25.749422222222222</v>
      </c>
      <c r="I174" s="67">
        <v>0</v>
      </c>
      <c r="J174" s="67">
        <f t="shared" si="62"/>
        <v>25000</v>
      </c>
      <c r="K174" s="112">
        <f t="shared" si="63"/>
        <v>92.697919999999996</v>
      </c>
    </row>
    <row r="175" spans="1:11" x14ac:dyDescent="0.2">
      <c r="A175" s="111" t="s">
        <v>12</v>
      </c>
      <c r="B175" s="15" t="s">
        <v>27</v>
      </c>
      <c r="C175" s="15" t="s">
        <v>28</v>
      </c>
      <c r="D175" s="16">
        <v>0</v>
      </c>
      <c r="E175" s="16">
        <v>62817</v>
      </c>
      <c r="F175" s="16">
        <v>53417.4</v>
      </c>
      <c r="G175" s="16">
        <f t="shared" si="61"/>
        <v>9399.5999999999985</v>
      </c>
      <c r="H175" s="16">
        <v>0</v>
      </c>
      <c r="I175" s="67">
        <v>0</v>
      </c>
      <c r="J175" s="67">
        <f t="shared" si="62"/>
        <v>62817</v>
      </c>
      <c r="K175" s="112">
        <f t="shared" si="63"/>
        <v>85.036534696021775</v>
      </c>
    </row>
    <row r="176" spans="1:11" x14ac:dyDescent="0.2">
      <c r="A176" s="111" t="s">
        <v>12</v>
      </c>
      <c r="B176" s="15" t="s">
        <v>29</v>
      </c>
      <c r="C176" s="15" t="s">
        <v>30</v>
      </c>
      <c r="D176" s="16">
        <v>4817</v>
      </c>
      <c r="E176" s="16">
        <v>7000</v>
      </c>
      <c r="F176" s="16">
        <v>7000</v>
      </c>
      <c r="G176" s="16">
        <f t="shared" si="61"/>
        <v>0</v>
      </c>
      <c r="H176" s="16">
        <v>145.31866306829977</v>
      </c>
      <c r="I176" s="67">
        <v>0</v>
      </c>
      <c r="J176" s="67">
        <f t="shared" si="62"/>
        <v>7000</v>
      </c>
      <c r="K176" s="112">
        <f t="shared" si="63"/>
        <v>100</v>
      </c>
    </row>
    <row r="177" spans="1:11" x14ac:dyDescent="0.2">
      <c r="A177" s="122" t="s">
        <v>43</v>
      </c>
      <c r="B177" s="123"/>
      <c r="C177" s="123"/>
      <c r="D177" s="100">
        <f t="shared" ref="D177:F177" si="64">SUM(D169:D176)</f>
        <v>522817</v>
      </c>
      <c r="E177" s="100">
        <f t="shared" si="64"/>
        <v>522817</v>
      </c>
      <c r="F177" s="100">
        <f t="shared" si="64"/>
        <v>281345.83</v>
      </c>
      <c r="G177" s="100">
        <f>SUM(G169:G176)</f>
        <v>241471.16999999998</v>
      </c>
      <c r="H177" s="92">
        <v>53.81</v>
      </c>
      <c r="I177" s="101">
        <f>SUM(I169:I176)</f>
        <v>0</v>
      </c>
      <c r="J177" s="101">
        <f t="shared" si="62"/>
        <v>522817</v>
      </c>
      <c r="K177" s="113">
        <f t="shared" si="63"/>
        <v>53.813443327206265</v>
      </c>
    </row>
    <row r="178" spans="1:11" x14ac:dyDescent="0.2">
      <c r="A178" s="111" t="s">
        <v>12</v>
      </c>
      <c r="B178" s="15" t="s">
        <v>44</v>
      </c>
      <c r="C178" s="15" t="s">
        <v>45</v>
      </c>
      <c r="D178" s="16">
        <v>522817</v>
      </c>
      <c r="E178" s="16">
        <v>522817</v>
      </c>
      <c r="F178" s="16">
        <v>522817</v>
      </c>
      <c r="G178" s="16">
        <f t="shared" si="61"/>
        <v>0</v>
      </c>
      <c r="H178" s="16">
        <v>200</v>
      </c>
      <c r="I178" s="67">
        <v>0</v>
      </c>
      <c r="J178" s="67">
        <f t="shared" si="62"/>
        <v>522817</v>
      </c>
      <c r="K178" s="112">
        <f t="shared" si="63"/>
        <v>100</v>
      </c>
    </row>
    <row r="179" spans="1:11" x14ac:dyDescent="0.2">
      <c r="A179" s="122" t="s">
        <v>56</v>
      </c>
      <c r="B179" s="123"/>
      <c r="C179" s="123"/>
      <c r="D179" s="100">
        <f t="shared" ref="D179:F179" si="65">SUM(D178)</f>
        <v>522817</v>
      </c>
      <c r="E179" s="100">
        <f t="shared" si="65"/>
        <v>522817</v>
      </c>
      <c r="F179" s="100">
        <f t="shared" si="65"/>
        <v>522817</v>
      </c>
      <c r="G179" s="100">
        <f>SUM(G178)</f>
        <v>0</v>
      </c>
      <c r="H179" s="92">
        <v>200</v>
      </c>
      <c r="I179" s="101">
        <f>SUM(I178)</f>
        <v>0</v>
      </c>
      <c r="J179" s="101">
        <f t="shared" si="62"/>
        <v>522817</v>
      </c>
      <c r="K179" s="113">
        <f t="shared" si="63"/>
        <v>100</v>
      </c>
    </row>
    <row r="180" spans="1:11" x14ac:dyDescent="0.2">
      <c r="A180" s="111" t="s">
        <v>31</v>
      </c>
      <c r="B180" s="15" t="s">
        <v>13</v>
      </c>
      <c r="C180" s="15" t="s">
        <v>14</v>
      </c>
      <c r="D180" s="16">
        <v>70000</v>
      </c>
      <c r="E180" s="16">
        <v>68000</v>
      </c>
      <c r="F180" s="16">
        <v>14873.7</v>
      </c>
      <c r="G180" s="16">
        <f t="shared" si="61"/>
        <v>53126.3</v>
      </c>
      <c r="H180" s="16">
        <v>21.248142857142856</v>
      </c>
      <c r="I180" s="67">
        <v>0</v>
      </c>
      <c r="J180" s="67">
        <f t="shared" si="62"/>
        <v>68000</v>
      </c>
      <c r="K180" s="112">
        <f t="shared" si="63"/>
        <v>21.873088235294119</v>
      </c>
    </row>
    <row r="181" spans="1:11" x14ac:dyDescent="0.2">
      <c r="A181" s="111" t="s">
        <v>31</v>
      </c>
      <c r="B181" s="15" t="s">
        <v>10</v>
      </c>
      <c r="C181" s="15" t="s">
        <v>11</v>
      </c>
      <c r="D181" s="16">
        <v>5000</v>
      </c>
      <c r="E181" s="16">
        <v>5000</v>
      </c>
      <c r="F181" s="16">
        <v>815</v>
      </c>
      <c r="G181" s="16">
        <f t="shared" si="61"/>
        <v>4185</v>
      </c>
      <c r="H181" s="16">
        <v>16.3</v>
      </c>
      <c r="I181" s="67">
        <v>0</v>
      </c>
      <c r="J181" s="67">
        <f t="shared" si="62"/>
        <v>5000</v>
      </c>
      <c r="K181" s="112">
        <f t="shared" si="63"/>
        <v>16.3</v>
      </c>
    </row>
    <row r="182" spans="1:11" x14ac:dyDescent="0.2">
      <c r="A182" s="111" t="s">
        <v>31</v>
      </c>
      <c r="B182" s="15" t="s">
        <v>19</v>
      </c>
      <c r="C182" s="15" t="s">
        <v>20</v>
      </c>
      <c r="D182" s="16">
        <v>3000</v>
      </c>
      <c r="E182" s="16">
        <v>3000</v>
      </c>
      <c r="F182" s="16">
        <v>0</v>
      </c>
      <c r="G182" s="16">
        <f t="shared" si="61"/>
        <v>3000</v>
      </c>
      <c r="H182" s="16">
        <v>0</v>
      </c>
      <c r="I182" s="67">
        <v>0</v>
      </c>
      <c r="J182" s="67">
        <f t="shared" si="62"/>
        <v>3000</v>
      </c>
      <c r="K182" s="112">
        <f t="shared" si="63"/>
        <v>0</v>
      </c>
    </row>
    <row r="183" spans="1:11" x14ac:dyDescent="0.2">
      <c r="A183" s="111" t="s">
        <v>31</v>
      </c>
      <c r="B183" s="15" t="s">
        <v>21</v>
      </c>
      <c r="C183" s="15" t="s">
        <v>22</v>
      </c>
      <c r="D183" s="16">
        <v>20880</v>
      </c>
      <c r="E183" s="16">
        <v>20880</v>
      </c>
      <c r="F183" s="16">
        <v>1375</v>
      </c>
      <c r="G183" s="16">
        <f t="shared" si="61"/>
        <v>19505</v>
      </c>
      <c r="H183" s="16">
        <v>6.5852490421455938</v>
      </c>
      <c r="I183" s="67">
        <v>0</v>
      </c>
      <c r="J183" s="67">
        <f t="shared" si="62"/>
        <v>20880</v>
      </c>
      <c r="K183" s="112">
        <f t="shared" si="63"/>
        <v>6.5852490421455938</v>
      </c>
    </row>
    <row r="184" spans="1:11" x14ac:dyDescent="0.2">
      <c r="A184" s="111" t="s">
        <v>31</v>
      </c>
      <c r="B184" s="15" t="s">
        <v>27</v>
      </c>
      <c r="C184" s="15" t="s">
        <v>28</v>
      </c>
      <c r="D184" s="16">
        <v>2000</v>
      </c>
      <c r="E184" s="16">
        <v>4000</v>
      </c>
      <c r="F184" s="16">
        <v>3317</v>
      </c>
      <c r="G184" s="16">
        <f t="shared" si="61"/>
        <v>683</v>
      </c>
      <c r="H184" s="16">
        <v>165.85</v>
      </c>
      <c r="I184" s="67">
        <v>0</v>
      </c>
      <c r="J184" s="67">
        <f t="shared" si="62"/>
        <v>4000</v>
      </c>
      <c r="K184" s="112">
        <f t="shared" si="63"/>
        <v>82.925000000000011</v>
      </c>
    </row>
    <row r="185" spans="1:11" x14ac:dyDescent="0.2">
      <c r="A185" s="122" t="s">
        <v>43</v>
      </c>
      <c r="B185" s="123"/>
      <c r="C185" s="123"/>
      <c r="D185" s="100">
        <f t="shared" ref="D185:F185" si="66">SUM(D180:D184)</f>
        <v>100880</v>
      </c>
      <c r="E185" s="100">
        <f t="shared" si="66"/>
        <v>100880</v>
      </c>
      <c r="F185" s="100">
        <f t="shared" si="66"/>
        <v>20380.7</v>
      </c>
      <c r="G185" s="100">
        <f>SUM(G180:G184)</f>
        <v>80499.3</v>
      </c>
      <c r="H185" s="92">
        <v>20.2</v>
      </c>
      <c r="I185" s="101">
        <f>SUM(I180:I184)</f>
        <v>0</v>
      </c>
      <c r="J185" s="101">
        <f t="shared" si="62"/>
        <v>100880</v>
      </c>
      <c r="K185" s="113">
        <f t="shared" si="63"/>
        <v>20.20291435368755</v>
      </c>
    </row>
    <row r="186" spans="1:11" x14ac:dyDescent="0.2">
      <c r="A186" s="111" t="s">
        <v>31</v>
      </c>
      <c r="B186" s="15" t="s">
        <v>46</v>
      </c>
      <c r="C186" s="15" t="s">
        <v>47</v>
      </c>
      <c r="D186" s="16">
        <v>100880</v>
      </c>
      <c r="E186" s="16">
        <v>100880</v>
      </c>
      <c r="F186" s="16">
        <v>0</v>
      </c>
      <c r="G186" s="16">
        <f t="shared" si="61"/>
        <v>100880</v>
      </c>
      <c r="H186" s="16">
        <v>0</v>
      </c>
      <c r="I186" s="67">
        <v>0</v>
      </c>
      <c r="J186" s="67">
        <f t="shared" si="62"/>
        <v>100880</v>
      </c>
      <c r="K186" s="112">
        <f t="shared" si="63"/>
        <v>0</v>
      </c>
    </row>
    <row r="187" spans="1:11" x14ac:dyDescent="0.2">
      <c r="A187" s="122" t="s">
        <v>56</v>
      </c>
      <c r="B187" s="123"/>
      <c r="C187" s="123"/>
      <c r="D187" s="100">
        <f t="shared" ref="D187:F187" si="67">SUM(D186)</f>
        <v>100880</v>
      </c>
      <c r="E187" s="100">
        <f t="shared" si="67"/>
        <v>100880</v>
      </c>
      <c r="F187" s="100">
        <f t="shared" si="67"/>
        <v>0</v>
      </c>
      <c r="G187" s="100">
        <f>SUM(G186)</f>
        <v>100880</v>
      </c>
      <c r="H187" s="92">
        <v>0</v>
      </c>
      <c r="I187" s="101">
        <f>SUM(I186)</f>
        <v>0</v>
      </c>
      <c r="J187" s="101">
        <f t="shared" si="62"/>
        <v>100880</v>
      </c>
      <c r="K187" s="113">
        <f t="shared" si="63"/>
        <v>0</v>
      </c>
    </row>
    <row r="188" spans="1:11" x14ac:dyDescent="0.2">
      <c r="A188" s="111" t="s">
        <v>37</v>
      </c>
      <c r="B188" s="15" t="s">
        <v>13</v>
      </c>
      <c r="C188" s="15" t="s">
        <v>14</v>
      </c>
      <c r="D188" s="16">
        <v>0</v>
      </c>
      <c r="E188" s="16">
        <v>10000</v>
      </c>
      <c r="F188" s="16">
        <v>1879</v>
      </c>
      <c r="G188" s="16">
        <f t="shared" si="61"/>
        <v>8121</v>
      </c>
      <c r="H188" s="16">
        <v>18.79</v>
      </c>
      <c r="I188" s="67">
        <v>0</v>
      </c>
      <c r="J188" s="67">
        <f t="shared" si="62"/>
        <v>10000</v>
      </c>
      <c r="K188" s="112">
        <f t="shared" si="63"/>
        <v>18.790000000000003</v>
      </c>
    </row>
    <row r="189" spans="1:11" x14ac:dyDescent="0.2">
      <c r="A189" s="111" t="s">
        <v>37</v>
      </c>
      <c r="B189" s="15" t="s">
        <v>21</v>
      </c>
      <c r="C189" s="15" t="s">
        <v>22</v>
      </c>
      <c r="D189" s="16">
        <v>0</v>
      </c>
      <c r="E189" s="16">
        <v>33408</v>
      </c>
      <c r="F189" s="16">
        <v>19125</v>
      </c>
      <c r="G189" s="16">
        <f t="shared" si="61"/>
        <v>14283</v>
      </c>
      <c r="H189" s="16">
        <v>57.24676724137931</v>
      </c>
      <c r="I189" s="67">
        <v>0</v>
      </c>
      <c r="J189" s="67">
        <f t="shared" si="62"/>
        <v>33408</v>
      </c>
      <c r="K189" s="112">
        <f t="shared" si="63"/>
        <v>57.246767241379317</v>
      </c>
    </row>
    <row r="190" spans="1:11" x14ac:dyDescent="0.2">
      <c r="A190" s="111" t="s">
        <v>37</v>
      </c>
      <c r="B190" s="15" t="s">
        <v>23</v>
      </c>
      <c r="C190" s="15" t="s">
        <v>24</v>
      </c>
      <c r="D190" s="16">
        <v>0</v>
      </c>
      <c r="E190" s="16">
        <v>226000</v>
      </c>
      <c r="F190" s="16">
        <v>24700</v>
      </c>
      <c r="G190" s="16">
        <f t="shared" si="61"/>
        <v>201300</v>
      </c>
      <c r="H190" s="16">
        <v>5.4623893805309738</v>
      </c>
      <c r="I190" s="67">
        <v>0</v>
      </c>
      <c r="J190" s="67">
        <f t="shared" si="62"/>
        <v>226000</v>
      </c>
      <c r="K190" s="112">
        <f t="shared" si="63"/>
        <v>10.929203539823009</v>
      </c>
    </row>
    <row r="191" spans="1:11" x14ac:dyDescent="0.2">
      <c r="A191" s="111" t="s">
        <v>37</v>
      </c>
      <c r="B191" s="15" t="s">
        <v>35</v>
      </c>
      <c r="C191" s="15" t="s">
        <v>36</v>
      </c>
      <c r="D191" s="16">
        <v>0</v>
      </c>
      <c r="E191" s="16">
        <v>76868</v>
      </c>
      <c r="F191" s="16">
        <v>8351</v>
      </c>
      <c r="G191" s="16">
        <f t="shared" si="61"/>
        <v>68517</v>
      </c>
      <c r="H191" s="16">
        <v>10.864078680335119</v>
      </c>
      <c r="I191" s="67">
        <v>0</v>
      </c>
      <c r="J191" s="67">
        <f t="shared" si="62"/>
        <v>76868</v>
      </c>
      <c r="K191" s="112">
        <f t="shared" si="63"/>
        <v>10.864078680335119</v>
      </c>
    </row>
    <row r="192" spans="1:11" x14ac:dyDescent="0.2">
      <c r="A192" s="122" t="s">
        <v>43</v>
      </c>
      <c r="B192" s="123"/>
      <c r="C192" s="123"/>
      <c r="D192" s="100">
        <f t="shared" ref="D192:F192" si="68">SUM(D188:D191)</f>
        <v>0</v>
      </c>
      <c r="E192" s="100">
        <f t="shared" si="68"/>
        <v>346276</v>
      </c>
      <c r="F192" s="100">
        <f t="shared" si="68"/>
        <v>54055</v>
      </c>
      <c r="G192" s="100">
        <f>SUM(G188:G191)</f>
        <v>292221</v>
      </c>
      <c r="H192" s="92">
        <v>12.04</v>
      </c>
      <c r="I192" s="101">
        <f>SUM(I188:I191)</f>
        <v>0</v>
      </c>
      <c r="J192" s="101">
        <f t="shared" si="62"/>
        <v>346276</v>
      </c>
      <c r="K192" s="113">
        <f t="shared" si="63"/>
        <v>15.610380159179382</v>
      </c>
    </row>
    <row r="193" spans="1:11" x14ac:dyDescent="0.2">
      <c r="A193" s="111" t="s">
        <v>37</v>
      </c>
      <c r="B193" s="15" t="s">
        <v>44</v>
      </c>
      <c r="C193" s="15" t="s">
        <v>45</v>
      </c>
      <c r="D193" s="16">
        <v>0</v>
      </c>
      <c r="E193" s="16">
        <v>346276</v>
      </c>
      <c r="F193" s="16">
        <v>0</v>
      </c>
      <c r="G193" s="16">
        <f t="shared" si="61"/>
        <v>346276</v>
      </c>
      <c r="H193" s="16">
        <v>0</v>
      </c>
      <c r="I193" s="67">
        <v>0</v>
      </c>
      <c r="J193" s="67">
        <f t="shared" si="62"/>
        <v>346276</v>
      </c>
      <c r="K193" s="112">
        <f t="shared" si="63"/>
        <v>0</v>
      </c>
    </row>
    <row r="194" spans="1:11" x14ac:dyDescent="0.2">
      <c r="A194" s="122" t="s">
        <v>56</v>
      </c>
      <c r="B194" s="123"/>
      <c r="C194" s="123"/>
      <c r="D194" s="100">
        <f t="shared" ref="D194" si="69">B194-C194</f>
        <v>0</v>
      </c>
      <c r="E194" s="100">
        <f>SUM(E193)</f>
        <v>346276</v>
      </c>
      <c r="F194" s="100">
        <f t="shared" ref="F194" si="70">D194-E194</f>
        <v>-346276</v>
      </c>
      <c r="G194" s="100">
        <f t="shared" si="61"/>
        <v>692552</v>
      </c>
      <c r="H194" s="92">
        <v>0</v>
      </c>
      <c r="I194" s="101">
        <f>SUM(I193)</f>
        <v>0</v>
      </c>
      <c r="J194" s="101">
        <f t="shared" si="62"/>
        <v>346276</v>
      </c>
      <c r="K194" s="113">
        <f t="shared" si="63"/>
        <v>-100</v>
      </c>
    </row>
    <row r="195" spans="1:11" x14ac:dyDescent="0.2">
      <c r="A195" s="111" t="s">
        <v>38</v>
      </c>
      <c r="B195" s="15" t="s">
        <v>13</v>
      </c>
      <c r="C195" s="15" t="s">
        <v>14</v>
      </c>
      <c r="D195" s="16">
        <v>9000</v>
      </c>
      <c r="E195" s="16">
        <v>2389</v>
      </c>
      <c r="F195" s="16">
        <v>2389</v>
      </c>
      <c r="G195" s="16">
        <f t="shared" si="61"/>
        <v>0</v>
      </c>
      <c r="H195" s="16">
        <v>26.544444444444444</v>
      </c>
      <c r="I195" s="67">
        <v>0</v>
      </c>
      <c r="J195" s="67">
        <f t="shared" si="62"/>
        <v>2389</v>
      </c>
      <c r="K195" s="112">
        <f t="shared" si="63"/>
        <v>100</v>
      </c>
    </row>
    <row r="196" spans="1:11" x14ac:dyDescent="0.2">
      <c r="A196" s="111" t="s">
        <v>38</v>
      </c>
      <c r="B196" s="15" t="s">
        <v>10</v>
      </c>
      <c r="C196" s="15" t="s">
        <v>11</v>
      </c>
      <c r="D196" s="16">
        <v>200</v>
      </c>
      <c r="E196" s="16">
        <v>675</v>
      </c>
      <c r="F196" s="16">
        <v>675</v>
      </c>
      <c r="G196" s="16">
        <f t="shared" si="61"/>
        <v>0</v>
      </c>
      <c r="H196" s="16">
        <v>337.5</v>
      </c>
      <c r="I196" s="67">
        <v>0</v>
      </c>
      <c r="J196" s="67">
        <f t="shared" si="62"/>
        <v>675</v>
      </c>
      <c r="K196" s="112">
        <f t="shared" si="63"/>
        <v>100</v>
      </c>
    </row>
    <row r="197" spans="1:11" x14ac:dyDescent="0.2">
      <c r="A197" s="111" t="s">
        <v>38</v>
      </c>
      <c r="B197" s="15" t="s">
        <v>21</v>
      </c>
      <c r="C197" s="15" t="s">
        <v>22</v>
      </c>
      <c r="D197" s="16">
        <v>5000</v>
      </c>
      <c r="E197" s="16">
        <v>11136</v>
      </c>
      <c r="F197" s="16">
        <v>9488</v>
      </c>
      <c r="G197" s="16">
        <f t="shared" si="61"/>
        <v>1648</v>
      </c>
      <c r="H197" s="16">
        <v>189.76</v>
      </c>
      <c r="I197" s="67">
        <v>0</v>
      </c>
      <c r="J197" s="67">
        <f t="shared" si="62"/>
        <v>11136</v>
      </c>
      <c r="K197" s="112">
        <f t="shared" si="63"/>
        <v>85.201149425287355</v>
      </c>
    </row>
    <row r="198" spans="1:11" x14ac:dyDescent="0.2">
      <c r="A198" s="111" t="s">
        <v>38</v>
      </c>
      <c r="B198" s="15" t="s">
        <v>23</v>
      </c>
      <c r="C198" s="15" t="s">
        <v>24</v>
      </c>
      <c r="D198" s="16">
        <v>1900000</v>
      </c>
      <c r="E198" s="16">
        <v>2000000</v>
      </c>
      <c r="F198" s="16">
        <v>1728129</v>
      </c>
      <c r="G198" s="16">
        <f t="shared" si="61"/>
        <v>271871</v>
      </c>
      <c r="H198" s="16">
        <v>86.406450000000007</v>
      </c>
      <c r="I198" s="67">
        <v>200000</v>
      </c>
      <c r="J198" s="67">
        <f t="shared" si="62"/>
        <v>2200000</v>
      </c>
      <c r="K198" s="112">
        <f t="shared" si="63"/>
        <v>78.551318181818189</v>
      </c>
    </row>
    <row r="199" spans="1:11" x14ac:dyDescent="0.2">
      <c r="A199" s="111" t="s">
        <v>38</v>
      </c>
      <c r="B199" s="15" t="s">
        <v>35</v>
      </c>
      <c r="C199" s="15" t="s">
        <v>36</v>
      </c>
      <c r="D199" s="16">
        <v>642000</v>
      </c>
      <c r="E199" s="16">
        <v>675821</v>
      </c>
      <c r="F199" s="16">
        <v>584119</v>
      </c>
      <c r="G199" s="16">
        <f t="shared" si="61"/>
        <v>91702</v>
      </c>
      <c r="H199" s="16">
        <v>86.431022415698834</v>
      </c>
      <c r="I199" s="67">
        <v>25000</v>
      </c>
      <c r="J199" s="67">
        <f t="shared" si="62"/>
        <v>700821</v>
      </c>
      <c r="K199" s="112">
        <f t="shared" si="63"/>
        <v>83.347816346827514</v>
      </c>
    </row>
    <row r="200" spans="1:11" x14ac:dyDescent="0.2">
      <c r="A200" s="122" t="s">
        <v>43</v>
      </c>
      <c r="B200" s="123"/>
      <c r="C200" s="123"/>
      <c r="D200" s="100">
        <f t="shared" ref="D200:F200" si="71">SUM(D193:D199)</f>
        <v>2556200</v>
      </c>
      <c r="E200" s="100">
        <f>SUM(E195:E199)</f>
        <v>2690021</v>
      </c>
      <c r="F200" s="100">
        <f t="shared" si="71"/>
        <v>1978524</v>
      </c>
      <c r="G200" s="100">
        <f>SUM(G193:G199)</f>
        <v>1404049</v>
      </c>
      <c r="H200" s="92">
        <v>86.42</v>
      </c>
      <c r="I200" s="101">
        <f>SUM(I195:I199)</f>
        <v>225000</v>
      </c>
      <c r="J200" s="101">
        <f t="shared" si="62"/>
        <v>2915021</v>
      </c>
      <c r="K200" s="113">
        <f t="shared" si="63"/>
        <v>67.87340468559232</v>
      </c>
    </row>
    <row r="201" spans="1:11" x14ac:dyDescent="0.2">
      <c r="A201" s="111" t="s">
        <v>38</v>
      </c>
      <c r="B201" s="15" t="s">
        <v>44</v>
      </c>
      <c r="C201" s="15" t="s">
        <v>45</v>
      </c>
      <c r="D201" s="16">
        <v>2556200</v>
      </c>
      <c r="E201" s="16">
        <v>2690021</v>
      </c>
      <c r="F201" s="16">
        <v>2318301</v>
      </c>
      <c r="G201" s="16">
        <f t="shared" si="61"/>
        <v>371720</v>
      </c>
      <c r="H201" s="16">
        <v>86.181520516010849</v>
      </c>
      <c r="I201" s="67">
        <v>225000</v>
      </c>
      <c r="J201" s="67">
        <f t="shared" si="62"/>
        <v>2915021</v>
      </c>
      <c r="K201" s="112">
        <f t="shared" si="63"/>
        <v>79.529478518336575</v>
      </c>
    </row>
    <row r="202" spans="1:11" ht="13.5" thickBot="1" x14ac:dyDescent="0.25">
      <c r="A202" s="143" t="s">
        <v>56</v>
      </c>
      <c r="B202" s="144"/>
      <c r="C202" s="144"/>
      <c r="D202" s="102">
        <f t="shared" ref="D202:F202" si="72">SUM(D201)</f>
        <v>2556200</v>
      </c>
      <c r="E202" s="102">
        <f t="shared" si="72"/>
        <v>2690021</v>
      </c>
      <c r="F202" s="102">
        <f t="shared" si="72"/>
        <v>2318301</v>
      </c>
      <c r="G202" s="102">
        <f>SUM(G201)</f>
        <v>371720</v>
      </c>
      <c r="H202" s="103">
        <v>86.18</v>
      </c>
      <c r="I202" s="104">
        <f>SUM(I201)</f>
        <v>225000</v>
      </c>
      <c r="J202" s="104">
        <f t="shared" si="62"/>
        <v>2915021</v>
      </c>
      <c r="K202" s="114">
        <f t="shared" si="63"/>
        <v>79.529478518336575</v>
      </c>
    </row>
    <row r="203" spans="1:11" x14ac:dyDescent="0.2">
      <c r="A203" s="141" t="s">
        <v>43</v>
      </c>
      <c r="B203" s="142"/>
      <c r="C203" s="142"/>
      <c r="D203" s="105">
        <f>D177+D185+D192+D200</f>
        <v>3179897</v>
      </c>
      <c r="E203" s="105">
        <f t="shared" ref="E203:J203" si="73">E177+E185+E192+E200</f>
        <v>3659994</v>
      </c>
      <c r="F203" s="105">
        <f t="shared" si="73"/>
        <v>2334305.5300000003</v>
      </c>
      <c r="G203" s="105">
        <f t="shared" si="73"/>
        <v>2018240.47</v>
      </c>
      <c r="H203" s="105">
        <f t="shared" si="73"/>
        <v>172.47000000000003</v>
      </c>
      <c r="I203" s="105">
        <f t="shared" si="73"/>
        <v>225000</v>
      </c>
      <c r="J203" s="105">
        <f t="shared" si="73"/>
        <v>3884994</v>
      </c>
      <c r="K203" s="106">
        <f t="shared" si="63"/>
        <v>60.085177222924933</v>
      </c>
    </row>
    <row r="204" spans="1:11" ht="13.5" thickBot="1" x14ac:dyDescent="0.25">
      <c r="A204" s="124" t="s">
        <v>56</v>
      </c>
      <c r="B204" s="125"/>
      <c r="C204" s="125"/>
      <c r="D204" s="107">
        <f>D179+D187+D194+D202</f>
        <v>3179897</v>
      </c>
      <c r="E204" s="107">
        <f t="shared" ref="E204:J204" si="74">E179+E187+E194+E202</f>
        <v>3659994</v>
      </c>
      <c r="F204" s="107">
        <f t="shared" si="74"/>
        <v>2494842</v>
      </c>
      <c r="G204" s="107">
        <f t="shared" si="74"/>
        <v>1165152</v>
      </c>
      <c r="H204" s="107">
        <f t="shared" si="74"/>
        <v>286.18</v>
      </c>
      <c r="I204" s="107">
        <f t="shared" si="74"/>
        <v>225000</v>
      </c>
      <c r="J204" s="107">
        <f t="shared" si="74"/>
        <v>3884994</v>
      </c>
      <c r="K204" s="108">
        <f t="shared" si="63"/>
        <v>64.217396474743595</v>
      </c>
    </row>
    <row r="206" spans="1:11" x14ac:dyDescent="0.2">
      <c r="A206" s="116" t="s">
        <v>43</v>
      </c>
      <c r="B206" s="116"/>
      <c r="C206" s="116"/>
      <c r="D206" s="17">
        <f t="shared" ref="D206:G207" si="75">D72+D114+D164+D203</f>
        <v>46949512</v>
      </c>
      <c r="E206" s="17">
        <f t="shared" si="75"/>
        <v>51482672.719999999</v>
      </c>
      <c r="F206" s="17">
        <f t="shared" si="75"/>
        <v>38915700.490000002</v>
      </c>
      <c r="G206" s="17">
        <f t="shared" si="75"/>
        <v>13282535.230000002</v>
      </c>
      <c r="H206" s="17">
        <f>F206/E206*100</f>
        <v>75.589899346624293</v>
      </c>
      <c r="I206" s="17">
        <f>I72+I114+I164+I203</f>
        <v>1320792</v>
      </c>
      <c r="J206" s="17">
        <f>J72+J114+J164+J203</f>
        <v>52803464.719999999</v>
      </c>
      <c r="K206" s="115">
        <f t="shared" ref="K206:K207" si="76">F206/J206*100</f>
        <v>73.69914208538701</v>
      </c>
    </row>
    <row r="207" spans="1:11" x14ac:dyDescent="0.2">
      <c r="A207" s="116" t="s">
        <v>56</v>
      </c>
      <c r="B207" s="116"/>
      <c r="C207" s="116"/>
      <c r="D207" s="17">
        <f t="shared" si="75"/>
        <v>46985212</v>
      </c>
      <c r="E207" s="17">
        <f t="shared" si="75"/>
        <v>51518372.719999999</v>
      </c>
      <c r="F207" s="17">
        <f t="shared" si="75"/>
        <v>40045245.230000004</v>
      </c>
      <c r="G207" s="17">
        <f t="shared" si="75"/>
        <v>11473127.490000002</v>
      </c>
      <c r="H207" s="17">
        <f>F207/E207*100</f>
        <v>77.730027397495803</v>
      </c>
      <c r="I207" s="17">
        <f>I73+I115+I165+I204</f>
        <v>1320792</v>
      </c>
      <c r="J207" s="17">
        <f>J73+J115+J165+J204</f>
        <v>52839164.719999999</v>
      </c>
      <c r="K207" s="115">
        <f t="shared" si="76"/>
        <v>75.787051975942006</v>
      </c>
    </row>
    <row r="209" spans="1:10" ht="13.5" thickBot="1" x14ac:dyDescent="0.25"/>
    <row r="210" spans="1:10" s="162" customFormat="1" ht="15.75" x14ac:dyDescent="0.25">
      <c r="A210" s="180" t="s">
        <v>68</v>
      </c>
      <c r="B210" s="181"/>
      <c r="C210" s="182"/>
      <c r="I210" s="163"/>
    </row>
    <row r="211" spans="1:10" s="162" customFormat="1" ht="15.75" x14ac:dyDescent="0.25">
      <c r="A211" s="183" t="s">
        <v>69</v>
      </c>
      <c r="B211" s="164"/>
      <c r="C211" s="184"/>
      <c r="I211" s="163"/>
    </row>
    <row r="212" spans="1:10" s="162" customFormat="1" ht="15.75" x14ac:dyDescent="0.25">
      <c r="A212" s="185" t="s">
        <v>70</v>
      </c>
      <c r="B212" s="165"/>
      <c r="C212" s="186"/>
      <c r="I212" s="163"/>
    </row>
    <row r="213" spans="1:10" s="162" customFormat="1" ht="16.5" thickBot="1" x14ac:dyDescent="0.3">
      <c r="A213" s="187" t="s">
        <v>71</v>
      </c>
      <c r="B213" s="188"/>
      <c r="C213" s="189"/>
      <c r="I213" s="163"/>
    </row>
    <row r="214" spans="1:10" s="162" customFormat="1" ht="15.75" thickBot="1" x14ac:dyDescent="0.3">
      <c r="G214" s="1"/>
      <c r="H214" s="1"/>
      <c r="I214" s="1"/>
    </row>
    <row r="215" spans="1:10" s="162" customFormat="1" ht="15.75" customHeight="1" thickBot="1" x14ac:dyDescent="0.3">
      <c r="A215" s="190" t="s">
        <v>72</v>
      </c>
      <c r="B215" s="191"/>
      <c r="C215" s="191"/>
      <c r="D215" s="191"/>
      <c r="E215" s="191"/>
      <c r="F215" s="192"/>
      <c r="G215" s="1"/>
      <c r="H215" s="1"/>
      <c r="I215" s="1"/>
    </row>
    <row r="216" spans="1:10" s="162" customFormat="1" ht="15.75" customHeight="1" x14ac:dyDescent="0.25">
      <c r="A216" s="176" t="s">
        <v>12</v>
      </c>
      <c r="B216" s="167" t="s">
        <v>73</v>
      </c>
      <c r="C216" s="170"/>
      <c r="D216" s="170"/>
      <c r="E216" s="170"/>
      <c r="F216" s="171"/>
      <c r="G216" s="1"/>
      <c r="H216" s="1"/>
      <c r="I216" s="1"/>
    </row>
    <row r="217" spans="1:10" s="162" customFormat="1" ht="15.75" customHeight="1" x14ac:dyDescent="0.25">
      <c r="A217" s="177" t="s">
        <v>31</v>
      </c>
      <c r="B217" s="168" t="s">
        <v>74</v>
      </c>
      <c r="C217" s="169"/>
      <c r="D217" s="169"/>
      <c r="E217" s="169"/>
      <c r="F217" s="172"/>
      <c r="G217" s="1"/>
      <c r="H217" s="1"/>
      <c r="I217" s="1"/>
    </row>
    <row r="218" spans="1:10" s="162" customFormat="1" ht="15.75" customHeight="1" x14ac:dyDescent="0.25">
      <c r="A218" s="177" t="s">
        <v>57</v>
      </c>
      <c r="B218" s="168" t="s">
        <v>75</v>
      </c>
      <c r="C218" s="169"/>
      <c r="D218" s="169"/>
      <c r="E218" s="169"/>
      <c r="F218" s="172"/>
      <c r="G218" s="1"/>
      <c r="H218" s="1"/>
      <c r="I218" s="1"/>
    </row>
    <row r="219" spans="1:10" s="162" customFormat="1" ht="15.75" customHeight="1" x14ac:dyDescent="0.25">
      <c r="A219" s="177" t="s">
        <v>32</v>
      </c>
      <c r="B219" s="168" t="s">
        <v>76</v>
      </c>
      <c r="C219" s="169"/>
      <c r="D219" s="169"/>
      <c r="E219" s="169"/>
      <c r="F219" s="172"/>
      <c r="G219" s="1"/>
      <c r="H219" s="1"/>
      <c r="I219" s="1"/>
    </row>
    <row r="220" spans="1:10" s="162" customFormat="1" ht="15.75" customHeight="1" x14ac:dyDescent="0.25">
      <c r="A220" s="177" t="s">
        <v>33</v>
      </c>
      <c r="B220" s="168" t="s">
        <v>77</v>
      </c>
      <c r="C220" s="169"/>
      <c r="D220" s="169"/>
      <c r="E220" s="169"/>
      <c r="F220" s="172"/>
      <c r="G220" s="1"/>
      <c r="H220" s="1"/>
      <c r="I220" s="1"/>
      <c r="J220" s="166"/>
    </row>
    <row r="221" spans="1:10" s="162" customFormat="1" ht="15.75" customHeight="1" x14ac:dyDescent="0.25">
      <c r="A221" s="178">
        <v>33063</v>
      </c>
      <c r="B221" s="168" t="s">
        <v>78</v>
      </c>
      <c r="C221" s="169"/>
      <c r="D221" s="169"/>
      <c r="E221" s="169"/>
      <c r="F221" s="172"/>
      <c r="G221" s="1"/>
      <c r="H221" s="1"/>
      <c r="I221" s="1"/>
    </row>
    <row r="222" spans="1:10" s="162" customFormat="1" ht="15.75" customHeight="1" x14ac:dyDescent="0.25">
      <c r="A222" s="178">
        <v>33092</v>
      </c>
      <c r="B222" s="168" t="s">
        <v>79</v>
      </c>
      <c r="C222" s="169"/>
      <c r="D222" s="169"/>
      <c r="E222" s="169"/>
      <c r="F222" s="172"/>
      <c r="G222" s="1"/>
      <c r="H222" s="1"/>
      <c r="I222" s="1"/>
    </row>
    <row r="223" spans="1:10" s="162" customFormat="1" ht="15.75" customHeight="1" thickBot="1" x14ac:dyDescent="0.3">
      <c r="A223" s="179">
        <v>33353</v>
      </c>
      <c r="B223" s="175" t="s">
        <v>80</v>
      </c>
      <c r="C223" s="173"/>
      <c r="D223" s="173"/>
      <c r="E223" s="173"/>
      <c r="F223" s="174"/>
      <c r="G223" s="1"/>
      <c r="H223" s="1"/>
      <c r="I223" s="1"/>
    </row>
  </sheetData>
  <mergeCells count="75">
    <mergeCell ref="B222:F222"/>
    <mergeCell ref="B223:F223"/>
    <mergeCell ref="B220:F220"/>
    <mergeCell ref="B221:F221"/>
    <mergeCell ref="B219:F219"/>
    <mergeCell ref="B216:F216"/>
    <mergeCell ref="B217:F217"/>
    <mergeCell ref="B218:F218"/>
    <mergeCell ref="A210:C210"/>
    <mergeCell ref="A211:C211"/>
    <mergeCell ref="A212:C212"/>
    <mergeCell ref="A213:C213"/>
    <mergeCell ref="E2:H2"/>
    <mergeCell ref="A1:D1"/>
    <mergeCell ref="A3:K3"/>
    <mergeCell ref="A32:C32"/>
    <mergeCell ref="A36:C36"/>
    <mergeCell ref="A15:C15"/>
    <mergeCell ref="A25:C25"/>
    <mergeCell ref="A85:C85"/>
    <mergeCell ref="A93:C93"/>
    <mergeCell ref="A97:C97"/>
    <mergeCell ref="A103:C103"/>
    <mergeCell ref="A2:D2"/>
    <mergeCell ref="A46:C46"/>
    <mergeCell ref="A55:C55"/>
    <mergeCell ref="A67:C67"/>
    <mergeCell ref="A72:C72"/>
    <mergeCell ref="A71:C71"/>
    <mergeCell ref="A73:C73"/>
    <mergeCell ref="A87:C87"/>
    <mergeCell ref="A138:C138"/>
    <mergeCell ref="A144:C144"/>
    <mergeCell ref="A150:C150"/>
    <mergeCell ref="A115:C115"/>
    <mergeCell ref="A111:C111"/>
    <mergeCell ref="A114:C114"/>
    <mergeCell ref="A203:C203"/>
    <mergeCell ref="A177:C177"/>
    <mergeCell ref="A185:C185"/>
    <mergeCell ref="A192:C192"/>
    <mergeCell ref="A200:C200"/>
    <mergeCell ref="A202:C202"/>
    <mergeCell ref="A167:K167"/>
    <mergeCell ref="A117:K117"/>
    <mergeCell ref="A75:K75"/>
    <mergeCell ref="A95:C95"/>
    <mergeCell ref="A99:C99"/>
    <mergeCell ref="A105:C105"/>
    <mergeCell ref="A113:C113"/>
    <mergeCell ref="A165:C165"/>
    <mergeCell ref="A161:C161"/>
    <mergeCell ref="A164:C164"/>
    <mergeCell ref="A127:C127"/>
    <mergeCell ref="A136:C136"/>
    <mergeCell ref="A142:C142"/>
    <mergeCell ref="A148:C148"/>
    <mergeCell ref="A153:C153"/>
    <mergeCell ref="A129:C129"/>
    <mergeCell ref="A206:C206"/>
    <mergeCell ref="A207:C207"/>
    <mergeCell ref="E1:K1"/>
    <mergeCell ref="A155:C155"/>
    <mergeCell ref="A163:C163"/>
    <mergeCell ref="A179:C179"/>
    <mergeCell ref="A187:C187"/>
    <mergeCell ref="A194:C194"/>
    <mergeCell ref="A204:C204"/>
    <mergeCell ref="A17:C17"/>
    <mergeCell ref="A30:C30"/>
    <mergeCell ref="A34:C34"/>
    <mergeCell ref="A38:C38"/>
    <mergeCell ref="A48:C48"/>
    <mergeCell ref="A57:C57"/>
    <mergeCell ref="A69:C69"/>
  </mergeCells>
  <printOptions horizontalCentered="1"/>
  <pageMargins left="0.39370078740157477" right="0.39370078740157477" top="0.39370078740157477" bottom="0.39370078740157477" header="0" footer="0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5B976-F8F4-4937-9B09-88B260509015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Sestava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Ekonom</dc:creator>
  <cp:lastModifiedBy>Ekonom</cp:lastModifiedBy>
  <dcterms:created xsi:type="dcterms:W3CDTF">2025-12-10T18:53:26Z</dcterms:created>
  <dcterms:modified xsi:type="dcterms:W3CDTF">2025-12-10T21:48:33Z</dcterms:modified>
</cp:coreProperties>
</file>