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durova\Downloads\"/>
    </mc:Choice>
  </mc:AlternateContent>
  <xr:revisionPtr revIDLastSave="0" documentId="13_ncr:1_{37B943AD-15B4-4E50-BD08-4F7F2F27F20A}" xr6:coauthVersionLast="47" xr6:coauthVersionMax="47" xr10:uidLastSave="{00000000-0000-0000-0000-000000000000}"/>
  <bookViews>
    <workbookView xWindow="-108" yWindow="-108" windowWidth="23256" windowHeight="12576" xr2:uid="{D83B1925-5BF1-4ED7-8CAA-E7CDC6F7BB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5" i="1"/>
  <c r="F102" i="1" l="1"/>
  <c r="G102" i="1" s="1"/>
  <c r="G99" i="1"/>
  <c r="G97" i="1"/>
  <c r="G108" i="1" s="1"/>
  <c r="G18" i="1"/>
  <c r="G24" i="1" s="1"/>
  <c r="E24" i="1"/>
  <c r="D24" i="1"/>
  <c r="J138" i="1"/>
  <c r="K138" i="1" s="1"/>
  <c r="J139" i="1"/>
  <c r="K139" i="1" s="1"/>
  <c r="J140" i="1"/>
  <c r="K140" i="1" s="1"/>
  <c r="J98" i="1"/>
  <c r="K98" i="1" s="1"/>
  <c r="J99" i="1"/>
  <c r="K99" i="1" s="1"/>
  <c r="J100" i="1"/>
  <c r="K100" i="1" s="1"/>
  <c r="J101" i="1"/>
  <c r="K101" i="1" s="1"/>
  <c r="J102" i="1"/>
  <c r="J103" i="1"/>
  <c r="K103" i="1" s="1"/>
  <c r="J104" i="1"/>
  <c r="K104" i="1" s="1"/>
  <c r="J105" i="1"/>
  <c r="K105" i="1" s="1"/>
  <c r="J106" i="1"/>
  <c r="K106" i="1" s="1"/>
  <c r="J107" i="1"/>
  <c r="K107" i="1" s="1"/>
  <c r="J109" i="1"/>
  <c r="K109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8" i="1"/>
  <c r="K118" i="1" s="1"/>
  <c r="J119" i="1"/>
  <c r="K119" i="1" s="1"/>
  <c r="J120" i="1"/>
  <c r="K120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J129" i="1"/>
  <c r="J130" i="1" s="1"/>
  <c r="K130" i="1" s="1"/>
  <c r="J131" i="1"/>
  <c r="J132" i="1"/>
  <c r="K132" i="1" s="1"/>
  <c r="J133" i="1"/>
  <c r="K133" i="1" s="1"/>
  <c r="J134" i="1"/>
  <c r="K134" i="1" s="1"/>
  <c r="J135" i="1"/>
  <c r="K135" i="1" s="1"/>
  <c r="J137" i="1"/>
  <c r="K137" i="1" s="1"/>
  <c r="J97" i="1"/>
  <c r="J94" i="1"/>
  <c r="K94" i="1" s="1"/>
  <c r="J93" i="1"/>
  <c r="K93" i="1" s="1"/>
  <c r="I77" i="1"/>
  <c r="I79" i="1"/>
  <c r="I82" i="1"/>
  <c r="I84" i="1"/>
  <c r="I90" i="1"/>
  <c r="I92" i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1" i="1"/>
  <c r="J72" i="1" s="1"/>
  <c r="K72" i="1" s="1"/>
  <c r="J73" i="1"/>
  <c r="K73" i="1" s="1"/>
  <c r="J74" i="1"/>
  <c r="K74" i="1" s="1"/>
  <c r="J75" i="1"/>
  <c r="K75" i="1" s="1"/>
  <c r="J76" i="1"/>
  <c r="K76" i="1" s="1"/>
  <c r="J78" i="1"/>
  <c r="K78" i="1" s="1"/>
  <c r="J80" i="1"/>
  <c r="K80" i="1" s="1"/>
  <c r="J81" i="1"/>
  <c r="K81" i="1" s="1"/>
  <c r="J83" i="1"/>
  <c r="J84" i="1" s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J92" i="1" s="1"/>
  <c r="K92" i="1" s="1"/>
  <c r="I72" i="1"/>
  <c r="J62" i="1"/>
  <c r="K62" i="1" s="1"/>
  <c r="I70" i="1"/>
  <c r="K102" i="1" l="1"/>
  <c r="J110" i="1"/>
  <c r="K110" i="1" s="1"/>
  <c r="J121" i="1"/>
  <c r="K121" i="1" s="1"/>
  <c r="J136" i="1"/>
  <c r="K136" i="1" s="1"/>
  <c r="J79" i="1"/>
  <c r="K79" i="1" s="1"/>
  <c r="K129" i="1"/>
  <c r="J108" i="1"/>
  <c r="K108" i="1" s="1"/>
  <c r="J117" i="1"/>
  <c r="K91" i="1"/>
  <c r="K83" i="1"/>
  <c r="J128" i="1"/>
  <c r="J70" i="1"/>
  <c r="K70" i="1" s="1"/>
  <c r="K131" i="1"/>
  <c r="J82" i="1"/>
  <c r="K82" i="1" s="1"/>
  <c r="K97" i="1"/>
  <c r="K71" i="1"/>
  <c r="J90" i="1"/>
  <c r="K90" i="1" s="1"/>
  <c r="J77" i="1"/>
  <c r="K77" i="1" s="1"/>
  <c r="E59" i="1"/>
  <c r="E143" i="1" s="1"/>
  <c r="F59" i="1"/>
  <c r="F143" i="1" s="1"/>
  <c r="G59" i="1"/>
  <c r="G143" i="1" s="1"/>
  <c r="D59" i="1"/>
  <c r="D143" i="1" s="1"/>
  <c r="I57" i="1"/>
  <c r="J56" i="1"/>
  <c r="J57" i="1" s="1"/>
  <c r="K57" i="1" s="1"/>
  <c r="I55" i="1"/>
  <c r="J54" i="1"/>
  <c r="K54" i="1" s="1"/>
  <c r="I53" i="1"/>
  <c r="J46" i="1"/>
  <c r="J47" i="1"/>
  <c r="K47" i="1" s="1"/>
  <c r="J48" i="1"/>
  <c r="K48" i="1" s="1"/>
  <c r="J49" i="1"/>
  <c r="K49" i="1" s="1"/>
  <c r="J50" i="1"/>
  <c r="K50" i="1" s="1"/>
  <c r="J51" i="1"/>
  <c r="K51" i="1" s="1"/>
  <c r="J52" i="1"/>
  <c r="J45" i="1"/>
  <c r="K45" i="1" s="1"/>
  <c r="I44" i="1"/>
  <c r="J43" i="1"/>
  <c r="K43" i="1" s="1"/>
  <c r="I42" i="1"/>
  <c r="J35" i="1"/>
  <c r="K35" i="1" s="1"/>
  <c r="J36" i="1"/>
  <c r="J37" i="1"/>
  <c r="K37" i="1" s="1"/>
  <c r="J38" i="1"/>
  <c r="K38" i="1" s="1"/>
  <c r="J39" i="1"/>
  <c r="K39" i="1" s="1"/>
  <c r="J40" i="1"/>
  <c r="K40" i="1" s="1"/>
  <c r="J41" i="1"/>
  <c r="K41" i="1" s="1"/>
  <c r="J34" i="1"/>
  <c r="K34" i="1" s="1"/>
  <c r="I33" i="1"/>
  <c r="J32" i="1"/>
  <c r="K32" i="1" s="1"/>
  <c r="I31" i="1"/>
  <c r="J30" i="1"/>
  <c r="K30" i="1" s="1"/>
  <c r="I29" i="1"/>
  <c r="J26" i="1"/>
  <c r="K26" i="1" s="1"/>
  <c r="J27" i="1"/>
  <c r="K27" i="1" s="1"/>
  <c r="J28" i="1"/>
  <c r="K28" i="1" s="1"/>
  <c r="J25" i="1"/>
  <c r="K25" i="1"/>
  <c r="J19" i="1"/>
  <c r="K19" i="1" s="1"/>
  <c r="J20" i="1"/>
  <c r="J21" i="1"/>
  <c r="K21" i="1" s="1"/>
  <c r="J22" i="1"/>
  <c r="K22" i="1" s="1"/>
  <c r="J23" i="1"/>
  <c r="K23" i="1" s="1"/>
  <c r="J18" i="1"/>
  <c r="K18" i="1" s="1"/>
  <c r="I24" i="1"/>
  <c r="I17" i="1"/>
  <c r="J16" i="1"/>
  <c r="J17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I15" i="1"/>
  <c r="J4" i="1"/>
  <c r="K4" i="1" s="1"/>
  <c r="G5" i="1"/>
  <c r="G6" i="1"/>
  <c r="G7" i="1"/>
  <c r="G8" i="1"/>
  <c r="G9" i="1"/>
  <c r="G10" i="1"/>
  <c r="G11" i="1"/>
  <c r="G12" i="1"/>
  <c r="G13" i="1"/>
  <c r="G14" i="1"/>
  <c r="G4" i="1"/>
  <c r="H143" i="1" l="1"/>
  <c r="J33" i="1"/>
  <c r="K33" i="1" s="1"/>
  <c r="J44" i="1"/>
  <c r="K44" i="1" s="1"/>
  <c r="I58" i="1"/>
  <c r="I142" i="1" s="1"/>
  <c r="I59" i="1"/>
  <c r="I143" i="1" s="1"/>
  <c r="K56" i="1"/>
  <c r="K17" i="1"/>
  <c r="J29" i="1"/>
  <c r="K29" i="1" s="1"/>
  <c r="K16" i="1"/>
  <c r="J55" i="1"/>
  <c r="K55" i="1" s="1"/>
  <c r="J31" i="1"/>
  <c r="K31" i="1" s="1"/>
  <c r="J42" i="1"/>
  <c r="J15" i="1"/>
  <c r="J24" i="1"/>
  <c r="K24" i="1" s="1"/>
  <c r="K20" i="1"/>
  <c r="J53" i="1"/>
  <c r="J59" i="1" l="1"/>
  <c r="K59" i="1" s="1"/>
  <c r="K53" i="1"/>
  <c r="J58" i="1"/>
  <c r="J142" i="1" s="1"/>
  <c r="J143" i="1" l="1"/>
  <c r="K143" i="1" s="1"/>
  <c r="D117" i="1"/>
  <c r="E117" i="1"/>
  <c r="F117" i="1"/>
  <c r="K117" i="1" s="1"/>
  <c r="H112" i="1"/>
  <c r="H113" i="1"/>
  <c r="H114" i="1"/>
  <c r="H115" i="1"/>
  <c r="H116" i="1"/>
  <c r="H111" i="1"/>
  <c r="G112" i="1"/>
  <c r="G113" i="1"/>
  <c r="G114" i="1"/>
  <c r="G115" i="1"/>
  <c r="G116" i="1"/>
  <c r="G111" i="1"/>
  <c r="H35" i="1"/>
  <c r="H37" i="1"/>
  <c r="H38" i="1"/>
  <c r="H39" i="1"/>
  <c r="H40" i="1"/>
  <c r="H41" i="1"/>
  <c r="H34" i="1"/>
  <c r="D42" i="1"/>
  <c r="D58" i="1" s="1"/>
  <c r="D142" i="1" s="1"/>
  <c r="E42" i="1"/>
  <c r="G35" i="1"/>
  <c r="G37" i="1"/>
  <c r="G38" i="1"/>
  <c r="G39" i="1"/>
  <c r="G40" i="1"/>
  <c r="G41" i="1"/>
  <c r="G34" i="1"/>
  <c r="F36" i="1"/>
  <c r="E128" i="1"/>
  <c r="F128" i="1"/>
  <c r="D128" i="1"/>
  <c r="H123" i="1"/>
  <c r="H124" i="1"/>
  <c r="H125" i="1"/>
  <c r="H126" i="1"/>
  <c r="H122" i="1"/>
  <c r="G123" i="1"/>
  <c r="G124" i="1"/>
  <c r="G125" i="1"/>
  <c r="G126" i="1"/>
  <c r="G127" i="1"/>
  <c r="G122" i="1"/>
  <c r="H5" i="1"/>
  <c r="H6" i="1"/>
  <c r="H7" i="1"/>
  <c r="H8" i="1"/>
  <c r="H9" i="1"/>
  <c r="H10" i="1"/>
  <c r="H11" i="1"/>
  <c r="H12" i="1"/>
  <c r="H13" i="1"/>
  <c r="H14" i="1"/>
  <c r="H4" i="1"/>
  <c r="F15" i="1"/>
  <c r="E15" i="1"/>
  <c r="F46" i="1"/>
  <c r="G46" i="1" s="1"/>
  <c r="G128" i="1" l="1"/>
  <c r="H128" i="1"/>
  <c r="K128" i="1"/>
  <c r="E58" i="1"/>
  <c r="E142" i="1" s="1"/>
  <c r="K15" i="1"/>
  <c r="G117" i="1"/>
  <c r="H36" i="1"/>
  <c r="K36" i="1"/>
  <c r="G53" i="1"/>
  <c r="K46" i="1"/>
  <c r="G36" i="1"/>
  <c r="G42" i="1" s="1"/>
  <c r="F42" i="1"/>
  <c r="G15" i="1"/>
  <c r="G58" i="1" l="1"/>
  <c r="G142" i="1" s="1"/>
  <c r="H42" i="1"/>
  <c r="K42" i="1"/>
  <c r="F58" i="1"/>
  <c r="F142" i="1" l="1"/>
  <c r="K58" i="1"/>
  <c r="K142" i="1" l="1"/>
  <c r="H142" i="1"/>
</calcChain>
</file>

<file path=xl/sharedStrings.xml><?xml version="1.0" encoding="utf-8"?>
<sst xmlns="http://schemas.openxmlformats.org/spreadsheetml/2006/main" count="379" uniqueCount="80">
  <si>
    <t>60336293 Základní  škola a Mateřská škola Štramberk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</si>
  <si>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</si>
  <si>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</si>
  <si>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</si>
  <si>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</si>
  <si>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</si>
  <si>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</si>
  <si>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</si>
  <si>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</si>
  <si>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</si>
  <si>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</si>
  <si>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</si>
  <si>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</si>
  <si>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</si>
  <si>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</si>
  <si>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</si>
  <si>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</si>
  <si>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</si>
  <si>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</si>
  <si>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</si>
  <si>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</si>
  <si>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</si>
  <si>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</si>
  <si>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</si>
  <si>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545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</si>
  <si>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</si>
  <si>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</si>
  <si>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</si>
  <si>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</si>
  <si>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</si>
  <si>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</si>
  <si>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00004</t>
  </si>
  <si>
    <t>00007</t>
  </si>
  <si>
    <t>33063</t>
  </si>
  <si>
    <t>524</t>
  </si>
  <si>
    <t>Zákonné sociální pojištění</t>
  </si>
  <si>
    <t>525</t>
  </si>
  <si>
    <t>Jiné sociální pojištění</t>
  </si>
  <si>
    <t>527</t>
  </si>
  <si>
    <t>Zákonné sociální náklady</t>
  </si>
  <si>
    <t>33353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</si>
  <si>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</si>
  <si>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</si>
  <si>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</si>
  <si>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</si>
  <si>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</si>
  <si>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</si>
  <si>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</si>
  <si>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</si>
  <si>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</si>
  <si>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</si>
  <si>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</si>
  <si>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</si>
  <si>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</si>
  <si>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</si>
  <si>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UZ 00002 Náklady celkem</t>
  </si>
  <si>
    <t>UZ 00004 Náklady celkem</t>
  </si>
  <si>
    <t>UZ 00007 Náklady celkem</t>
  </si>
  <si>
    <t>Ostatní náklady</t>
  </si>
  <si>
    <t>Potraviny</t>
  </si>
  <si>
    <t>R.O.Č.5</t>
  </si>
  <si>
    <t>UP.Č.5</t>
  </si>
  <si>
    <t>Skut./UP (%) UPČ.5</t>
  </si>
  <si>
    <t>Plnění plánu k 20.11.2024 + RO.Č. 5   Základní škola a Mateřská škola Štramberk</t>
  </si>
  <si>
    <t>UZ 00002 Výnosy celkem</t>
  </si>
  <si>
    <t>UZ 00004 Výnosy celkem</t>
  </si>
  <si>
    <t>UZ 00007 Výnosy celkem</t>
  </si>
  <si>
    <t>UZ 33063 Výnosy celkem</t>
  </si>
  <si>
    <t>UZ 33353 Výnosy celkem</t>
  </si>
  <si>
    <t>UZ 33063 Náklady celkem</t>
  </si>
  <si>
    <t>UZ 33353 Náklady celkem</t>
  </si>
  <si>
    <t>Základní škola</t>
  </si>
  <si>
    <t>Zdroje ( UZ ) :</t>
  </si>
  <si>
    <t>Zřizovatel - Město Štramberk</t>
  </si>
  <si>
    <t>Vlastní zdroje</t>
  </si>
  <si>
    <t>Účelová dotace - Město Štramberk</t>
  </si>
  <si>
    <t>Dotace MŠMT - Šablony pro ZŠ  a  MŠ OKAP II</t>
  </si>
  <si>
    <t>Ministerstvo školství prostřednictvím Krajského úřadu MSK - Přímé náklady na vzdělávání</t>
  </si>
  <si>
    <t xml:space="preserve">Mateřská škola Bařiny </t>
  </si>
  <si>
    <t xml:space="preserve">Mateřská škola Zauličí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</si>
</sst>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3" xfId="0" applyFont="1" applyFill="1" applyBorder="1"/>
    <xf numFmtId="0" fontId="5" fillId="4" borderId="14" xfId="0" applyFont="1" applyFill="1" applyBorder="1"/>
    <xf numFmtId="4" fontId="5" fillId="4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/>
    <xf numFmtId="4" fontId="5" fillId="4" borderId="15" xfId="0" applyNumberFormat="1" applyFont="1" applyFill="1" applyBorder="1"/>
    <xf numFmtId="0" fontId="5" fillId="4" borderId="8" xfId="0" applyFont="1" applyFill="1" applyBorder="1"/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/>
    <xf numFmtId="4" fontId="5" fillId="4" borderId="9" xfId="0" applyNumberFormat="1" applyFont="1" applyFill="1" applyBorder="1"/>
    <xf numFmtId="4" fontId="3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/>
    <xf numFmtId="4" fontId="1" fillId="5" borderId="9" xfId="0" applyNumberFormat="1" applyFont="1" applyFill="1" applyBorder="1"/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/>
    <xf numFmtId="4" fontId="2" fillId="0" borderId="0" xfId="0" applyNumberFormat="1" applyFont="1"/>
    <xf numFmtId="4" fontId="3" fillId="5" borderId="11" xfId="0" applyNumberFormat="1" applyFont="1" applyFill="1" applyBorder="1" applyAlignment="1">
      <alignment horizontal="right" vertical="center" wrapText="1"/>
    </xf>
    <xf numFmtId="4" fontId="1" fillId="5" borderId="11" xfId="0" applyNumberFormat="1" applyFont="1" applyFill="1" applyBorder="1"/>
    <xf numFmtId="4" fontId="1" fillId="5" borderId="12" xfId="0" applyNumberFormat="1" applyFont="1" applyFill="1" applyBorder="1"/>
    <xf numFmtId="0" fontId="5" fillId="0" borderId="0" xfId="0" applyFont="1"/>
    <xf numFmtId="4" fontId="3" fillId="5" borderId="17" xfId="0" applyNumberFormat="1" applyFont="1" applyFill="1" applyBorder="1" applyAlignment="1">
      <alignment horizontal="right" vertical="center" wrapText="1"/>
    </xf>
    <xf numFmtId="4" fontId="1" fillId="5" borderId="17" xfId="0" applyNumberFormat="1" applyFont="1" applyFill="1" applyBorder="1"/>
    <xf numFmtId="4" fontId="1" fillId="5" borderId="18" xfId="0" applyNumberFormat="1" applyFont="1" applyFill="1" applyBorder="1"/>
    <xf numFmtId="4" fontId="3" fillId="5" borderId="6" xfId="0" applyNumberFormat="1" applyFont="1" applyFill="1" applyBorder="1" applyAlignment="1">
      <alignment horizontal="right" vertical="center" wrapText="1"/>
    </xf>
    <xf numFmtId="4" fontId="1" fillId="5" borderId="6" xfId="0" applyNumberFormat="1" applyFont="1" applyFill="1" applyBorder="1"/>
    <xf numFmtId="4" fontId="1" fillId="5" borderId="7" xfId="0" applyNumberFormat="1" applyFont="1" applyFill="1" applyBorder="1"/>
    <xf numFmtId="0" fontId="5" fillId="6" borderId="1" xfId="0" applyFont="1" applyFill="1" applyBorder="1"/>
    <xf numFmtId="4" fontId="5" fillId="6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/>
    <xf numFmtId="4" fontId="3" fillId="7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/>
    <xf numFmtId="0" fontId="5" fillId="6" borderId="14" xfId="0" applyFont="1" applyFill="1" applyBorder="1"/>
    <xf numFmtId="4" fontId="5" fillId="6" borderId="14" xfId="0" applyNumberFormat="1" applyFont="1" applyFill="1" applyBorder="1" applyAlignment="1">
      <alignment horizontal="right" vertical="center"/>
    </xf>
    <xf numFmtId="4" fontId="5" fillId="6" borderId="14" xfId="0" applyNumberFormat="1" applyFont="1" applyFill="1" applyBorder="1"/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" fontId="3" fillId="7" borderId="17" xfId="0" applyNumberFormat="1" applyFont="1" applyFill="1" applyBorder="1" applyAlignment="1">
      <alignment horizontal="right" vertical="center" wrapText="1"/>
    </xf>
    <xf numFmtId="4" fontId="1" fillId="7" borderId="17" xfId="0" applyNumberFormat="1" applyFont="1" applyFill="1" applyBorder="1"/>
    <xf numFmtId="4" fontId="3" fillId="7" borderId="6" xfId="0" applyNumberFormat="1" applyFont="1" applyFill="1" applyBorder="1" applyAlignment="1">
      <alignment horizontal="right" vertical="center" wrapText="1"/>
    </xf>
    <xf numFmtId="4" fontId="1" fillId="7" borderId="6" xfId="0" applyNumberFormat="1" applyFont="1" applyFill="1" applyBorder="1" applyAlignment="1">
      <alignment horizontal="right" vertical="center"/>
    </xf>
    <xf numFmtId="4" fontId="1" fillId="7" borderId="6" xfId="0" applyNumberFormat="1" applyFont="1" applyFill="1" applyBorder="1"/>
    <xf numFmtId="4" fontId="1" fillId="7" borderId="7" xfId="0" applyNumberFormat="1" applyFont="1" applyFill="1" applyBorder="1"/>
    <xf numFmtId="4" fontId="3" fillId="7" borderId="11" xfId="0" applyNumberFormat="1" applyFont="1" applyFill="1" applyBorder="1" applyAlignment="1">
      <alignment horizontal="right" vertical="center" wrapText="1"/>
    </xf>
    <xf numFmtId="4" fontId="1" fillId="7" borderId="11" xfId="0" applyNumberFormat="1" applyFont="1" applyFill="1" applyBorder="1"/>
    <xf numFmtId="4" fontId="1" fillId="7" borderId="12" xfId="0" applyNumberFormat="1" applyFont="1" applyFill="1" applyBorder="1"/>
    <xf numFmtId="0" fontId="5" fillId="6" borderId="13" xfId="0" applyFont="1" applyFill="1" applyBorder="1"/>
    <xf numFmtId="4" fontId="5" fillId="6" borderId="15" xfId="0" applyNumberFormat="1" applyFont="1" applyFill="1" applyBorder="1"/>
    <xf numFmtId="0" fontId="5" fillId="6" borderId="8" xfId="0" applyFont="1" applyFill="1" applyBorder="1"/>
    <xf numFmtId="4" fontId="5" fillId="6" borderId="9" xfId="0" applyNumberFormat="1" applyFont="1" applyFill="1" applyBorder="1"/>
    <xf numFmtId="4" fontId="1" fillId="7" borderId="9" xfId="0" applyNumberFormat="1" applyFont="1" applyFill="1" applyBorder="1"/>
    <xf numFmtId="4" fontId="1" fillId="7" borderId="18" xfId="0" applyNumberFormat="1" applyFont="1" applyFill="1" applyBorder="1"/>
    <xf numFmtId="0" fontId="5" fillId="8" borderId="1" xfId="0" applyFont="1" applyFill="1" applyBorder="1"/>
    <xf numFmtId="4" fontId="5" fillId="8" borderId="1" xfId="0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/>
    <xf numFmtId="4" fontId="3" fillId="9" borderId="1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/>
    <xf numFmtId="4" fontId="3" fillId="2" borderId="11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1" fillId="9" borderId="1" xfId="0" applyNumberFormat="1" applyFont="1" applyFill="1" applyBorder="1" applyAlignment="1">
      <alignment horizontal="right" vertical="center"/>
    </xf>
    <xf numFmtId="4" fontId="1" fillId="9" borderId="1" xfId="0" applyNumberFormat="1" applyFont="1" applyFill="1" applyBorder="1"/>
    <xf numFmtId="0" fontId="5" fillId="8" borderId="14" xfId="0" applyFont="1" applyFill="1" applyBorder="1"/>
    <xf numFmtId="4" fontId="5" fillId="8" borderId="14" xfId="0" applyNumberFormat="1" applyFont="1" applyFill="1" applyBorder="1" applyAlignment="1">
      <alignment horizontal="right" vertical="center"/>
    </xf>
    <xf numFmtId="4" fontId="5" fillId="8" borderId="14" xfId="0" applyNumberFormat="1" applyFont="1" applyFill="1" applyBorder="1"/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5" fillId="8" borderId="13" xfId="0" applyFont="1" applyFill="1" applyBorder="1"/>
    <xf numFmtId="4" fontId="5" fillId="8" borderId="15" xfId="0" applyNumberFormat="1" applyFont="1" applyFill="1" applyBorder="1"/>
    <xf numFmtId="0" fontId="5" fillId="8" borderId="8" xfId="0" applyFont="1" applyFill="1" applyBorder="1"/>
    <xf numFmtId="4" fontId="5" fillId="8" borderId="9" xfId="0" applyNumberFormat="1" applyFont="1" applyFill="1" applyBorder="1"/>
    <xf numFmtId="4" fontId="1" fillId="9" borderId="9" xfId="0" applyNumberFormat="1" applyFont="1" applyFill="1" applyBorder="1"/>
    <xf numFmtId="4" fontId="3" fillId="9" borderId="11" xfId="0" applyNumberFormat="1" applyFont="1" applyFill="1" applyBorder="1" applyAlignment="1">
      <alignment horizontal="right" vertical="center" wrapText="1"/>
    </xf>
    <xf numFmtId="4" fontId="1" fillId="9" borderId="11" xfId="0" applyNumberFormat="1" applyFont="1" applyFill="1" applyBorder="1" applyAlignment="1">
      <alignment horizontal="right" vertical="center"/>
    </xf>
    <xf numFmtId="4" fontId="1" fillId="9" borderId="11" xfId="0" applyNumberFormat="1" applyFont="1" applyFill="1" applyBorder="1"/>
    <xf numFmtId="4" fontId="1" fillId="9" borderId="12" xfId="0" applyNumberFormat="1" applyFont="1" applyFill="1" applyBorder="1"/>
    <xf numFmtId="4" fontId="3" fillId="9" borderId="17" xfId="0" applyNumberFormat="1" applyFont="1" applyFill="1" applyBorder="1" applyAlignment="1">
      <alignment horizontal="right" vertical="center" wrapText="1"/>
    </xf>
    <xf numFmtId="4" fontId="1" fillId="9" borderId="17" xfId="0" applyNumberFormat="1" applyFont="1" applyFill="1" applyBorder="1" applyAlignment="1">
      <alignment horizontal="right" vertical="center"/>
    </xf>
    <xf numFmtId="4" fontId="1" fillId="9" borderId="17" xfId="0" applyNumberFormat="1" applyFont="1" applyFill="1" applyBorder="1"/>
    <xf numFmtId="4" fontId="1" fillId="9" borderId="18" xfId="0" applyNumberFormat="1" applyFont="1" applyFill="1" applyBorder="1"/>
    <xf numFmtId="4" fontId="3" fillId="9" borderId="6" xfId="0" applyNumberFormat="1" applyFont="1" applyFill="1" applyBorder="1" applyAlignment="1">
      <alignment horizontal="right" vertical="center" wrapText="1"/>
    </xf>
    <xf numFmtId="4" fontId="1" fillId="9" borderId="6" xfId="0" applyNumberFormat="1" applyFont="1" applyFill="1" applyBorder="1" applyAlignment="1">
      <alignment horizontal="right" vertical="center"/>
    </xf>
    <xf numFmtId="4" fontId="1" fillId="9" borderId="6" xfId="0" applyNumberFormat="1" applyFont="1" applyFill="1" applyBorder="1"/>
    <xf numFmtId="4" fontId="1" fillId="9" borderId="7" xfId="0" applyNumberFormat="1" applyFont="1" applyFill="1" applyBorder="1"/>
    <xf numFmtId="0" fontId="7" fillId="0" borderId="13" xfId="0" applyFont="1" applyBorder="1"/>
    <xf numFmtId="0" fontId="7" fillId="0" borderId="8" xfId="0" applyFont="1" applyBorder="1"/>
    <xf numFmtId="0" fontId="7" fillId="0" borderId="10" xfId="0" applyFont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8" xfId="0" applyFont="1" applyFill="1" applyBorder="1"/>
    <xf numFmtId="0" fontId="3" fillId="5" borderId="1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0" fontId="6" fillId="3" borderId="0" xfId="0" applyFont="1" applyFill="1" applyAlignment="1">
      <alignment horizontal="left" vertical="center" wrapText="1"/>
    </xf>
    <xf numFmtId="0" fontId="3" fillId="7" borderId="8" xfId="0" applyFont="1" applyFill="1" applyBorder="1"/>
    <xf numFmtId="0" fontId="3" fillId="7" borderId="1" xfId="0" applyFont="1" applyFill="1" applyBorder="1"/>
    <xf numFmtId="0" fontId="3" fillId="9" borderId="8" xfId="0" applyFont="1" applyFill="1" applyBorder="1"/>
    <xf numFmtId="0" fontId="3" fillId="9" borderId="1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3" fillId="9" borderId="16" xfId="0" applyFont="1" applyFill="1" applyBorder="1"/>
    <xf numFmtId="0" fontId="3" fillId="9" borderId="17" xfId="0" applyFont="1" applyFill="1" applyBorder="1"/>
    <xf numFmtId="0" fontId="3" fillId="5" borderId="16" xfId="0" applyFont="1" applyFill="1" applyBorder="1"/>
    <xf numFmtId="0" fontId="3" fillId="5" borderId="17" xfId="0" applyFont="1" applyFill="1" applyBorder="1"/>
    <xf numFmtId="0" fontId="3" fillId="7" borderId="16" xfId="0" applyFont="1" applyFill="1" applyBorder="1"/>
    <xf numFmtId="0" fontId="3" fillId="7" borderId="17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10" borderId="8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7" fillId="10" borderId="9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9" borderId="10" xfId="0" applyFont="1" applyFill="1" applyBorder="1"/>
    <xf numFmtId="0" fontId="3" fillId="9" borderId="11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6346-607F-45D2-BF40-7893E347446A}">
  <dimension ref="A1:L157"/>
  <sheetViews>
    <sheetView tabSelected="1" topLeftCell="A137" workbookViewId="0">
      <selection activeCell="G59" sqref="G59"/>
    </sheetView>
  </sheetViews>
  <sheetFormatPr defaultColWidth="8.88671875" defaultRowHeight="12" x14ac:dyDescent="0.25"/>
  <cols>
    <col min="1" max="1" width="5.88671875" style="1" customWidth="1"/>
    <col min="2" max="2" width="3.44140625" style="1" bestFit="1" customWidth="1"/>
    <col min="3" max="3" width="41.6640625" style="1" bestFit="1" customWidth="1"/>
    <col min="4" max="7" width="12.88671875" style="1" customWidth="1"/>
    <col min="8" max="8" width="6.44140625" style="1" bestFit="1" customWidth="1"/>
    <col min="9" max="10" width="12.88671875" style="1" customWidth="1"/>
    <col min="11" max="11" width="7.6640625" style="1" customWidth="1"/>
    <col min="12" max="12" width="11.88671875" style="1" customWidth="1"/>
    <col min="13" max="16384" width="8.88671875" style="1"/>
  </cols>
  <sheetData>
    <row r="1" spans="1:12" x14ac:dyDescent="0.25">
      <c r="A1" s="99" t="s">
        <v>0</v>
      </c>
      <c r="B1" s="99"/>
      <c r="C1" s="99"/>
      <c r="D1" s="99"/>
      <c r="E1" s="100">
        <v>45616</v>
      </c>
      <c r="F1" s="101"/>
      <c r="G1" s="101"/>
      <c r="H1" s="101"/>
    </row>
    <row r="2" spans="1:12" ht="18" thickBot="1" x14ac:dyDescent="0.3">
      <c r="A2" s="110" t="s">
        <v>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36.6" thickBot="1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60</v>
      </c>
      <c r="J3" s="3" t="s">
        <v>61</v>
      </c>
      <c r="K3" s="5" t="s">
        <v>62</v>
      </c>
      <c r="L3" s="6"/>
    </row>
    <row r="4" spans="1:12" x14ac:dyDescent="0.25">
      <c r="A4" s="7" t="s">
        <v>9</v>
      </c>
      <c r="B4" s="8" t="s">
        <v>10</v>
      </c>
      <c r="C4" s="8" t="s">
        <v>11</v>
      </c>
      <c r="D4" s="9">
        <v>215000</v>
      </c>
      <c r="E4" s="9">
        <v>217818</v>
      </c>
      <c r="F4" s="9">
        <v>211823.4</v>
      </c>
      <c r="G4" s="9">
        <f>E4-F4</f>
        <v>5994.6000000000058</v>
      </c>
      <c r="H4" s="9">
        <f>F4/E4*100</f>
        <v>97.247885849654295</v>
      </c>
      <c r="I4" s="9">
        <v>0</v>
      </c>
      <c r="J4" s="10">
        <f>E4+I4</f>
        <v>217818</v>
      </c>
      <c r="K4" s="11">
        <f>F4/J4*100</f>
        <v>97.247885849654295</v>
      </c>
    </row>
    <row r="5" spans="1:12" x14ac:dyDescent="0.25">
      <c r="A5" s="12" t="s">
        <v>9</v>
      </c>
      <c r="B5" s="13" t="s">
        <v>12</v>
      </c>
      <c r="C5" s="13" t="s">
        <v>13</v>
      </c>
      <c r="D5" s="14">
        <v>2265000</v>
      </c>
      <c r="E5" s="14">
        <v>2265000</v>
      </c>
      <c r="F5" s="14">
        <v>1191439.58</v>
      </c>
      <c r="G5" s="14">
        <f t="shared" ref="G5:G14" si="0">E5-F5</f>
        <v>1073560.42</v>
      </c>
      <c r="H5" s="14">
        <f t="shared" ref="H5:H14" si="1">F5/E5*100</f>
        <v>52.602188962472404</v>
      </c>
      <c r="I5" s="14">
        <v>0</v>
      </c>
      <c r="J5" s="15">
        <f t="shared" ref="J5:J14" si="2">E5+I5</f>
        <v>2265000</v>
      </c>
      <c r="K5" s="16">
        <f t="shared" ref="K5:K59" si="3">F5/J5*100</f>
        <v>52.602188962472404</v>
      </c>
    </row>
    <row r="6" spans="1:12" x14ac:dyDescent="0.25">
      <c r="A6" s="12" t="s">
        <v>9</v>
      </c>
      <c r="B6" s="13" t="s">
        <v>14</v>
      </c>
      <c r="C6" s="13" t="s">
        <v>15</v>
      </c>
      <c r="D6" s="14">
        <v>400000</v>
      </c>
      <c r="E6" s="14">
        <v>362000</v>
      </c>
      <c r="F6" s="14">
        <v>156480.51</v>
      </c>
      <c r="G6" s="14">
        <f t="shared" si="0"/>
        <v>205519.49</v>
      </c>
      <c r="H6" s="14">
        <f t="shared" si="1"/>
        <v>43.226660220994475</v>
      </c>
      <c r="I6" s="14">
        <v>0</v>
      </c>
      <c r="J6" s="15">
        <f t="shared" si="2"/>
        <v>362000</v>
      </c>
      <c r="K6" s="16">
        <f t="shared" si="3"/>
        <v>43.226660220994475</v>
      </c>
    </row>
    <row r="7" spans="1:12" x14ac:dyDescent="0.25">
      <c r="A7" s="12" t="s">
        <v>9</v>
      </c>
      <c r="B7" s="13" t="s">
        <v>16</v>
      </c>
      <c r="C7" s="13" t="s">
        <v>17</v>
      </c>
      <c r="D7" s="14">
        <v>12000</v>
      </c>
      <c r="E7" s="14">
        <v>32000</v>
      </c>
      <c r="F7" s="14">
        <v>22310</v>
      </c>
      <c r="G7" s="14">
        <f t="shared" si="0"/>
        <v>9690</v>
      </c>
      <c r="H7" s="14">
        <f t="shared" si="1"/>
        <v>69.71875</v>
      </c>
      <c r="I7" s="14">
        <v>0</v>
      </c>
      <c r="J7" s="15">
        <f t="shared" si="2"/>
        <v>32000</v>
      </c>
      <c r="K7" s="16">
        <f t="shared" si="3"/>
        <v>69.71875</v>
      </c>
    </row>
    <row r="8" spans="1:12" x14ac:dyDescent="0.25">
      <c r="A8" s="12" t="s">
        <v>9</v>
      </c>
      <c r="B8" s="13" t="s">
        <v>18</v>
      </c>
      <c r="C8" s="13" t="s">
        <v>19</v>
      </c>
      <c r="D8" s="14">
        <v>9000</v>
      </c>
      <c r="E8" s="14">
        <v>9000</v>
      </c>
      <c r="F8" s="14">
        <v>3144.92</v>
      </c>
      <c r="G8" s="14">
        <f t="shared" si="0"/>
        <v>5855.08</v>
      </c>
      <c r="H8" s="14">
        <f t="shared" si="1"/>
        <v>34.943555555555555</v>
      </c>
      <c r="I8" s="14">
        <v>0</v>
      </c>
      <c r="J8" s="15">
        <f t="shared" si="2"/>
        <v>9000</v>
      </c>
      <c r="K8" s="16">
        <f t="shared" si="3"/>
        <v>34.943555555555555</v>
      </c>
    </row>
    <row r="9" spans="1:12" x14ac:dyDescent="0.25">
      <c r="A9" s="12" t="s">
        <v>9</v>
      </c>
      <c r="B9" s="13" t="s">
        <v>20</v>
      </c>
      <c r="C9" s="13" t="s">
        <v>21</v>
      </c>
      <c r="D9" s="14">
        <v>420300</v>
      </c>
      <c r="E9" s="14">
        <v>420402.5</v>
      </c>
      <c r="F9" s="14">
        <v>368454.38</v>
      </c>
      <c r="G9" s="14">
        <f t="shared" si="0"/>
        <v>51948.119999999995</v>
      </c>
      <c r="H9" s="14">
        <f t="shared" si="1"/>
        <v>87.643241893185703</v>
      </c>
      <c r="I9" s="14">
        <v>0</v>
      </c>
      <c r="J9" s="15">
        <f t="shared" si="2"/>
        <v>420402.5</v>
      </c>
      <c r="K9" s="16">
        <f t="shared" si="3"/>
        <v>87.643241893185703</v>
      </c>
    </row>
    <row r="10" spans="1:12" x14ac:dyDescent="0.25">
      <c r="A10" s="12" t="s">
        <v>9</v>
      </c>
      <c r="B10" s="13" t="s">
        <v>22</v>
      </c>
      <c r="C10" s="13" t="s">
        <v>23</v>
      </c>
      <c r="D10" s="14">
        <v>2000</v>
      </c>
      <c r="E10" s="14">
        <v>2000</v>
      </c>
      <c r="F10" s="14">
        <v>0</v>
      </c>
      <c r="G10" s="14">
        <f t="shared" si="0"/>
        <v>2000</v>
      </c>
      <c r="H10" s="14">
        <f t="shared" si="1"/>
        <v>0</v>
      </c>
      <c r="I10" s="14">
        <v>0</v>
      </c>
      <c r="J10" s="15">
        <f t="shared" si="2"/>
        <v>2000</v>
      </c>
      <c r="K10" s="16">
        <f t="shared" si="3"/>
        <v>0</v>
      </c>
    </row>
    <row r="11" spans="1:12" x14ac:dyDescent="0.25">
      <c r="A11" s="12" t="s">
        <v>9</v>
      </c>
      <c r="B11" s="13" t="s">
        <v>24</v>
      </c>
      <c r="C11" s="13" t="s">
        <v>58</v>
      </c>
      <c r="D11" s="14">
        <v>0</v>
      </c>
      <c r="E11" s="14">
        <v>8000</v>
      </c>
      <c r="F11" s="14">
        <v>8000</v>
      </c>
      <c r="G11" s="14">
        <f t="shared" si="0"/>
        <v>0</v>
      </c>
      <c r="H11" s="14">
        <f t="shared" si="1"/>
        <v>100</v>
      </c>
      <c r="I11" s="14">
        <v>0</v>
      </c>
      <c r="J11" s="15">
        <f t="shared" si="2"/>
        <v>8000</v>
      </c>
      <c r="K11" s="16">
        <f t="shared" si="3"/>
        <v>100</v>
      </c>
    </row>
    <row r="12" spans="1:12" x14ac:dyDescent="0.25">
      <c r="A12" s="12" t="s">
        <v>9</v>
      </c>
      <c r="B12" s="13" t="s">
        <v>25</v>
      </c>
      <c r="C12" s="13" t="s">
        <v>26</v>
      </c>
      <c r="D12" s="14">
        <v>132654</v>
      </c>
      <c r="E12" s="14">
        <v>132654</v>
      </c>
      <c r="F12" s="14">
        <v>111235</v>
      </c>
      <c r="G12" s="14">
        <f t="shared" si="0"/>
        <v>21419</v>
      </c>
      <c r="H12" s="14">
        <f t="shared" si="1"/>
        <v>83.853483498424481</v>
      </c>
      <c r="I12" s="14">
        <v>0</v>
      </c>
      <c r="J12" s="15">
        <f t="shared" si="2"/>
        <v>132654</v>
      </c>
      <c r="K12" s="16">
        <f t="shared" si="3"/>
        <v>83.853483498424481</v>
      </c>
    </row>
    <row r="13" spans="1:12" x14ac:dyDescent="0.25">
      <c r="A13" s="12" t="s">
        <v>9</v>
      </c>
      <c r="B13" s="13" t="s">
        <v>27</v>
      </c>
      <c r="C13" s="13" t="s">
        <v>28</v>
      </c>
      <c r="D13" s="14">
        <v>53046</v>
      </c>
      <c r="E13" s="14">
        <v>52943.5</v>
      </c>
      <c r="F13" s="14">
        <v>52291.19</v>
      </c>
      <c r="G13" s="14">
        <f t="shared" si="0"/>
        <v>652.30999999999767</v>
      </c>
      <c r="H13" s="14">
        <f t="shared" si="1"/>
        <v>98.767912963819924</v>
      </c>
      <c r="I13" s="14">
        <v>0</v>
      </c>
      <c r="J13" s="15">
        <f t="shared" si="2"/>
        <v>52943.5</v>
      </c>
      <c r="K13" s="16">
        <f t="shared" si="3"/>
        <v>98.767912963819924</v>
      </c>
    </row>
    <row r="14" spans="1:12" x14ac:dyDescent="0.25">
      <c r="A14" s="12" t="s">
        <v>9</v>
      </c>
      <c r="B14" s="13" t="s">
        <v>29</v>
      </c>
      <c r="C14" s="13" t="s">
        <v>30</v>
      </c>
      <c r="D14" s="14">
        <v>47500</v>
      </c>
      <c r="E14" s="14">
        <v>54682</v>
      </c>
      <c r="F14" s="14">
        <v>53182</v>
      </c>
      <c r="G14" s="14">
        <f t="shared" si="0"/>
        <v>1500</v>
      </c>
      <c r="H14" s="14">
        <f t="shared" si="1"/>
        <v>97.256866976335914</v>
      </c>
      <c r="I14" s="14">
        <v>0</v>
      </c>
      <c r="J14" s="15">
        <f t="shared" si="2"/>
        <v>54682</v>
      </c>
      <c r="K14" s="16">
        <f t="shared" si="3"/>
        <v>97.256866976335914</v>
      </c>
    </row>
    <row r="15" spans="1:12" x14ac:dyDescent="0.25">
      <c r="A15" s="106" t="s">
        <v>55</v>
      </c>
      <c r="B15" s="107"/>
      <c r="C15" s="107"/>
      <c r="D15" s="17">
        <v>3556500</v>
      </c>
      <c r="E15" s="17">
        <f>SUM(E4:E14)</f>
        <v>3556500</v>
      </c>
      <c r="F15" s="17">
        <f>SUM(F4:F14)</f>
        <v>2178360.98</v>
      </c>
      <c r="G15" s="17">
        <f>SUM(G4:G14)</f>
        <v>1378139.02</v>
      </c>
      <c r="H15" s="17">
        <v>61.25</v>
      </c>
      <c r="I15" s="18">
        <f>SUM(I4:I14)</f>
        <v>0</v>
      </c>
      <c r="J15" s="18">
        <f>SUM(J4:J14)</f>
        <v>3556500</v>
      </c>
      <c r="K15" s="19">
        <f t="shared" si="3"/>
        <v>61.250132995922954</v>
      </c>
    </row>
    <row r="16" spans="1:12" x14ac:dyDescent="0.25">
      <c r="A16" s="12" t="s">
        <v>9</v>
      </c>
      <c r="B16" s="13" t="s">
        <v>42</v>
      </c>
      <c r="C16" s="13" t="s">
        <v>43</v>
      </c>
      <c r="D16" s="14">
        <v>3556500</v>
      </c>
      <c r="E16" s="14">
        <v>3556500</v>
      </c>
      <c r="F16" s="14">
        <v>3425195</v>
      </c>
      <c r="G16" s="14">
        <v>131305</v>
      </c>
      <c r="H16" s="14">
        <v>96.308027555180658</v>
      </c>
      <c r="I16" s="14">
        <v>0</v>
      </c>
      <c r="J16" s="15">
        <f>E16+I16</f>
        <v>3556500</v>
      </c>
      <c r="K16" s="16">
        <f t="shared" si="3"/>
        <v>96.308027555180658</v>
      </c>
      <c r="L16" s="20"/>
    </row>
    <row r="17" spans="1:12" x14ac:dyDescent="0.25">
      <c r="A17" s="106" t="s">
        <v>64</v>
      </c>
      <c r="B17" s="107"/>
      <c r="C17" s="107"/>
      <c r="D17" s="17">
        <v>3556500</v>
      </c>
      <c r="E17" s="17">
        <v>3556500</v>
      </c>
      <c r="F17" s="17">
        <v>3425195</v>
      </c>
      <c r="G17" s="17">
        <v>131305</v>
      </c>
      <c r="H17" s="17">
        <v>96.31</v>
      </c>
      <c r="I17" s="18">
        <f>SUM(I16)</f>
        <v>0</v>
      </c>
      <c r="J17" s="18">
        <f>SUM(J16)</f>
        <v>3556500</v>
      </c>
      <c r="K17" s="19">
        <f t="shared" si="3"/>
        <v>96.308027555180658</v>
      </c>
    </row>
    <row r="18" spans="1:12" x14ac:dyDescent="0.25">
      <c r="A18" s="12" t="s">
        <v>31</v>
      </c>
      <c r="B18" s="13" t="s">
        <v>10</v>
      </c>
      <c r="C18" s="13" t="s">
        <v>11</v>
      </c>
      <c r="D18" s="14">
        <v>37200</v>
      </c>
      <c r="E18" s="14">
        <v>30310.799999999999</v>
      </c>
      <c r="F18" s="14">
        <v>2758.19</v>
      </c>
      <c r="G18" s="14">
        <f>E18-F18</f>
        <v>27552.61</v>
      </c>
      <c r="H18" s="14">
        <v>76.736660860597937</v>
      </c>
      <c r="I18" s="14">
        <v>0</v>
      </c>
      <c r="J18" s="15">
        <f>E18+I18</f>
        <v>30310.799999999999</v>
      </c>
      <c r="K18" s="16">
        <f t="shared" si="3"/>
        <v>9.0996938384998085</v>
      </c>
    </row>
    <row r="19" spans="1:12" x14ac:dyDescent="0.25">
      <c r="A19" s="12" t="s">
        <v>31</v>
      </c>
      <c r="B19" s="13" t="s">
        <v>10</v>
      </c>
      <c r="C19" s="13" t="s">
        <v>59</v>
      </c>
      <c r="D19" s="14">
        <v>1650000</v>
      </c>
      <c r="E19" s="14">
        <v>1650000</v>
      </c>
      <c r="F19" s="14">
        <v>1286656.21</v>
      </c>
      <c r="G19" s="14">
        <v>363343.79</v>
      </c>
      <c r="H19" s="14">
        <v>77.979164242424247</v>
      </c>
      <c r="I19" s="15">
        <v>0</v>
      </c>
      <c r="J19" s="15">
        <f t="shared" ref="J19:J23" si="4">E19+I19</f>
        <v>1650000</v>
      </c>
      <c r="K19" s="16">
        <f t="shared" si="3"/>
        <v>77.979164242424233</v>
      </c>
      <c r="L19" s="21"/>
    </row>
    <row r="20" spans="1:12" x14ac:dyDescent="0.25">
      <c r="A20" s="12" t="s">
        <v>31</v>
      </c>
      <c r="B20" s="13" t="s">
        <v>16</v>
      </c>
      <c r="C20" s="13" t="s">
        <v>17</v>
      </c>
      <c r="D20" s="14">
        <v>17000</v>
      </c>
      <c r="E20" s="14">
        <v>17000</v>
      </c>
      <c r="F20" s="14">
        <v>14382</v>
      </c>
      <c r="G20" s="14">
        <v>2618</v>
      </c>
      <c r="H20" s="14">
        <v>84.6</v>
      </c>
      <c r="I20" s="14">
        <v>0</v>
      </c>
      <c r="J20" s="15">
        <f t="shared" si="4"/>
        <v>17000</v>
      </c>
      <c r="K20" s="16">
        <f t="shared" si="3"/>
        <v>84.6</v>
      </c>
      <c r="L20" s="20"/>
    </row>
    <row r="21" spans="1:12" x14ac:dyDescent="0.25">
      <c r="A21" s="12" t="s">
        <v>31</v>
      </c>
      <c r="B21" s="13" t="s">
        <v>18</v>
      </c>
      <c r="C21" s="13" t="s">
        <v>19</v>
      </c>
      <c r="D21" s="14">
        <v>2000</v>
      </c>
      <c r="E21" s="14">
        <v>2000</v>
      </c>
      <c r="F21" s="14">
        <v>0</v>
      </c>
      <c r="G21" s="14">
        <v>2000</v>
      </c>
      <c r="H21" s="14">
        <v>0</v>
      </c>
      <c r="I21" s="15">
        <v>0</v>
      </c>
      <c r="J21" s="15">
        <f t="shared" si="4"/>
        <v>2000</v>
      </c>
      <c r="K21" s="16">
        <f t="shared" si="3"/>
        <v>0</v>
      </c>
      <c r="L21" s="21"/>
    </row>
    <row r="22" spans="1:12" x14ac:dyDescent="0.25">
      <c r="A22" s="12" t="s">
        <v>31</v>
      </c>
      <c r="B22" s="13" t="s">
        <v>20</v>
      </c>
      <c r="C22" s="13" t="s">
        <v>21</v>
      </c>
      <c r="D22" s="14">
        <v>30000</v>
      </c>
      <c r="E22" s="14">
        <v>30000</v>
      </c>
      <c r="F22" s="14">
        <v>9952</v>
      </c>
      <c r="G22" s="14">
        <v>20048</v>
      </c>
      <c r="H22" s="14">
        <v>33.173333333333332</v>
      </c>
      <c r="I22" s="14">
        <v>0</v>
      </c>
      <c r="J22" s="15">
        <f t="shared" si="4"/>
        <v>30000</v>
      </c>
      <c r="K22" s="16">
        <f t="shared" si="3"/>
        <v>33.173333333333332</v>
      </c>
      <c r="L22" s="20"/>
    </row>
    <row r="23" spans="1:12" x14ac:dyDescent="0.25">
      <c r="A23" s="12" t="s">
        <v>31</v>
      </c>
      <c r="B23" s="13" t="s">
        <v>27</v>
      </c>
      <c r="C23" s="13" t="s">
        <v>28</v>
      </c>
      <c r="D23" s="14">
        <v>25500</v>
      </c>
      <c r="E23" s="14">
        <v>35989.199999999997</v>
      </c>
      <c r="F23" s="14">
        <v>32389.200000000001</v>
      </c>
      <c r="G23" s="14">
        <v>3600</v>
      </c>
      <c r="H23" s="14">
        <v>89.996999099729919</v>
      </c>
      <c r="I23" s="15">
        <v>0</v>
      </c>
      <c r="J23" s="15">
        <f t="shared" si="4"/>
        <v>35989.199999999997</v>
      </c>
      <c r="K23" s="16">
        <f t="shared" si="3"/>
        <v>89.996999099729919</v>
      </c>
      <c r="L23" s="21"/>
    </row>
    <row r="24" spans="1:12" x14ac:dyDescent="0.25">
      <c r="A24" s="106" t="s">
        <v>56</v>
      </c>
      <c r="B24" s="107"/>
      <c r="C24" s="107"/>
      <c r="D24" s="17">
        <f>SUM(D18:D23)</f>
        <v>1761700</v>
      </c>
      <c r="E24" s="17">
        <f>SUM(E18:E23)</f>
        <v>1765300</v>
      </c>
      <c r="F24" s="17">
        <v>1346137.6</v>
      </c>
      <c r="G24" s="17">
        <f>SUM(G18:G23)</f>
        <v>419162.39999999997</v>
      </c>
      <c r="H24" s="17">
        <v>76.260000000000005</v>
      </c>
      <c r="I24" s="18">
        <f>SUM(I18:I23)</f>
        <v>0</v>
      </c>
      <c r="J24" s="18">
        <f>SUM(J18:J23)</f>
        <v>1765300</v>
      </c>
      <c r="K24" s="19">
        <f t="shared" si="3"/>
        <v>76.255457995808086</v>
      </c>
      <c r="L24" s="20"/>
    </row>
    <row r="25" spans="1:12" x14ac:dyDescent="0.25">
      <c r="A25" s="12" t="s">
        <v>31</v>
      </c>
      <c r="B25" s="13" t="s">
        <v>44</v>
      </c>
      <c r="C25" s="13" t="s">
        <v>45</v>
      </c>
      <c r="D25" s="14">
        <v>1740000</v>
      </c>
      <c r="E25" s="14">
        <v>1743600</v>
      </c>
      <c r="F25" s="14">
        <v>1467640</v>
      </c>
      <c r="G25" s="14">
        <v>275960</v>
      </c>
      <c r="H25" s="14">
        <v>84.17297545308557</v>
      </c>
      <c r="I25" s="14">
        <v>0</v>
      </c>
      <c r="J25" s="15">
        <f>E25+I25</f>
        <v>1743600</v>
      </c>
      <c r="K25" s="16">
        <f t="shared" si="3"/>
        <v>84.17297545308557</v>
      </c>
    </row>
    <row r="26" spans="1:12" x14ac:dyDescent="0.25">
      <c r="A26" s="12" t="s">
        <v>31</v>
      </c>
      <c r="B26" s="13" t="s">
        <v>46</v>
      </c>
      <c r="C26" s="13" t="s">
        <v>47</v>
      </c>
      <c r="D26" s="14">
        <v>15000</v>
      </c>
      <c r="E26" s="14">
        <v>15000</v>
      </c>
      <c r="F26" s="14">
        <v>6630</v>
      </c>
      <c r="G26" s="14">
        <v>8370</v>
      </c>
      <c r="H26" s="14">
        <v>44.2</v>
      </c>
      <c r="I26" s="14">
        <v>0</v>
      </c>
      <c r="J26" s="15">
        <f t="shared" ref="J26:J28" si="5">E26+I26</f>
        <v>15000</v>
      </c>
      <c r="K26" s="16">
        <f t="shared" si="3"/>
        <v>44.2</v>
      </c>
    </row>
    <row r="27" spans="1:12" x14ac:dyDescent="0.25">
      <c r="A27" s="12" t="s">
        <v>31</v>
      </c>
      <c r="B27" s="13" t="s">
        <v>48</v>
      </c>
      <c r="C27" s="13" t="s">
        <v>49</v>
      </c>
      <c r="D27" s="14">
        <v>6000</v>
      </c>
      <c r="E27" s="14">
        <v>6000</v>
      </c>
      <c r="F27" s="14">
        <v>5027</v>
      </c>
      <c r="G27" s="14">
        <v>973</v>
      </c>
      <c r="H27" s="14">
        <v>83.783333333333331</v>
      </c>
      <c r="I27" s="14">
        <v>0</v>
      </c>
      <c r="J27" s="15">
        <f t="shared" si="5"/>
        <v>6000</v>
      </c>
      <c r="K27" s="16">
        <f t="shared" si="3"/>
        <v>83.783333333333331</v>
      </c>
    </row>
    <row r="28" spans="1:12" x14ac:dyDescent="0.25">
      <c r="A28" s="12" t="s">
        <v>31</v>
      </c>
      <c r="B28" s="13" t="s">
        <v>50</v>
      </c>
      <c r="C28" s="13" t="s">
        <v>51</v>
      </c>
      <c r="D28" s="14">
        <v>700</v>
      </c>
      <c r="E28" s="14">
        <v>700</v>
      </c>
      <c r="F28" s="14">
        <v>673.69</v>
      </c>
      <c r="G28" s="14">
        <v>26.31</v>
      </c>
      <c r="H28" s="14">
        <v>96.241428571428571</v>
      </c>
      <c r="I28" s="14">
        <v>0</v>
      </c>
      <c r="J28" s="15">
        <f t="shared" si="5"/>
        <v>700</v>
      </c>
      <c r="K28" s="16">
        <f t="shared" si="3"/>
        <v>96.241428571428571</v>
      </c>
    </row>
    <row r="29" spans="1:12" x14ac:dyDescent="0.25">
      <c r="A29" s="106" t="s">
        <v>65</v>
      </c>
      <c r="B29" s="107"/>
      <c r="C29" s="107"/>
      <c r="D29" s="17">
        <v>1761700</v>
      </c>
      <c r="E29" s="17">
        <v>1765300</v>
      </c>
      <c r="F29" s="17">
        <v>1479970.69</v>
      </c>
      <c r="G29" s="17">
        <v>285329.31</v>
      </c>
      <c r="H29" s="17">
        <v>83.84</v>
      </c>
      <c r="I29" s="18">
        <f>SUM(I25:I28)</f>
        <v>0</v>
      </c>
      <c r="J29" s="18">
        <f>SUM(J25:J28)</f>
        <v>1765300</v>
      </c>
      <c r="K29" s="19">
        <f t="shared" si="3"/>
        <v>83.836780717158561</v>
      </c>
    </row>
    <row r="30" spans="1:12" x14ac:dyDescent="0.25">
      <c r="A30" s="12" t="s">
        <v>32</v>
      </c>
      <c r="B30" s="13" t="s">
        <v>10</v>
      </c>
      <c r="C30" s="13" t="s">
        <v>11</v>
      </c>
      <c r="D30" s="14">
        <v>0</v>
      </c>
      <c r="E30" s="14">
        <v>250000</v>
      </c>
      <c r="F30" s="14">
        <v>250000</v>
      </c>
      <c r="G30" s="14">
        <v>0</v>
      </c>
      <c r="H30" s="14">
        <v>100</v>
      </c>
      <c r="I30" s="14">
        <v>0</v>
      </c>
      <c r="J30" s="15">
        <f>E30+I30</f>
        <v>250000</v>
      </c>
      <c r="K30" s="16">
        <f t="shared" si="3"/>
        <v>100</v>
      </c>
    </row>
    <row r="31" spans="1:12" x14ac:dyDescent="0.25">
      <c r="A31" s="106" t="s">
        <v>57</v>
      </c>
      <c r="B31" s="107"/>
      <c r="C31" s="107"/>
      <c r="D31" s="17">
        <v>0</v>
      </c>
      <c r="E31" s="17">
        <v>250000</v>
      </c>
      <c r="F31" s="17">
        <v>250000</v>
      </c>
      <c r="G31" s="17">
        <v>0</v>
      </c>
      <c r="H31" s="17">
        <v>100</v>
      </c>
      <c r="I31" s="18">
        <f>SUM(I30)</f>
        <v>0</v>
      </c>
      <c r="J31" s="18">
        <f>SUM(J30)</f>
        <v>250000</v>
      </c>
      <c r="K31" s="19">
        <f t="shared" si="3"/>
        <v>100</v>
      </c>
    </row>
    <row r="32" spans="1:12" x14ac:dyDescent="0.25">
      <c r="A32" s="12" t="s">
        <v>32</v>
      </c>
      <c r="B32" s="13" t="s">
        <v>42</v>
      </c>
      <c r="C32" s="13" t="s">
        <v>43</v>
      </c>
      <c r="D32" s="14">
        <v>0</v>
      </c>
      <c r="E32" s="14">
        <v>250000</v>
      </c>
      <c r="F32" s="14">
        <v>250000</v>
      </c>
      <c r="G32" s="14">
        <v>0</v>
      </c>
      <c r="H32" s="14">
        <v>100</v>
      </c>
      <c r="I32" s="14">
        <v>0</v>
      </c>
      <c r="J32" s="15">
        <f>E32+I32</f>
        <v>250000</v>
      </c>
      <c r="K32" s="16">
        <f t="shared" si="3"/>
        <v>100</v>
      </c>
    </row>
    <row r="33" spans="1:11" x14ac:dyDescent="0.25">
      <c r="A33" s="106" t="s">
        <v>66</v>
      </c>
      <c r="B33" s="107"/>
      <c r="C33" s="107"/>
      <c r="D33" s="17">
        <v>0</v>
      </c>
      <c r="E33" s="17">
        <v>250000</v>
      </c>
      <c r="F33" s="17">
        <v>250000</v>
      </c>
      <c r="G33" s="17">
        <v>0</v>
      </c>
      <c r="H33" s="17">
        <v>100</v>
      </c>
      <c r="I33" s="18">
        <f>SUM(I32)</f>
        <v>0</v>
      </c>
      <c r="J33" s="18">
        <f>SUM(J32)</f>
        <v>250000</v>
      </c>
      <c r="K33" s="19">
        <f t="shared" si="3"/>
        <v>100</v>
      </c>
    </row>
    <row r="34" spans="1:11" x14ac:dyDescent="0.25">
      <c r="A34" s="12" t="s">
        <v>33</v>
      </c>
      <c r="B34" s="13" t="s">
        <v>10</v>
      </c>
      <c r="C34" s="13" t="s">
        <v>11</v>
      </c>
      <c r="D34" s="14">
        <v>25000</v>
      </c>
      <c r="E34" s="14">
        <v>127829.6</v>
      </c>
      <c r="F34" s="14">
        <v>116279.54</v>
      </c>
      <c r="G34" s="14">
        <f>E34-F34</f>
        <v>11550.060000000012</v>
      </c>
      <c r="H34" s="14">
        <f>F34/E34*100</f>
        <v>90.964487098449794</v>
      </c>
      <c r="I34" s="14">
        <v>0</v>
      </c>
      <c r="J34" s="15">
        <f>E34+I34</f>
        <v>127829.6</v>
      </c>
      <c r="K34" s="16">
        <f t="shared" si="3"/>
        <v>90.964487098449794</v>
      </c>
    </row>
    <row r="35" spans="1:11" x14ac:dyDescent="0.25">
      <c r="A35" s="12" t="s">
        <v>33</v>
      </c>
      <c r="B35" s="13" t="s">
        <v>16</v>
      </c>
      <c r="C35" s="13" t="s">
        <v>17</v>
      </c>
      <c r="D35" s="14">
        <v>25000</v>
      </c>
      <c r="E35" s="14">
        <v>25000</v>
      </c>
      <c r="F35" s="14">
        <v>5739</v>
      </c>
      <c r="G35" s="14">
        <f t="shared" ref="G35:G41" si="6">E35-F35</f>
        <v>19261</v>
      </c>
      <c r="H35" s="14">
        <f t="shared" ref="H35:H41" si="7">F35/E35*100</f>
        <v>22.956</v>
      </c>
      <c r="I35" s="14">
        <v>0</v>
      </c>
      <c r="J35" s="15">
        <f t="shared" ref="J35:J41" si="8">E35+I35</f>
        <v>25000</v>
      </c>
      <c r="K35" s="16">
        <f t="shared" si="3"/>
        <v>22.956</v>
      </c>
    </row>
    <row r="36" spans="1:11" x14ac:dyDescent="0.25">
      <c r="A36" s="12" t="s">
        <v>33</v>
      </c>
      <c r="B36" s="13" t="s">
        <v>20</v>
      </c>
      <c r="C36" s="13" t="s">
        <v>21</v>
      </c>
      <c r="D36" s="14">
        <v>830000</v>
      </c>
      <c r="E36" s="14">
        <v>645000</v>
      </c>
      <c r="F36" s="14">
        <f>258399.36+38000</f>
        <v>296399.35999999999</v>
      </c>
      <c r="G36" s="14">
        <f t="shared" si="6"/>
        <v>348600.64</v>
      </c>
      <c r="H36" s="14">
        <f t="shared" si="7"/>
        <v>45.953389147286821</v>
      </c>
      <c r="I36" s="14">
        <v>0</v>
      </c>
      <c r="J36" s="15">
        <f t="shared" si="8"/>
        <v>645000</v>
      </c>
      <c r="K36" s="16">
        <f t="shared" si="3"/>
        <v>45.953389147286821</v>
      </c>
    </row>
    <row r="37" spans="1:11" x14ac:dyDescent="0.25">
      <c r="A37" s="12" t="s">
        <v>33</v>
      </c>
      <c r="B37" s="13" t="s">
        <v>22</v>
      </c>
      <c r="C37" s="13" t="s">
        <v>23</v>
      </c>
      <c r="D37" s="14">
        <v>825028</v>
      </c>
      <c r="E37" s="14">
        <v>700000</v>
      </c>
      <c r="F37" s="14">
        <v>130373</v>
      </c>
      <c r="G37" s="14">
        <f t="shared" si="6"/>
        <v>569627</v>
      </c>
      <c r="H37" s="14">
        <f t="shared" si="7"/>
        <v>18.624714285714287</v>
      </c>
      <c r="I37" s="14">
        <v>0</v>
      </c>
      <c r="J37" s="15">
        <f t="shared" si="8"/>
        <v>700000</v>
      </c>
      <c r="K37" s="16">
        <f t="shared" si="3"/>
        <v>18.624714285714287</v>
      </c>
    </row>
    <row r="38" spans="1:11" x14ac:dyDescent="0.25">
      <c r="A38" s="12" t="s">
        <v>33</v>
      </c>
      <c r="B38" s="13" t="s">
        <v>34</v>
      </c>
      <c r="C38" s="13" t="s">
        <v>35</v>
      </c>
      <c r="D38" s="14">
        <v>202294</v>
      </c>
      <c r="E38" s="14">
        <v>162000</v>
      </c>
      <c r="F38" s="14">
        <v>44069</v>
      </c>
      <c r="G38" s="14">
        <f t="shared" si="6"/>
        <v>117931</v>
      </c>
      <c r="H38" s="14">
        <f t="shared" si="7"/>
        <v>27.203086419753085</v>
      </c>
      <c r="I38" s="14">
        <v>0</v>
      </c>
      <c r="J38" s="15">
        <f t="shared" si="8"/>
        <v>162000</v>
      </c>
      <c r="K38" s="16">
        <f t="shared" si="3"/>
        <v>27.203086419753085</v>
      </c>
    </row>
    <row r="39" spans="1:11" x14ac:dyDescent="0.25">
      <c r="A39" s="12" t="s">
        <v>33</v>
      </c>
      <c r="B39" s="13" t="s">
        <v>36</v>
      </c>
      <c r="C39" s="13" t="s">
        <v>37</v>
      </c>
      <c r="D39" s="14">
        <v>2514</v>
      </c>
      <c r="E39" s="14">
        <v>2514</v>
      </c>
      <c r="F39" s="14">
        <v>0</v>
      </c>
      <c r="G39" s="14">
        <f t="shared" si="6"/>
        <v>2514</v>
      </c>
      <c r="H39" s="14">
        <f t="shared" si="7"/>
        <v>0</v>
      </c>
      <c r="I39" s="14">
        <v>0</v>
      </c>
      <c r="J39" s="15">
        <f t="shared" si="8"/>
        <v>2514</v>
      </c>
      <c r="K39" s="16">
        <f t="shared" si="3"/>
        <v>0</v>
      </c>
    </row>
    <row r="40" spans="1:11" x14ac:dyDescent="0.25">
      <c r="A40" s="12" t="s">
        <v>33</v>
      </c>
      <c r="B40" s="13" t="s">
        <v>38</v>
      </c>
      <c r="C40" s="13" t="s">
        <v>39</v>
      </c>
      <c r="D40" s="14">
        <v>11970</v>
      </c>
      <c r="E40" s="14">
        <v>11970</v>
      </c>
      <c r="F40" s="14">
        <v>0</v>
      </c>
      <c r="G40" s="14">
        <f t="shared" si="6"/>
        <v>11970</v>
      </c>
      <c r="H40" s="14">
        <f t="shared" si="7"/>
        <v>0</v>
      </c>
      <c r="I40" s="14">
        <v>0</v>
      </c>
      <c r="J40" s="15">
        <f t="shared" si="8"/>
        <v>11970</v>
      </c>
      <c r="K40" s="16">
        <f t="shared" si="3"/>
        <v>0</v>
      </c>
    </row>
    <row r="41" spans="1:11" x14ac:dyDescent="0.25">
      <c r="A41" s="12" t="s">
        <v>33</v>
      </c>
      <c r="B41" s="13" t="s">
        <v>27</v>
      </c>
      <c r="C41" s="13" t="s">
        <v>28</v>
      </c>
      <c r="D41" s="14">
        <v>0</v>
      </c>
      <c r="E41" s="14">
        <v>61768.2</v>
      </c>
      <c r="F41" s="14">
        <v>59758.2</v>
      </c>
      <c r="G41" s="14">
        <f t="shared" si="6"/>
        <v>2010</v>
      </c>
      <c r="H41" s="14">
        <f t="shared" si="7"/>
        <v>96.745898374891937</v>
      </c>
      <c r="I41" s="14">
        <v>0</v>
      </c>
      <c r="J41" s="15">
        <f t="shared" si="8"/>
        <v>61768.2</v>
      </c>
      <c r="K41" s="16">
        <f t="shared" si="3"/>
        <v>96.745898374891937</v>
      </c>
    </row>
    <row r="42" spans="1:11" x14ac:dyDescent="0.25">
      <c r="A42" s="106" t="s">
        <v>69</v>
      </c>
      <c r="B42" s="107"/>
      <c r="C42" s="107"/>
      <c r="D42" s="17">
        <f t="shared" ref="D42:F42" si="9">SUM(D34:D41)</f>
        <v>1921806</v>
      </c>
      <c r="E42" s="17">
        <f t="shared" si="9"/>
        <v>1736081.8</v>
      </c>
      <c r="F42" s="17">
        <f t="shared" si="9"/>
        <v>652618.09999999986</v>
      </c>
      <c r="G42" s="17">
        <f>SUM(G34:G41)</f>
        <v>1083463.7</v>
      </c>
      <c r="H42" s="17">
        <f>F42/E42*100</f>
        <v>37.591437223752926</v>
      </c>
      <c r="I42" s="18">
        <f>SUM(I34:I41)</f>
        <v>0</v>
      </c>
      <c r="J42" s="18">
        <f>SUM(J34:J41)</f>
        <v>1736081.8</v>
      </c>
      <c r="K42" s="19">
        <f t="shared" si="3"/>
        <v>37.591437223752926</v>
      </c>
    </row>
    <row r="43" spans="1:11" x14ac:dyDescent="0.25">
      <c r="A43" s="12" t="s">
        <v>33</v>
      </c>
      <c r="B43" s="13" t="s">
        <v>42</v>
      </c>
      <c r="C43" s="13" t="s">
        <v>43</v>
      </c>
      <c r="D43" s="14">
        <v>1921806</v>
      </c>
      <c r="E43" s="14">
        <v>1736081.8</v>
      </c>
      <c r="F43" s="14">
        <v>0</v>
      </c>
      <c r="G43" s="14">
        <v>1736081.8</v>
      </c>
      <c r="H43" s="14">
        <v>0</v>
      </c>
      <c r="I43" s="14">
        <v>0</v>
      </c>
      <c r="J43" s="15">
        <f>E43+I43</f>
        <v>1736081.8</v>
      </c>
      <c r="K43" s="16">
        <f t="shared" si="3"/>
        <v>0</v>
      </c>
    </row>
    <row r="44" spans="1:11" x14ac:dyDescent="0.25">
      <c r="A44" s="106" t="s">
        <v>67</v>
      </c>
      <c r="B44" s="107"/>
      <c r="C44" s="107"/>
      <c r="D44" s="17">
        <v>1921806</v>
      </c>
      <c r="E44" s="17">
        <v>1736081.8</v>
      </c>
      <c r="F44" s="17">
        <v>0</v>
      </c>
      <c r="G44" s="17">
        <v>1736081.8</v>
      </c>
      <c r="H44" s="17">
        <v>0</v>
      </c>
      <c r="I44" s="18">
        <f>SUM(I43)</f>
        <v>0</v>
      </c>
      <c r="J44" s="18">
        <f>SUM(J43)</f>
        <v>1736081.8</v>
      </c>
      <c r="K44" s="19">
        <f t="shared" si="3"/>
        <v>0</v>
      </c>
    </row>
    <row r="45" spans="1:11" x14ac:dyDescent="0.25">
      <c r="A45" s="12" t="s">
        <v>40</v>
      </c>
      <c r="B45" s="13" t="s">
        <v>10</v>
      </c>
      <c r="C45" s="13" t="s">
        <v>11</v>
      </c>
      <c r="D45" s="14">
        <v>110000</v>
      </c>
      <c r="E45" s="14">
        <v>288221</v>
      </c>
      <c r="F45" s="14">
        <v>75349.240000000005</v>
      </c>
      <c r="G45" s="14">
        <f>E45-F45</f>
        <v>212871.76</v>
      </c>
      <c r="H45" s="14">
        <v>63.050591602095295</v>
      </c>
      <c r="I45" s="14">
        <v>1000</v>
      </c>
      <c r="J45" s="15">
        <f>E45+I45</f>
        <v>289221</v>
      </c>
      <c r="K45" s="16">
        <f t="shared" si="3"/>
        <v>26.052478900218173</v>
      </c>
    </row>
    <row r="46" spans="1:11" x14ac:dyDescent="0.25">
      <c r="A46" s="12" t="s">
        <v>40</v>
      </c>
      <c r="B46" s="13" t="s">
        <v>16</v>
      </c>
      <c r="C46" s="13" t="s">
        <v>17</v>
      </c>
      <c r="D46" s="14">
        <v>20000</v>
      </c>
      <c r="E46" s="14">
        <v>20000</v>
      </c>
      <c r="F46" s="14">
        <f>10454+420</f>
        <v>10874</v>
      </c>
      <c r="G46" s="14">
        <f t="shared" ref="G46:G52" si="10">E46-F46</f>
        <v>9126</v>
      </c>
      <c r="H46" s="14">
        <v>52.27</v>
      </c>
      <c r="I46" s="15">
        <v>0</v>
      </c>
      <c r="J46" s="15">
        <f t="shared" ref="J46:J52" si="11">E46+I46</f>
        <v>20000</v>
      </c>
      <c r="K46" s="16">
        <f t="shared" si="3"/>
        <v>54.37</v>
      </c>
    </row>
    <row r="47" spans="1:11" x14ac:dyDescent="0.25">
      <c r="A47" s="12" t="s">
        <v>40</v>
      </c>
      <c r="B47" s="13" t="s">
        <v>20</v>
      </c>
      <c r="C47" s="13" t="s">
        <v>21</v>
      </c>
      <c r="D47" s="14">
        <v>70000</v>
      </c>
      <c r="E47" s="14">
        <v>97994</v>
      </c>
      <c r="F47" s="14">
        <v>74772</v>
      </c>
      <c r="G47" s="14">
        <f t="shared" si="10"/>
        <v>23222</v>
      </c>
      <c r="H47" s="14">
        <v>76.302630773312657</v>
      </c>
      <c r="I47" s="14">
        <v>0</v>
      </c>
      <c r="J47" s="15">
        <f t="shared" si="11"/>
        <v>97994</v>
      </c>
      <c r="K47" s="16">
        <f t="shared" si="3"/>
        <v>76.302630773312657</v>
      </c>
    </row>
    <row r="48" spans="1:11" x14ac:dyDescent="0.25">
      <c r="A48" s="12" t="s">
        <v>40</v>
      </c>
      <c r="B48" s="13" t="s">
        <v>22</v>
      </c>
      <c r="C48" s="13" t="s">
        <v>23</v>
      </c>
      <c r="D48" s="14">
        <v>16800000</v>
      </c>
      <c r="E48" s="14">
        <v>20805221</v>
      </c>
      <c r="F48" s="14">
        <v>16847029.640000001</v>
      </c>
      <c r="G48" s="14">
        <f t="shared" si="10"/>
        <v>3958191.3599999994</v>
      </c>
      <c r="H48" s="14">
        <v>80.487197460494116</v>
      </c>
      <c r="I48" s="15">
        <v>749040</v>
      </c>
      <c r="J48" s="15">
        <f t="shared" si="11"/>
        <v>21554261</v>
      </c>
      <c r="K48" s="16">
        <f t="shared" si="3"/>
        <v>78.161017165005092</v>
      </c>
    </row>
    <row r="49" spans="1:11" x14ac:dyDescent="0.25">
      <c r="A49" s="12" t="s">
        <v>40</v>
      </c>
      <c r="B49" s="13" t="s">
        <v>34</v>
      </c>
      <c r="C49" s="13" t="s">
        <v>35</v>
      </c>
      <c r="D49" s="14">
        <v>5577000</v>
      </c>
      <c r="E49" s="14">
        <v>6851280</v>
      </c>
      <c r="F49" s="14">
        <v>5588431</v>
      </c>
      <c r="G49" s="14">
        <f t="shared" si="10"/>
        <v>1262849</v>
      </c>
      <c r="H49" s="14">
        <v>81.063418384368788</v>
      </c>
      <c r="I49" s="14">
        <v>253175</v>
      </c>
      <c r="J49" s="15">
        <f t="shared" si="11"/>
        <v>7104455</v>
      </c>
      <c r="K49" s="16">
        <f t="shared" si="3"/>
        <v>78.660938805298926</v>
      </c>
    </row>
    <row r="50" spans="1:11" x14ac:dyDescent="0.25">
      <c r="A50" s="12" t="s">
        <v>40</v>
      </c>
      <c r="B50" s="13" t="s">
        <v>36</v>
      </c>
      <c r="C50" s="13" t="s">
        <v>37</v>
      </c>
      <c r="D50" s="14">
        <v>140300</v>
      </c>
      <c r="E50" s="14">
        <v>147545</v>
      </c>
      <c r="F50" s="14">
        <v>111604</v>
      </c>
      <c r="G50" s="14">
        <f t="shared" si="10"/>
        <v>35941</v>
      </c>
      <c r="H50" s="14">
        <v>75.64065200447321</v>
      </c>
      <c r="I50" s="15">
        <v>0</v>
      </c>
      <c r="J50" s="15">
        <f t="shared" si="11"/>
        <v>147545</v>
      </c>
      <c r="K50" s="16">
        <f t="shared" si="3"/>
        <v>75.64065200447321</v>
      </c>
    </row>
    <row r="51" spans="1:11" x14ac:dyDescent="0.25">
      <c r="A51" s="12" t="s">
        <v>40</v>
      </c>
      <c r="B51" s="13" t="s">
        <v>38</v>
      </c>
      <c r="C51" s="13" t="s">
        <v>39</v>
      </c>
      <c r="D51" s="14">
        <v>225000</v>
      </c>
      <c r="E51" s="14">
        <v>270700</v>
      </c>
      <c r="F51" s="14">
        <v>193992.17</v>
      </c>
      <c r="G51" s="14">
        <f t="shared" si="10"/>
        <v>76707.829999999987</v>
      </c>
      <c r="H51" s="14">
        <v>71.663158478019952</v>
      </c>
      <c r="I51" s="14">
        <v>0</v>
      </c>
      <c r="J51" s="15">
        <f t="shared" si="11"/>
        <v>270700</v>
      </c>
      <c r="K51" s="16">
        <f t="shared" si="3"/>
        <v>71.663158478019952</v>
      </c>
    </row>
    <row r="52" spans="1:11" x14ac:dyDescent="0.25">
      <c r="A52" s="12" t="s">
        <v>40</v>
      </c>
      <c r="B52" s="13" t="s">
        <v>27</v>
      </c>
      <c r="C52" s="13" t="s">
        <v>28</v>
      </c>
      <c r="D52" s="14">
        <v>25000</v>
      </c>
      <c r="E52" s="14">
        <v>0</v>
      </c>
      <c r="F52" s="14">
        <v>0</v>
      </c>
      <c r="G52" s="14">
        <f t="shared" si="10"/>
        <v>0</v>
      </c>
      <c r="H52" s="14">
        <v>0</v>
      </c>
      <c r="I52" s="15">
        <v>0</v>
      </c>
      <c r="J52" s="15">
        <f t="shared" si="11"/>
        <v>0</v>
      </c>
      <c r="K52" s="16">
        <v>0</v>
      </c>
    </row>
    <row r="53" spans="1:11" x14ac:dyDescent="0.25">
      <c r="A53" s="106" t="s">
        <v>70</v>
      </c>
      <c r="B53" s="107"/>
      <c r="C53" s="107"/>
      <c r="D53" s="17">
        <v>22967300</v>
      </c>
      <c r="E53" s="17">
        <v>28480961</v>
      </c>
      <c r="F53" s="17">
        <v>22901632.050000001</v>
      </c>
      <c r="G53" s="17">
        <f>SUM(G45:G52)</f>
        <v>5578908.9499999993</v>
      </c>
      <c r="H53" s="17">
        <v>80.41</v>
      </c>
      <c r="I53" s="18">
        <f>SUM(I45:I52)</f>
        <v>1003215</v>
      </c>
      <c r="J53" s="18">
        <f>SUM(J45:J52)</f>
        <v>29484176</v>
      </c>
      <c r="K53" s="19">
        <f t="shared" si="3"/>
        <v>77.674316046682122</v>
      </c>
    </row>
    <row r="54" spans="1:11" x14ac:dyDescent="0.25">
      <c r="A54" s="12" t="s">
        <v>40</v>
      </c>
      <c r="B54" s="13" t="s">
        <v>42</v>
      </c>
      <c r="C54" s="13" t="s">
        <v>43</v>
      </c>
      <c r="D54" s="14">
        <v>22967300</v>
      </c>
      <c r="E54" s="14">
        <v>28480961</v>
      </c>
      <c r="F54" s="14">
        <v>22901236.050000001</v>
      </c>
      <c r="G54" s="14">
        <v>5579724.9500000002</v>
      </c>
      <c r="H54" s="14">
        <v>80.408930197264056</v>
      </c>
      <c r="I54" s="15">
        <v>1003215</v>
      </c>
      <c r="J54" s="15">
        <f>E54+I54</f>
        <v>29484176</v>
      </c>
      <c r="K54" s="16">
        <f t="shared" si="3"/>
        <v>77.672972953356407</v>
      </c>
    </row>
    <row r="55" spans="1:11" x14ac:dyDescent="0.25">
      <c r="A55" s="106" t="s">
        <v>68</v>
      </c>
      <c r="B55" s="107"/>
      <c r="C55" s="107"/>
      <c r="D55" s="17">
        <v>22967300</v>
      </c>
      <c r="E55" s="17">
        <v>28480961</v>
      </c>
      <c r="F55" s="17">
        <v>22901236.050000001</v>
      </c>
      <c r="G55" s="17">
        <v>5579724.9500000002</v>
      </c>
      <c r="H55" s="17">
        <v>80.41</v>
      </c>
      <c r="I55" s="18">
        <f>SUM(I54)</f>
        <v>1003215</v>
      </c>
      <c r="J55" s="18">
        <f>SUM(J54)</f>
        <v>29484176</v>
      </c>
      <c r="K55" s="19">
        <f t="shared" si="3"/>
        <v>77.672972953356407</v>
      </c>
    </row>
    <row r="56" spans="1:11" x14ac:dyDescent="0.25">
      <c r="A56" s="12" t="s">
        <v>52</v>
      </c>
      <c r="B56" s="13" t="s">
        <v>42</v>
      </c>
      <c r="C56" s="13" t="s">
        <v>43</v>
      </c>
      <c r="D56" s="14">
        <v>35700</v>
      </c>
      <c r="E56" s="14">
        <v>35700</v>
      </c>
      <c r="F56" s="14">
        <v>26793</v>
      </c>
      <c r="G56" s="14">
        <v>8907</v>
      </c>
      <c r="H56" s="14">
        <v>75.050420168067234</v>
      </c>
      <c r="I56" s="15">
        <v>0</v>
      </c>
      <c r="J56" s="15">
        <f>E56+I56</f>
        <v>35700</v>
      </c>
      <c r="K56" s="16">
        <f t="shared" si="3"/>
        <v>75.05042016806722</v>
      </c>
    </row>
    <row r="57" spans="1:11" ht="12.6" thickBot="1" x14ac:dyDescent="0.3">
      <c r="A57" s="119" t="s">
        <v>53</v>
      </c>
      <c r="B57" s="120"/>
      <c r="C57" s="120"/>
      <c r="D57" s="27">
        <v>35700</v>
      </c>
      <c r="E57" s="27">
        <v>35700</v>
      </c>
      <c r="F57" s="27">
        <v>26793</v>
      </c>
      <c r="G57" s="27">
        <v>8907</v>
      </c>
      <c r="H57" s="27">
        <v>75.05</v>
      </c>
      <c r="I57" s="28">
        <f>SUM(I56)</f>
        <v>0</v>
      </c>
      <c r="J57" s="28">
        <f>SUM(J56)</f>
        <v>35700</v>
      </c>
      <c r="K57" s="29">
        <f t="shared" si="3"/>
        <v>75.05042016806722</v>
      </c>
    </row>
    <row r="58" spans="1:11" x14ac:dyDescent="0.25">
      <c r="A58" s="104" t="s">
        <v>41</v>
      </c>
      <c r="B58" s="105"/>
      <c r="C58" s="105"/>
      <c r="D58" s="30">
        <f>D15+D24+D31+D42+D53</f>
        <v>30207306</v>
      </c>
      <c r="E58" s="30">
        <f t="shared" ref="E58:G58" si="12">E15+E24+E31+E42+E53</f>
        <v>35788842.799999997</v>
      </c>
      <c r="F58" s="30">
        <f t="shared" si="12"/>
        <v>27328748.73</v>
      </c>
      <c r="G58" s="30">
        <f t="shared" si="12"/>
        <v>8459674.0700000003</v>
      </c>
      <c r="H58" s="30">
        <v>76.260000000000005</v>
      </c>
      <c r="I58" s="31">
        <f>I15+I24+I31+I42+I53</f>
        <v>1003215</v>
      </c>
      <c r="J58" s="31">
        <f>J15+J24+J31+J42+J53</f>
        <v>36792057.799999997</v>
      </c>
      <c r="K58" s="32">
        <f t="shared" si="3"/>
        <v>74.278935085821701</v>
      </c>
    </row>
    <row r="59" spans="1:11" ht="12.6" thickBot="1" x14ac:dyDescent="0.3">
      <c r="A59" s="102" t="s">
        <v>54</v>
      </c>
      <c r="B59" s="103"/>
      <c r="C59" s="103"/>
      <c r="D59" s="23">
        <f>D17+D29+D33+D44+D55+D57</f>
        <v>30243006</v>
      </c>
      <c r="E59" s="23">
        <f t="shared" ref="E59:G59" si="13">E17+E29+E33+E44+E55+E57</f>
        <v>35824542.799999997</v>
      </c>
      <c r="F59" s="23">
        <f t="shared" si="13"/>
        <v>28083194.740000002</v>
      </c>
      <c r="G59" s="23">
        <f t="shared" si="13"/>
        <v>7741348.0600000005</v>
      </c>
      <c r="H59" s="23">
        <v>78.39</v>
      </c>
      <c r="I59" s="24">
        <f>I17+I29+I33+I44++I55+I57</f>
        <v>1003215</v>
      </c>
      <c r="J59" s="24">
        <f>J17+J29+J33+J44++J55+J57</f>
        <v>36827757.799999997</v>
      </c>
      <c r="K59" s="25">
        <f t="shared" si="3"/>
        <v>76.255510564914175</v>
      </c>
    </row>
    <row r="60" spans="1:11" ht="12.6" thickBot="1" x14ac:dyDescent="0.3"/>
    <row r="61" spans="1:11" ht="36.6" thickBot="1" x14ac:dyDescent="0.3">
      <c r="A61" s="41" t="s">
        <v>1</v>
      </c>
      <c r="B61" s="42" t="s">
        <v>2</v>
      </c>
      <c r="C61" s="42" t="s">
        <v>3</v>
      </c>
      <c r="D61" s="42" t="s">
        <v>4</v>
      </c>
      <c r="E61" s="42" t="s">
        <v>5</v>
      </c>
      <c r="F61" s="42" t="s">
        <v>6</v>
      </c>
      <c r="G61" s="42" t="s">
        <v>7</v>
      </c>
      <c r="H61" s="42" t="s">
        <v>8</v>
      </c>
      <c r="I61" s="42" t="s">
        <v>60</v>
      </c>
      <c r="J61" s="42" t="s">
        <v>61</v>
      </c>
      <c r="K61" s="43" t="s">
        <v>62</v>
      </c>
    </row>
    <row r="62" spans="1:11" x14ac:dyDescent="0.25">
      <c r="A62" s="53" t="s">
        <v>9</v>
      </c>
      <c r="B62" s="38" t="s">
        <v>10</v>
      </c>
      <c r="C62" s="38" t="s">
        <v>11</v>
      </c>
      <c r="D62" s="39">
        <v>99000</v>
      </c>
      <c r="E62" s="39">
        <v>99000</v>
      </c>
      <c r="F62" s="39">
        <v>74151.87</v>
      </c>
      <c r="G62" s="39">
        <v>24848.13</v>
      </c>
      <c r="H62" s="39">
        <v>74.900878787878781</v>
      </c>
      <c r="I62" s="39">
        <v>0</v>
      </c>
      <c r="J62" s="40">
        <f>E62+I62</f>
        <v>99000</v>
      </c>
      <c r="K62" s="54">
        <f>F62/J62*100</f>
        <v>74.900878787878781</v>
      </c>
    </row>
    <row r="63" spans="1:11" x14ac:dyDescent="0.25">
      <c r="A63" s="55" t="s">
        <v>9</v>
      </c>
      <c r="B63" s="33" t="s">
        <v>12</v>
      </c>
      <c r="C63" s="33" t="s">
        <v>13</v>
      </c>
      <c r="D63" s="34">
        <v>381000</v>
      </c>
      <c r="E63" s="34">
        <v>381000</v>
      </c>
      <c r="F63" s="34">
        <v>179299.94</v>
      </c>
      <c r="G63" s="34">
        <v>201700.06</v>
      </c>
      <c r="H63" s="34">
        <v>47.060351706036748</v>
      </c>
      <c r="I63" s="34">
        <v>0</v>
      </c>
      <c r="J63" s="35">
        <f t="shared" ref="J63:J91" si="14">E63+I63</f>
        <v>381000</v>
      </c>
      <c r="K63" s="56">
        <f t="shared" ref="K63:K124" si="15">F63/J63*100</f>
        <v>47.060351706036748</v>
      </c>
    </row>
    <row r="64" spans="1:11" x14ac:dyDescent="0.25">
      <c r="A64" s="55" t="s">
        <v>9</v>
      </c>
      <c r="B64" s="33" t="s">
        <v>14</v>
      </c>
      <c r="C64" s="33" t="s">
        <v>15</v>
      </c>
      <c r="D64" s="34">
        <v>60000</v>
      </c>
      <c r="E64" s="34">
        <v>60000</v>
      </c>
      <c r="F64" s="34">
        <v>16701.55</v>
      </c>
      <c r="G64" s="34">
        <v>43298.45</v>
      </c>
      <c r="H64" s="34">
        <v>27.835916666666666</v>
      </c>
      <c r="I64" s="34">
        <v>0</v>
      </c>
      <c r="J64" s="35">
        <f t="shared" si="14"/>
        <v>60000</v>
      </c>
      <c r="K64" s="56">
        <f t="shared" si="15"/>
        <v>27.835916666666666</v>
      </c>
    </row>
    <row r="65" spans="1:11" x14ac:dyDescent="0.25">
      <c r="A65" s="55" t="s">
        <v>9</v>
      </c>
      <c r="B65" s="33" t="s">
        <v>16</v>
      </c>
      <c r="C65" s="33" t="s">
        <v>17</v>
      </c>
      <c r="D65" s="34">
        <v>1000</v>
      </c>
      <c r="E65" s="34">
        <v>1000</v>
      </c>
      <c r="F65" s="34">
        <v>803</v>
      </c>
      <c r="G65" s="34">
        <v>197</v>
      </c>
      <c r="H65" s="34">
        <v>80.3</v>
      </c>
      <c r="I65" s="34">
        <v>0</v>
      </c>
      <c r="J65" s="35">
        <f t="shared" si="14"/>
        <v>1000</v>
      </c>
      <c r="K65" s="56">
        <f t="shared" si="15"/>
        <v>80.300000000000011</v>
      </c>
    </row>
    <row r="66" spans="1:11" x14ac:dyDescent="0.25">
      <c r="A66" s="55" t="s">
        <v>9</v>
      </c>
      <c r="B66" s="33" t="s">
        <v>18</v>
      </c>
      <c r="C66" s="33" t="s">
        <v>19</v>
      </c>
      <c r="D66" s="34">
        <v>2000</v>
      </c>
      <c r="E66" s="34">
        <v>2000</v>
      </c>
      <c r="F66" s="34">
        <v>693</v>
      </c>
      <c r="G66" s="34">
        <v>1307</v>
      </c>
      <c r="H66" s="34">
        <v>34.65</v>
      </c>
      <c r="I66" s="34">
        <v>0</v>
      </c>
      <c r="J66" s="35">
        <f t="shared" si="14"/>
        <v>2000</v>
      </c>
      <c r="K66" s="56">
        <f t="shared" si="15"/>
        <v>34.65</v>
      </c>
    </row>
    <row r="67" spans="1:11" x14ac:dyDescent="0.25">
      <c r="A67" s="55" t="s">
        <v>9</v>
      </c>
      <c r="B67" s="33" t="s">
        <v>20</v>
      </c>
      <c r="C67" s="33" t="s">
        <v>21</v>
      </c>
      <c r="D67" s="34">
        <v>90600</v>
      </c>
      <c r="E67" s="34">
        <v>90600</v>
      </c>
      <c r="F67" s="34">
        <v>50782.59</v>
      </c>
      <c r="G67" s="34">
        <v>39817.410000000003</v>
      </c>
      <c r="H67" s="34">
        <v>56.051423841059602</v>
      </c>
      <c r="I67" s="34">
        <v>0</v>
      </c>
      <c r="J67" s="35">
        <f t="shared" si="14"/>
        <v>90600</v>
      </c>
      <c r="K67" s="56">
        <f t="shared" si="15"/>
        <v>56.051423841059602</v>
      </c>
    </row>
    <row r="68" spans="1:11" x14ac:dyDescent="0.25">
      <c r="A68" s="55" t="s">
        <v>9</v>
      </c>
      <c r="B68" s="33" t="s">
        <v>27</v>
      </c>
      <c r="C68" s="33" t="s">
        <v>28</v>
      </c>
      <c r="D68" s="34">
        <v>40861</v>
      </c>
      <c r="E68" s="34">
        <v>40861</v>
      </c>
      <c r="F68" s="34">
        <v>7296.98</v>
      </c>
      <c r="G68" s="34">
        <v>33564.019999999997</v>
      </c>
      <c r="H68" s="34">
        <v>17.858055358410219</v>
      </c>
      <c r="I68" s="34">
        <v>0</v>
      </c>
      <c r="J68" s="35">
        <f t="shared" si="14"/>
        <v>40861</v>
      </c>
      <c r="K68" s="56">
        <f t="shared" si="15"/>
        <v>17.858055358410219</v>
      </c>
    </row>
    <row r="69" spans="1:11" x14ac:dyDescent="0.25">
      <c r="A69" s="55" t="s">
        <v>9</v>
      </c>
      <c r="B69" s="33" t="s">
        <v>29</v>
      </c>
      <c r="C69" s="33" t="s">
        <v>30</v>
      </c>
      <c r="D69" s="34">
        <v>3139</v>
      </c>
      <c r="E69" s="34">
        <v>3139</v>
      </c>
      <c r="F69" s="34">
        <v>3139</v>
      </c>
      <c r="G69" s="34">
        <v>0</v>
      </c>
      <c r="H69" s="34">
        <v>100</v>
      </c>
      <c r="I69" s="34">
        <v>0</v>
      </c>
      <c r="J69" s="35">
        <f t="shared" si="14"/>
        <v>3139</v>
      </c>
      <c r="K69" s="56">
        <f t="shared" si="15"/>
        <v>100</v>
      </c>
    </row>
    <row r="70" spans="1:11" x14ac:dyDescent="0.25">
      <c r="A70" s="111" t="s">
        <v>55</v>
      </c>
      <c r="B70" s="112"/>
      <c r="C70" s="112"/>
      <c r="D70" s="36">
        <v>677600</v>
      </c>
      <c r="E70" s="36">
        <v>677600</v>
      </c>
      <c r="F70" s="36">
        <v>332867.93</v>
      </c>
      <c r="G70" s="36">
        <v>344732.07</v>
      </c>
      <c r="H70" s="36">
        <v>49.12</v>
      </c>
      <c r="I70" s="37">
        <f>SUM(I62:I69)</f>
        <v>0</v>
      </c>
      <c r="J70" s="37">
        <f>SUM(J62:J69)</f>
        <v>677600</v>
      </c>
      <c r="K70" s="57">
        <f t="shared" si="15"/>
        <v>49.124546930342383</v>
      </c>
    </row>
    <row r="71" spans="1:11" x14ac:dyDescent="0.25">
      <c r="A71" s="55" t="s">
        <v>9</v>
      </c>
      <c r="B71" s="33" t="s">
        <v>42</v>
      </c>
      <c r="C71" s="33" t="s">
        <v>43</v>
      </c>
      <c r="D71" s="34">
        <v>677600</v>
      </c>
      <c r="E71" s="34">
        <v>677600</v>
      </c>
      <c r="F71" s="34">
        <v>508200</v>
      </c>
      <c r="G71" s="34">
        <v>169400</v>
      </c>
      <c r="H71" s="34">
        <v>75</v>
      </c>
      <c r="I71" s="34">
        <v>0</v>
      </c>
      <c r="J71" s="35">
        <f t="shared" si="14"/>
        <v>677600</v>
      </c>
      <c r="K71" s="56">
        <f t="shared" si="15"/>
        <v>75</v>
      </c>
    </row>
    <row r="72" spans="1:11" x14ac:dyDescent="0.25">
      <c r="A72" s="111" t="s">
        <v>64</v>
      </c>
      <c r="B72" s="112"/>
      <c r="C72" s="112"/>
      <c r="D72" s="36">
        <v>677600</v>
      </c>
      <c r="E72" s="36">
        <v>677600</v>
      </c>
      <c r="F72" s="36">
        <v>508200</v>
      </c>
      <c r="G72" s="36">
        <v>169400</v>
      </c>
      <c r="H72" s="36">
        <v>75</v>
      </c>
      <c r="I72" s="37">
        <f>SUM(I71)</f>
        <v>0</v>
      </c>
      <c r="J72" s="37">
        <f>SUM(J71)</f>
        <v>677600</v>
      </c>
      <c r="K72" s="57">
        <f t="shared" si="15"/>
        <v>75</v>
      </c>
    </row>
    <row r="73" spans="1:11" x14ac:dyDescent="0.25">
      <c r="A73" s="55" t="s">
        <v>31</v>
      </c>
      <c r="B73" s="33" t="s">
        <v>10</v>
      </c>
      <c r="C73" s="33" t="s">
        <v>11</v>
      </c>
      <c r="D73" s="34">
        <v>35500</v>
      </c>
      <c r="E73" s="34">
        <v>35500</v>
      </c>
      <c r="F73" s="34">
        <v>4695</v>
      </c>
      <c r="G73" s="34">
        <v>30805</v>
      </c>
      <c r="H73" s="34">
        <v>13.225352112676056</v>
      </c>
      <c r="I73" s="34">
        <v>0</v>
      </c>
      <c r="J73" s="35">
        <f t="shared" si="14"/>
        <v>35500</v>
      </c>
      <c r="K73" s="56">
        <f t="shared" si="15"/>
        <v>13.225352112676056</v>
      </c>
    </row>
    <row r="74" spans="1:11" x14ac:dyDescent="0.25">
      <c r="A74" s="55" t="s">
        <v>31</v>
      </c>
      <c r="B74" s="33" t="s">
        <v>16</v>
      </c>
      <c r="C74" s="33" t="s">
        <v>17</v>
      </c>
      <c r="D74" s="34">
        <v>3500</v>
      </c>
      <c r="E74" s="34">
        <v>3500</v>
      </c>
      <c r="F74" s="34">
        <v>316</v>
      </c>
      <c r="G74" s="34">
        <v>3184</v>
      </c>
      <c r="H74" s="34">
        <v>9.0285714285714285</v>
      </c>
      <c r="I74" s="35">
        <v>0</v>
      </c>
      <c r="J74" s="35">
        <f t="shared" si="14"/>
        <v>3500</v>
      </c>
      <c r="K74" s="56">
        <f t="shared" si="15"/>
        <v>9.0285714285714285</v>
      </c>
    </row>
    <row r="75" spans="1:11" x14ac:dyDescent="0.25">
      <c r="A75" s="55" t="s">
        <v>31</v>
      </c>
      <c r="B75" s="33" t="s">
        <v>20</v>
      </c>
      <c r="C75" s="33" t="s">
        <v>21</v>
      </c>
      <c r="D75" s="34">
        <v>11000</v>
      </c>
      <c r="E75" s="34">
        <v>11000</v>
      </c>
      <c r="F75" s="34">
        <v>5550</v>
      </c>
      <c r="G75" s="34">
        <v>5450</v>
      </c>
      <c r="H75" s="34">
        <v>50.454545454545453</v>
      </c>
      <c r="I75" s="34">
        <v>0</v>
      </c>
      <c r="J75" s="35">
        <f t="shared" si="14"/>
        <v>11000</v>
      </c>
      <c r="K75" s="56">
        <f t="shared" si="15"/>
        <v>50.454545454545453</v>
      </c>
    </row>
    <row r="76" spans="1:11" x14ac:dyDescent="0.25">
      <c r="A76" s="55" t="s">
        <v>31</v>
      </c>
      <c r="B76" s="33" t="s">
        <v>27</v>
      </c>
      <c r="C76" s="33" t="s">
        <v>28</v>
      </c>
      <c r="D76" s="34">
        <v>48000</v>
      </c>
      <c r="E76" s="34">
        <v>48000</v>
      </c>
      <c r="F76" s="34">
        <v>0</v>
      </c>
      <c r="G76" s="34">
        <v>48000</v>
      </c>
      <c r="H76" s="34">
        <v>0</v>
      </c>
      <c r="I76" s="35">
        <v>0</v>
      </c>
      <c r="J76" s="35">
        <f t="shared" si="14"/>
        <v>48000</v>
      </c>
      <c r="K76" s="56">
        <f t="shared" si="15"/>
        <v>0</v>
      </c>
    </row>
    <row r="77" spans="1:11" x14ac:dyDescent="0.25">
      <c r="A77" s="111" t="s">
        <v>56</v>
      </c>
      <c r="B77" s="112"/>
      <c r="C77" s="112"/>
      <c r="D77" s="36">
        <v>98000</v>
      </c>
      <c r="E77" s="36">
        <v>98000</v>
      </c>
      <c r="F77" s="36">
        <v>10561</v>
      </c>
      <c r="G77" s="36">
        <v>87439</v>
      </c>
      <c r="H77" s="36">
        <v>10.78</v>
      </c>
      <c r="I77" s="37">
        <f>SUM(I73:I76)</f>
        <v>0</v>
      </c>
      <c r="J77" s="37">
        <f>SUM(J73:J76)</f>
        <v>98000</v>
      </c>
      <c r="K77" s="57">
        <f t="shared" si="15"/>
        <v>10.776530612244898</v>
      </c>
    </row>
    <row r="78" spans="1:11" x14ac:dyDescent="0.25">
      <c r="A78" s="55" t="s">
        <v>31</v>
      </c>
      <c r="B78" s="33" t="s">
        <v>44</v>
      </c>
      <c r="C78" s="33" t="s">
        <v>45</v>
      </c>
      <c r="D78" s="34">
        <v>98000</v>
      </c>
      <c r="E78" s="34">
        <v>98000</v>
      </c>
      <c r="F78" s="34">
        <v>119129</v>
      </c>
      <c r="G78" s="34">
        <v>-21129</v>
      </c>
      <c r="H78" s="34">
        <v>121.56020408163265</v>
      </c>
      <c r="I78" s="34">
        <v>0</v>
      </c>
      <c r="J78" s="35">
        <f t="shared" si="14"/>
        <v>98000</v>
      </c>
      <c r="K78" s="56">
        <f t="shared" si="15"/>
        <v>121.56020408163266</v>
      </c>
    </row>
    <row r="79" spans="1:11" x14ac:dyDescent="0.25">
      <c r="A79" s="111" t="s">
        <v>65</v>
      </c>
      <c r="B79" s="112"/>
      <c r="C79" s="112"/>
      <c r="D79" s="36">
        <v>98000</v>
      </c>
      <c r="E79" s="36">
        <v>98000</v>
      </c>
      <c r="F79" s="36">
        <v>119129</v>
      </c>
      <c r="G79" s="36">
        <v>-21129</v>
      </c>
      <c r="H79" s="36">
        <v>121.56</v>
      </c>
      <c r="I79" s="37">
        <f>SUM(I78)</f>
        <v>0</v>
      </c>
      <c r="J79" s="37">
        <f>SUM(J78)</f>
        <v>98000</v>
      </c>
      <c r="K79" s="57">
        <f t="shared" si="15"/>
        <v>121.56020408163266</v>
      </c>
    </row>
    <row r="80" spans="1:11" x14ac:dyDescent="0.25">
      <c r="A80" s="55" t="s">
        <v>33</v>
      </c>
      <c r="B80" s="33" t="s">
        <v>16</v>
      </c>
      <c r="C80" s="33" t="s">
        <v>17</v>
      </c>
      <c r="D80" s="34">
        <v>570</v>
      </c>
      <c r="E80" s="34">
        <v>570</v>
      </c>
      <c r="F80" s="34">
        <v>0</v>
      </c>
      <c r="G80" s="34">
        <v>570</v>
      </c>
      <c r="H80" s="34">
        <v>0</v>
      </c>
      <c r="I80" s="34">
        <v>0</v>
      </c>
      <c r="J80" s="35">
        <f t="shared" si="14"/>
        <v>570</v>
      </c>
      <c r="K80" s="56">
        <f t="shared" si="15"/>
        <v>0</v>
      </c>
    </row>
    <row r="81" spans="1:11" x14ac:dyDescent="0.25">
      <c r="A81" s="55" t="s">
        <v>33</v>
      </c>
      <c r="B81" s="33" t="s">
        <v>20</v>
      </c>
      <c r="C81" s="33" t="s">
        <v>21</v>
      </c>
      <c r="D81" s="34">
        <v>14080</v>
      </c>
      <c r="E81" s="34">
        <v>14080</v>
      </c>
      <c r="F81" s="34">
        <v>0</v>
      </c>
      <c r="G81" s="34">
        <v>14080</v>
      </c>
      <c r="H81" s="34">
        <v>0</v>
      </c>
      <c r="I81" s="34">
        <v>0</v>
      </c>
      <c r="J81" s="35">
        <f t="shared" si="14"/>
        <v>14080</v>
      </c>
      <c r="K81" s="56">
        <f t="shared" si="15"/>
        <v>0</v>
      </c>
    </row>
    <row r="82" spans="1:11" x14ac:dyDescent="0.25">
      <c r="A82" s="111" t="s">
        <v>69</v>
      </c>
      <c r="B82" s="112"/>
      <c r="C82" s="112"/>
      <c r="D82" s="36">
        <v>14650</v>
      </c>
      <c r="E82" s="36">
        <v>14650</v>
      </c>
      <c r="F82" s="36">
        <v>0</v>
      </c>
      <c r="G82" s="36">
        <v>14650</v>
      </c>
      <c r="H82" s="36">
        <v>0</v>
      </c>
      <c r="I82" s="37">
        <f>SUM(I80:I81)</f>
        <v>0</v>
      </c>
      <c r="J82" s="37">
        <f>SUM(J80:J81)</f>
        <v>14650</v>
      </c>
      <c r="K82" s="57">
        <f t="shared" si="15"/>
        <v>0</v>
      </c>
    </row>
    <row r="83" spans="1:11" x14ac:dyDescent="0.25">
      <c r="A83" s="55" t="s">
        <v>33</v>
      </c>
      <c r="B83" s="33" t="s">
        <v>42</v>
      </c>
      <c r="C83" s="33" t="s">
        <v>43</v>
      </c>
      <c r="D83" s="34">
        <v>14650</v>
      </c>
      <c r="E83" s="34">
        <v>14650</v>
      </c>
      <c r="F83" s="34">
        <v>0</v>
      </c>
      <c r="G83" s="34">
        <v>14650</v>
      </c>
      <c r="H83" s="34">
        <v>0</v>
      </c>
      <c r="I83" s="34">
        <v>0</v>
      </c>
      <c r="J83" s="35">
        <f t="shared" si="14"/>
        <v>14650</v>
      </c>
      <c r="K83" s="56">
        <f t="shared" si="15"/>
        <v>0</v>
      </c>
    </row>
    <row r="84" spans="1:11" x14ac:dyDescent="0.25">
      <c r="A84" s="111" t="s">
        <v>67</v>
      </c>
      <c r="B84" s="112"/>
      <c r="C84" s="112"/>
      <c r="D84" s="36">
        <v>14650</v>
      </c>
      <c r="E84" s="36">
        <v>14650</v>
      </c>
      <c r="F84" s="36">
        <v>0</v>
      </c>
      <c r="G84" s="36">
        <v>14650</v>
      </c>
      <c r="H84" s="36">
        <v>0</v>
      </c>
      <c r="I84" s="37">
        <f>SUM(I83)</f>
        <v>0</v>
      </c>
      <c r="J84" s="37">
        <f>SUM(J83)</f>
        <v>14650</v>
      </c>
      <c r="K84" s="57">
        <f t="shared" si="15"/>
        <v>0</v>
      </c>
    </row>
    <row r="85" spans="1:11" x14ac:dyDescent="0.25">
      <c r="A85" s="55" t="s">
        <v>40</v>
      </c>
      <c r="B85" s="33" t="s">
        <v>10</v>
      </c>
      <c r="C85" s="33" t="s">
        <v>11</v>
      </c>
      <c r="D85" s="34">
        <v>15000</v>
      </c>
      <c r="E85" s="34">
        <v>14000</v>
      </c>
      <c r="F85" s="34">
        <v>0</v>
      </c>
      <c r="G85" s="34">
        <v>14000</v>
      </c>
      <c r="H85" s="34">
        <v>0</v>
      </c>
      <c r="I85" s="34">
        <v>0</v>
      </c>
      <c r="J85" s="35">
        <f t="shared" si="14"/>
        <v>14000</v>
      </c>
      <c r="K85" s="56">
        <f t="shared" si="15"/>
        <v>0</v>
      </c>
    </row>
    <row r="86" spans="1:11" x14ac:dyDescent="0.25">
      <c r="A86" s="55" t="s">
        <v>40</v>
      </c>
      <c r="B86" s="33" t="s">
        <v>16</v>
      </c>
      <c r="C86" s="33" t="s">
        <v>17</v>
      </c>
      <c r="D86" s="34">
        <v>0</v>
      </c>
      <c r="E86" s="34">
        <v>1000</v>
      </c>
      <c r="F86" s="34">
        <v>484</v>
      </c>
      <c r="G86" s="34">
        <v>516</v>
      </c>
      <c r="H86" s="34">
        <v>48.4</v>
      </c>
      <c r="I86" s="34">
        <v>0</v>
      </c>
      <c r="J86" s="35">
        <f t="shared" si="14"/>
        <v>1000</v>
      </c>
      <c r="K86" s="56">
        <f t="shared" si="15"/>
        <v>48.4</v>
      </c>
    </row>
    <row r="87" spans="1:11" x14ac:dyDescent="0.25">
      <c r="A87" s="55" t="s">
        <v>40</v>
      </c>
      <c r="B87" s="33" t="s">
        <v>20</v>
      </c>
      <c r="C87" s="33" t="s">
        <v>21</v>
      </c>
      <c r="D87" s="34">
        <v>5000</v>
      </c>
      <c r="E87" s="34">
        <v>5000</v>
      </c>
      <c r="F87" s="34">
        <v>3600</v>
      </c>
      <c r="G87" s="34">
        <v>1400</v>
      </c>
      <c r="H87" s="34">
        <v>72</v>
      </c>
      <c r="I87" s="34">
        <v>0</v>
      </c>
      <c r="J87" s="35">
        <f t="shared" si="14"/>
        <v>5000</v>
      </c>
      <c r="K87" s="56">
        <f t="shared" si="15"/>
        <v>72</v>
      </c>
    </row>
    <row r="88" spans="1:11" x14ac:dyDescent="0.25">
      <c r="A88" s="55" t="s">
        <v>40</v>
      </c>
      <c r="B88" s="33" t="s">
        <v>22</v>
      </c>
      <c r="C88" s="33" t="s">
        <v>23</v>
      </c>
      <c r="D88" s="34">
        <v>2500000</v>
      </c>
      <c r="E88" s="34">
        <v>2484405</v>
      </c>
      <c r="F88" s="34">
        <v>1962696</v>
      </c>
      <c r="G88" s="34">
        <v>521709</v>
      </c>
      <c r="H88" s="34">
        <v>79.000646029934728</v>
      </c>
      <c r="I88" s="34">
        <v>0</v>
      </c>
      <c r="J88" s="35">
        <f t="shared" si="14"/>
        <v>2484405</v>
      </c>
      <c r="K88" s="56">
        <f t="shared" si="15"/>
        <v>79.000646029934728</v>
      </c>
    </row>
    <row r="89" spans="1:11" x14ac:dyDescent="0.25">
      <c r="A89" s="55" t="s">
        <v>40</v>
      </c>
      <c r="B89" s="33" t="s">
        <v>34</v>
      </c>
      <c r="C89" s="33" t="s">
        <v>35</v>
      </c>
      <c r="D89" s="34">
        <v>845000</v>
      </c>
      <c r="E89" s="34">
        <v>845000</v>
      </c>
      <c r="F89" s="34">
        <v>663407</v>
      </c>
      <c r="G89" s="34">
        <v>181593</v>
      </c>
      <c r="H89" s="34">
        <v>78.509704142011827</v>
      </c>
      <c r="I89" s="34">
        <v>0</v>
      </c>
      <c r="J89" s="35">
        <f t="shared" si="14"/>
        <v>845000</v>
      </c>
      <c r="K89" s="56">
        <f t="shared" si="15"/>
        <v>78.509704142011842</v>
      </c>
    </row>
    <row r="90" spans="1:11" x14ac:dyDescent="0.25">
      <c r="A90" s="111" t="s">
        <v>70</v>
      </c>
      <c r="B90" s="112"/>
      <c r="C90" s="112"/>
      <c r="D90" s="36">
        <v>3365000</v>
      </c>
      <c r="E90" s="36">
        <v>3349405</v>
      </c>
      <c r="F90" s="36">
        <v>2630187</v>
      </c>
      <c r="G90" s="36">
        <v>719218</v>
      </c>
      <c r="H90" s="36">
        <v>78.53</v>
      </c>
      <c r="I90" s="37">
        <f>SUM(I85:I89)</f>
        <v>0</v>
      </c>
      <c r="J90" s="37">
        <f>SUM(J85:J89)</f>
        <v>3349405</v>
      </c>
      <c r="K90" s="57">
        <f t="shared" si="15"/>
        <v>78.526992107553426</v>
      </c>
    </row>
    <row r="91" spans="1:11" x14ac:dyDescent="0.25">
      <c r="A91" s="55" t="s">
        <v>40</v>
      </c>
      <c r="B91" s="33" t="s">
        <v>42</v>
      </c>
      <c r="C91" s="33" t="s">
        <v>43</v>
      </c>
      <c r="D91" s="34">
        <v>3365000</v>
      </c>
      <c r="E91" s="34">
        <v>3349405</v>
      </c>
      <c r="F91" s="34">
        <v>2630187</v>
      </c>
      <c r="G91" s="34">
        <v>719218</v>
      </c>
      <c r="H91" s="34">
        <v>78.526992107553426</v>
      </c>
      <c r="I91" s="34">
        <v>0</v>
      </c>
      <c r="J91" s="35">
        <f t="shared" si="14"/>
        <v>3349405</v>
      </c>
      <c r="K91" s="56">
        <f t="shared" si="15"/>
        <v>78.526992107553426</v>
      </c>
    </row>
    <row r="92" spans="1:11" ht="12.6" thickBot="1" x14ac:dyDescent="0.3">
      <c r="A92" s="121" t="s">
        <v>68</v>
      </c>
      <c r="B92" s="122"/>
      <c r="C92" s="122"/>
      <c r="D92" s="44">
        <v>3365000</v>
      </c>
      <c r="E92" s="44">
        <v>3349405</v>
      </c>
      <c r="F92" s="44">
        <v>2630187</v>
      </c>
      <c r="G92" s="44">
        <v>719218</v>
      </c>
      <c r="H92" s="44">
        <v>78.53</v>
      </c>
      <c r="I92" s="45">
        <f>SUM(I91)</f>
        <v>0</v>
      </c>
      <c r="J92" s="45">
        <f>SUM(J91)</f>
        <v>3349405</v>
      </c>
      <c r="K92" s="58">
        <f t="shared" si="15"/>
        <v>78.526992107553426</v>
      </c>
    </row>
    <row r="93" spans="1:11" x14ac:dyDescent="0.25">
      <c r="A93" s="95" t="s">
        <v>41</v>
      </c>
      <c r="B93" s="96"/>
      <c r="C93" s="96"/>
      <c r="D93" s="46">
        <v>4155250</v>
      </c>
      <c r="E93" s="46">
        <v>4139655</v>
      </c>
      <c r="F93" s="46">
        <v>2973615.93</v>
      </c>
      <c r="G93" s="46">
        <v>1166039.07</v>
      </c>
      <c r="H93" s="46">
        <v>71.83</v>
      </c>
      <c r="I93" s="47">
        <v>0</v>
      </c>
      <c r="J93" s="48">
        <f>E93+I93</f>
        <v>4139655</v>
      </c>
      <c r="K93" s="49">
        <f t="shared" si="15"/>
        <v>71.832457777278549</v>
      </c>
    </row>
    <row r="94" spans="1:11" ht="12.6" thickBot="1" x14ac:dyDescent="0.3">
      <c r="A94" s="108" t="s">
        <v>54</v>
      </c>
      <c r="B94" s="109"/>
      <c r="C94" s="109"/>
      <c r="D94" s="50">
        <v>4159250</v>
      </c>
      <c r="E94" s="50">
        <v>4139655</v>
      </c>
      <c r="F94" s="50">
        <v>3257516</v>
      </c>
      <c r="G94" s="50">
        <v>882139</v>
      </c>
      <c r="H94" s="50">
        <v>78.69</v>
      </c>
      <c r="I94" s="51">
        <v>0</v>
      </c>
      <c r="J94" s="51">
        <f>E94+I94</f>
        <v>4139655</v>
      </c>
      <c r="K94" s="52">
        <f t="shared" si="15"/>
        <v>78.690518895898336</v>
      </c>
    </row>
    <row r="95" spans="1:11" ht="12.6" thickBot="1" x14ac:dyDescent="0.3">
      <c r="K95" s="21"/>
    </row>
    <row r="96" spans="1:11" ht="36.6" thickBot="1" x14ac:dyDescent="0.3">
      <c r="A96" s="72" t="s">
        <v>1</v>
      </c>
      <c r="B96" s="73" t="s">
        <v>2</v>
      </c>
      <c r="C96" s="73" t="s">
        <v>3</v>
      </c>
      <c r="D96" s="73" t="s">
        <v>4</v>
      </c>
      <c r="E96" s="73" t="s">
        <v>5</v>
      </c>
      <c r="F96" s="73" t="s">
        <v>6</v>
      </c>
      <c r="G96" s="73" t="s">
        <v>7</v>
      </c>
      <c r="H96" s="73" t="s">
        <v>8</v>
      </c>
      <c r="I96" s="73" t="s">
        <v>60</v>
      </c>
      <c r="J96" s="73" t="s">
        <v>61</v>
      </c>
      <c r="K96" s="74" t="s">
        <v>62</v>
      </c>
    </row>
    <row r="97" spans="1:11" x14ac:dyDescent="0.25">
      <c r="A97" s="75" t="s">
        <v>9</v>
      </c>
      <c r="B97" s="69" t="s">
        <v>10</v>
      </c>
      <c r="C97" s="69" t="s">
        <v>11</v>
      </c>
      <c r="D97" s="70">
        <v>100000</v>
      </c>
      <c r="E97" s="70">
        <v>102554</v>
      </c>
      <c r="F97" s="70">
        <v>101729.93</v>
      </c>
      <c r="G97" s="70">
        <f>E97-F97</f>
        <v>824.07000000000698</v>
      </c>
      <c r="H97" s="70">
        <v>101.72993</v>
      </c>
      <c r="I97" s="70">
        <v>0</v>
      </c>
      <c r="J97" s="71">
        <f>E97+I97</f>
        <v>102554</v>
      </c>
      <c r="K97" s="76">
        <f t="shared" si="15"/>
        <v>99.196452600581154</v>
      </c>
    </row>
    <row r="98" spans="1:11" x14ac:dyDescent="0.25">
      <c r="A98" s="77" t="s">
        <v>9</v>
      </c>
      <c r="B98" s="59" t="s">
        <v>12</v>
      </c>
      <c r="C98" s="59" t="s">
        <v>13</v>
      </c>
      <c r="D98" s="60">
        <v>685000</v>
      </c>
      <c r="E98" s="60">
        <v>685000</v>
      </c>
      <c r="F98" s="60">
        <v>190091.56</v>
      </c>
      <c r="G98" s="60">
        <v>494908.44</v>
      </c>
      <c r="H98" s="60">
        <v>27.750592700729928</v>
      </c>
      <c r="I98" s="60">
        <v>0</v>
      </c>
      <c r="J98" s="61">
        <f t="shared" ref="J98:J140" si="16">E98+I98</f>
        <v>685000</v>
      </c>
      <c r="K98" s="78">
        <f t="shared" si="15"/>
        <v>27.750592700729925</v>
      </c>
    </row>
    <row r="99" spans="1:11" x14ac:dyDescent="0.25">
      <c r="A99" s="77" t="s">
        <v>9</v>
      </c>
      <c r="B99" s="59" t="s">
        <v>14</v>
      </c>
      <c r="C99" s="59" t="s">
        <v>15</v>
      </c>
      <c r="D99" s="60">
        <v>80000</v>
      </c>
      <c r="E99" s="60">
        <v>77000</v>
      </c>
      <c r="F99" s="60">
        <v>47027.6</v>
      </c>
      <c r="G99" s="60">
        <f>E99-F99</f>
        <v>29972.400000000001</v>
      </c>
      <c r="H99" s="60">
        <v>58.784500000000001</v>
      </c>
      <c r="I99" s="60">
        <v>0</v>
      </c>
      <c r="J99" s="61">
        <f t="shared" si="16"/>
        <v>77000</v>
      </c>
      <c r="K99" s="78">
        <f t="shared" si="15"/>
        <v>61.074805194805194</v>
      </c>
    </row>
    <row r="100" spans="1:11" x14ac:dyDescent="0.25">
      <c r="A100" s="77" t="s">
        <v>9</v>
      </c>
      <c r="B100" s="59" t="s">
        <v>16</v>
      </c>
      <c r="C100" s="59" t="s">
        <v>17</v>
      </c>
      <c r="D100" s="60">
        <v>1000</v>
      </c>
      <c r="E100" s="60">
        <v>3000</v>
      </c>
      <c r="F100" s="60">
        <v>2929</v>
      </c>
      <c r="G100" s="60">
        <v>71</v>
      </c>
      <c r="H100" s="60">
        <v>97.63333333333334</v>
      </c>
      <c r="I100" s="60">
        <v>0</v>
      </c>
      <c r="J100" s="61">
        <f t="shared" si="16"/>
        <v>3000</v>
      </c>
      <c r="K100" s="78">
        <f t="shared" si="15"/>
        <v>97.63333333333334</v>
      </c>
    </row>
    <row r="101" spans="1:11" x14ac:dyDescent="0.25">
      <c r="A101" s="77" t="s">
        <v>9</v>
      </c>
      <c r="B101" s="59" t="s">
        <v>18</v>
      </c>
      <c r="C101" s="59" t="s">
        <v>19</v>
      </c>
      <c r="D101" s="60">
        <v>3000</v>
      </c>
      <c r="E101" s="60">
        <v>3486</v>
      </c>
      <c r="F101" s="60">
        <v>3486</v>
      </c>
      <c r="G101" s="60">
        <v>0</v>
      </c>
      <c r="H101" s="60">
        <v>114.67105263157895</v>
      </c>
      <c r="I101" s="60">
        <v>0</v>
      </c>
      <c r="J101" s="61">
        <f t="shared" si="16"/>
        <v>3486</v>
      </c>
      <c r="K101" s="78">
        <f t="shared" si="15"/>
        <v>100</v>
      </c>
    </row>
    <row r="102" spans="1:11" x14ac:dyDescent="0.25">
      <c r="A102" s="77" t="s">
        <v>9</v>
      </c>
      <c r="B102" s="59" t="s">
        <v>20</v>
      </c>
      <c r="C102" s="59" t="s">
        <v>21</v>
      </c>
      <c r="D102" s="60">
        <v>129600</v>
      </c>
      <c r="E102" s="60">
        <v>128063.03</v>
      </c>
      <c r="F102" s="60">
        <f>77857.39+810</f>
        <v>78667.39</v>
      </c>
      <c r="G102" s="60">
        <f>E102-F102</f>
        <v>49395.64</v>
      </c>
      <c r="H102" s="60">
        <v>60.796148584021481</v>
      </c>
      <c r="I102" s="60">
        <v>0</v>
      </c>
      <c r="J102" s="61">
        <f t="shared" si="16"/>
        <v>128063.03</v>
      </c>
      <c r="K102" s="78">
        <f t="shared" si="15"/>
        <v>61.428649626672119</v>
      </c>
    </row>
    <row r="103" spans="1:11" x14ac:dyDescent="0.25">
      <c r="A103" s="77" t="s">
        <v>9</v>
      </c>
      <c r="B103" s="59" t="s">
        <v>22</v>
      </c>
      <c r="C103" s="59" t="s">
        <v>23</v>
      </c>
      <c r="D103" s="60">
        <v>62750</v>
      </c>
      <c r="E103" s="60">
        <v>62750</v>
      </c>
      <c r="F103" s="60">
        <v>18509.36</v>
      </c>
      <c r="G103" s="60">
        <v>44240.639999999999</v>
      </c>
      <c r="H103" s="60">
        <v>29.496988047808767</v>
      </c>
      <c r="I103" s="60">
        <v>0</v>
      </c>
      <c r="J103" s="61">
        <f t="shared" si="16"/>
        <v>62750</v>
      </c>
      <c r="K103" s="78">
        <f t="shared" si="15"/>
        <v>29.496988047808763</v>
      </c>
    </row>
    <row r="104" spans="1:11" x14ac:dyDescent="0.25">
      <c r="A104" s="77" t="s">
        <v>9</v>
      </c>
      <c r="B104" s="59" t="s">
        <v>34</v>
      </c>
      <c r="C104" s="59" t="s">
        <v>35</v>
      </c>
      <c r="D104" s="60">
        <v>21210</v>
      </c>
      <c r="E104" s="60">
        <v>21210</v>
      </c>
      <c r="F104" s="60">
        <v>5857</v>
      </c>
      <c r="G104" s="60">
        <v>15353</v>
      </c>
      <c r="H104" s="60">
        <v>27.614332861857616</v>
      </c>
      <c r="I104" s="60">
        <v>0</v>
      </c>
      <c r="J104" s="61">
        <f t="shared" si="16"/>
        <v>21210</v>
      </c>
      <c r="K104" s="78">
        <f t="shared" si="15"/>
        <v>27.614332861857616</v>
      </c>
    </row>
    <row r="105" spans="1:11" x14ac:dyDescent="0.25">
      <c r="A105" s="77" t="s">
        <v>9</v>
      </c>
      <c r="B105" s="59" t="s">
        <v>38</v>
      </c>
      <c r="C105" s="59" t="s">
        <v>39</v>
      </c>
      <c r="D105" s="60">
        <v>628</v>
      </c>
      <c r="E105" s="60">
        <v>628</v>
      </c>
      <c r="F105" s="60">
        <v>0</v>
      </c>
      <c r="G105" s="60">
        <v>628</v>
      </c>
      <c r="H105" s="60">
        <v>0</v>
      </c>
      <c r="I105" s="60">
        <v>0</v>
      </c>
      <c r="J105" s="61">
        <f t="shared" si="16"/>
        <v>628</v>
      </c>
      <c r="K105" s="78">
        <f t="shared" si="15"/>
        <v>0</v>
      </c>
    </row>
    <row r="106" spans="1:11" x14ac:dyDescent="0.25">
      <c r="A106" s="77" t="s">
        <v>9</v>
      </c>
      <c r="B106" s="59" t="s">
        <v>27</v>
      </c>
      <c r="C106" s="59" t="s">
        <v>28</v>
      </c>
      <c r="D106" s="60">
        <v>67491</v>
      </c>
      <c r="E106" s="60">
        <v>66987.97</v>
      </c>
      <c r="F106" s="60">
        <v>61812.3</v>
      </c>
      <c r="G106" s="60">
        <v>5175.67</v>
      </c>
      <c r="H106" s="60">
        <v>92.273732134292175</v>
      </c>
      <c r="I106" s="60">
        <v>0</v>
      </c>
      <c r="J106" s="61">
        <f t="shared" si="16"/>
        <v>66987.97</v>
      </c>
      <c r="K106" s="78">
        <f t="shared" si="15"/>
        <v>92.273732134292175</v>
      </c>
    </row>
    <row r="107" spans="1:11" x14ac:dyDescent="0.25">
      <c r="A107" s="77" t="s">
        <v>9</v>
      </c>
      <c r="B107" s="59" t="s">
        <v>29</v>
      </c>
      <c r="C107" s="59" t="s">
        <v>30</v>
      </c>
      <c r="D107" s="60">
        <v>17501</v>
      </c>
      <c r="E107" s="60">
        <v>17501</v>
      </c>
      <c r="F107" s="60">
        <v>16224</v>
      </c>
      <c r="G107" s="60">
        <v>1277</v>
      </c>
      <c r="H107" s="60">
        <v>92.703274098622941</v>
      </c>
      <c r="I107" s="60">
        <v>0</v>
      </c>
      <c r="J107" s="61">
        <f t="shared" si="16"/>
        <v>17501</v>
      </c>
      <c r="K107" s="78">
        <f t="shared" si="15"/>
        <v>92.703274098622927</v>
      </c>
    </row>
    <row r="108" spans="1:11" x14ac:dyDescent="0.25">
      <c r="A108" s="113" t="s">
        <v>55</v>
      </c>
      <c r="B108" s="114"/>
      <c r="C108" s="114"/>
      <c r="D108" s="62">
        <v>1168180</v>
      </c>
      <c r="E108" s="62">
        <v>1168180</v>
      </c>
      <c r="F108" s="62">
        <v>525524.14</v>
      </c>
      <c r="G108" s="62">
        <f>SUM(G97:G107)</f>
        <v>641845.8600000001</v>
      </c>
      <c r="H108" s="62">
        <v>44.99</v>
      </c>
      <c r="I108" s="67">
        <v>0</v>
      </c>
      <c r="J108" s="68">
        <f>SUM(J97:J107)</f>
        <v>1168180</v>
      </c>
      <c r="K108" s="79">
        <f t="shared" si="15"/>
        <v>44.986572274820666</v>
      </c>
    </row>
    <row r="109" spans="1:11" x14ac:dyDescent="0.25">
      <c r="A109" s="77" t="s">
        <v>9</v>
      </c>
      <c r="B109" s="59" t="s">
        <v>42</v>
      </c>
      <c r="C109" s="59" t="s">
        <v>43</v>
      </c>
      <c r="D109" s="60">
        <v>1168180</v>
      </c>
      <c r="E109" s="60">
        <v>1168180</v>
      </c>
      <c r="F109" s="60">
        <v>876135</v>
      </c>
      <c r="G109" s="60">
        <v>292045</v>
      </c>
      <c r="H109" s="60">
        <v>75</v>
      </c>
      <c r="I109" s="60">
        <v>0</v>
      </c>
      <c r="J109" s="61">
        <f t="shared" si="16"/>
        <v>1168180</v>
      </c>
      <c r="K109" s="78">
        <f t="shared" si="15"/>
        <v>75</v>
      </c>
    </row>
    <row r="110" spans="1:11" x14ac:dyDescent="0.25">
      <c r="A110" s="113" t="s">
        <v>64</v>
      </c>
      <c r="B110" s="114"/>
      <c r="C110" s="114"/>
      <c r="D110" s="62">
        <v>1168180</v>
      </c>
      <c r="E110" s="62">
        <v>1168180</v>
      </c>
      <c r="F110" s="62">
        <v>876135</v>
      </c>
      <c r="G110" s="62">
        <v>292045</v>
      </c>
      <c r="H110" s="62">
        <v>75</v>
      </c>
      <c r="I110" s="67">
        <v>0</v>
      </c>
      <c r="J110" s="68">
        <f>SUM(J109)</f>
        <v>1168180</v>
      </c>
      <c r="K110" s="79">
        <f t="shared" si="15"/>
        <v>75</v>
      </c>
    </row>
    <row r="111" spans="1:11" x14ac:dyDescent="0.25">
      <c r="A111" s="77" t="s">
        <v>31</v>
      </c>
      <c r="B111" s="59" t="s">
        <v>10</v>
      </c>
      <c r="C111" s="59" t="s">
        <v>11</v>
      </c>
      <c r="D111" s="60">
        <v>28000</v>
      </c>
      <c r="E111" s="60">
        <v>28000</v>
      </c>
      <c r="F111" s="60">
        <v>951.19</v>
      </c>
      <c r="G111" s="60">
        <f>E111-F111</f>
        <v>27048.81</v>
      </c>
      <c r="H111" s="60">
        <f>F111/E111*100</f>
        <v>3.3971071428571435</v>
      </c>
      <c r="I111" s="60">
        <v>0</v>
      </c>
      <c r="J111" s="61">
        <f t="shared" si="16"/>
        <v>28000</v>
      </c>
      <c r="K111" s="78">
        <f t="shared" si="15"/>
        <v>3.3971071428571435</v>
      </c>
    </row>
    <row r="112" spans="1:11" x14ac:dyDescent="0.25">
      <c r="A112" s="77" t="s">
        <v>31</v>
      </c>
      <c r="B112" s="59" t="s">
        <v>10</v>
      </c>
      <c r="C112" s="59" t="s">
        <v>59</v>
      </c>
      <c r="D112" s="60">
        <v>450000</v>
      </c>
      <c r="E112" s="60">
        <v>450000</v>
      </c>
      <c r="F112" s="60">
        <v>283416.17</v>
      </c>
      <c r="G112" s="60">
        <f t="shared" ref="G112:G116" si="17">E112-F112</f>
        <v>166583.83000000002</v>
      </c>
      <c r="H112" s="60">
        <f t="shared" ref="H112:H116" si="18">F112/E112*100</f>
        <v>62.981371111111109</v>
      </c>
      <c r="I112" s="60">
        <v>0</v>
      </c>
      <c r="J112" s="61">
        <f t="shared" si="16"/>
        <v>450000</v>
      </c>
      <c r="K112" s="78">
        <f t="shared" si="15"/>
        <v>62.981371111111109</v>
      </c>
    </row>
    <row r="113" spans="1:11" x14ac:dyDescent="0.25">
      <c r="A113" s="77" t="s">
        <v>31</v>
      </c>
      <c r="B113" s="59" t="s">
        <v>16</v>
      </c>
      <c r="C113" s="59" t="s">
        <v>17</v>
      </c>
      <c r="D113" s="60">
        <v>500</v>
      </c>
      <c r="E113" s="60">
        <v>500</v>
      </c>
      <c r="F113" s="60">
        <v>104</v>
      </c>
      <c r="G113" s="60">
        <f t="shared" si="17"/>
        <v>396</v>
      </c>
      <c r="H113" s="60">
        <f t="shared" si="18"/>
        <v>20.8</v>
      </c>
      <c r="I113" s="60">
        <v>0</v>
      </c>
      <c r="J113" s="61">
        <f t="shared" si="16"/>
        <v>500</v>
      </c>
      <c r="K113" s="78">
        <f t="shared" si="15"/>
        <v>20.8</v>
      </c>
    </row>
    <row r="114" spans="1:11" x14ac:dyDescent="0.25">
      <c r="A114" s="77" t="s">
        <v>31</v>
      </c>
      <c r="B114" s="59" t="s">
        <v>18</v>
      </c>
      <c r="C114" s="59" t="s">
        <v>19</v>
      </c>
      <c r="D114" s="60">
        <v>1500</v>
      </c>
      <c r="E114" s="60">
        <v>1500</v>
      </c>
      <c r="F114" s="60">
        <v>0</v>
      </c>
      <c r="G114" s="60">
        <f t="shared" si="17"/>
        <v>1500</v>
      </c>
      <c r="H114" s="60">
        <f t="shared" si="18"/>
        <v>0</v>
      </c>
      <c r="I114" s="60">
        <v>0</v>
      </c>
      <c r="J114" s="61">
        <f t="shared" si="16"/>
        <v>1500</v>
      </c>
      <c r="K114" s="78">
        <f t="shared" si="15"/>
        <v>0</v>
      </c>
    </row>
    <row r="115" spans="1:11" x14ac:dyDescent="0.25">
      <c r="A115" s="77" t="s">
        <v>31</v>
      </c>
      <c r="B115" s="59" t="s">
        <v>20</v>
      </c>
      <c r="C115" s="59" t="s">
        <v>21</v>
      </c>
      <c r="D115" s="60">
        <v>12000</v>
      </c>
      <c r="E115" s="60">
        <v>12000</v>
      </c>
      <c r="F115" s="60">
        <v>5217.8</v>
      </c>
      <c r="G115" s="60">
        <f t="shared" si="17"/>
        <v>6782.2</v>
      </c>
      <c r="H115" s="60">
        <f t="shared" si="18"/>
        <v>43.481666666666669</v>
      </c>
      <c r="I115" s="60">
        <v>0</v>
      </c>
      <c r="J115" s="61">
        <f t="shared" si="16"/>
        <v>12000</v>
      </c>
      <c r="K115" s="78">
        <f t="shared" si="15"/>
        <v>43.481666666666669</v>
      </c>
    </row>
    <row r="116" spans="1:11" x14ac:dyDescent="0.25">
      <c r="A116" s="77" t="s">
        <v>31</v>
      </c>
      <c r="B116" s="59" t="s">
        <v>27</v>
      </c>
      <c r="C116" s="59" t="s">
        <v>28</v>
      </c>
      <c r="D116" s="60">
        <v>104000</v>
      </c>
      <c r="E116" s="60">
        <v>104000</v>
      </c>
      <c r="F116" s="60">
        <v>0</v>
      </c>
      <c r="G116" s="60">
        <f t="shared" si="17"/>
        <v>104000</v>
      </c>
      <c r="H116" s="60">
        <f t="shared" si="18"/>
        <v>0</v>
      </c>
      <c r="I116" s="60">
        <v>0</v>
      </c>
      <c r="J116" s="61">
        <f t="shared" si="16"/>
        <v>104000</v>
      </c>
      <c r="K116" s="78">
        <f t="shared" si="15"/>
        <v>0</v>
      </c>
    </row>
    <row r="117" spans="1:11" x14ac:dyDescent="0.25">
      <c r="A117" s="113" t="s">
        <v>56</v>
      </c>
      <c r="B117" s="114"/>
      <c r="C117" s="114"/>
      <c r="D117" s="62">
        <f t="shared" ref="D117:F117" si="19">SUM(D111:D116)</f>
        <v>596000</v>
      </c>
      <c r="E117" s="62">
        <f t="shared" si="19"/>
        <v>596000</v>
      </c>
      <c r="F117" s="62">
        <f t="shared" si="19"/>
        <v>289689.15999999997</v>
      </c>
      <c r="G117" s="62">
        <f>SUM(G111:G116)</f>
        <v>306310.84000000003</v>
      </c>
      <c r="H117" s="62">
        <v>48.61</v>
      </c>
      <c r="I117" s="67">
        <v>0</v>
      </c>
      <c r="J117" s="68">
        <f>SUM(J111:J116)</f>
        <v>596000</v>
      </c>
      <c r="K117" s="79">
        <f t="shared" si="15"/>
        <v>48.605563758389259</v>
      </c>
    </row>
    <row r="118" spans="1:11" x14ac:dyDescent="0.25">
      <c r="A118" s="77" t="s">
        <v>31</v>
      </c>
      <c r="B118" s="59" t="s">
        <v>44</v>
      </c>
      <c r="C118" s="59" t="s">
        <v>45</v>
      </c>
      <c r="D118" s="60">
        <v>595000</v>
      </c>
      <c r="E118" s="60">
        <v>595000</v>
      </c>
      <c r="F118" s="60">
        <v>383034</v>
      </c>
      <c r="G118" s="60">
        <v>211966</v>
      </c>
      <c r="H118" s="60">
        <v>64.375462184873953</v>
      </c>
      <c r="I118" s="60">
        <v>0</v>
      </c>
      <c r="J118" s="61">
        <f t="shared" si="16"/>
        <v>595000</v>
      </c>
      <c r="K118" s="78">
        <f t="shared" si="15"/>
        <v>64.375462184873953</v>
      </c>
    </row>
    <row r="119" spans="1:11" x14ac:dyDescent="0.25">
      <c r="A119" s="77" t="s">
        <v>31</v>
      </c>
      <c r="B119" s="59" t="s">
        <v>46</v>
      </c>
      <c r="C119" s="59" t="s">
        <v>47</v>
      </c>
      <c r="D119" s="60">
        <v>0</v>
      </c>
      <c r="E119" s="60">
        <v>66</v>
      </c>
      <c r="F119" s="60">
        <v>66</v>
      </c>
      <c r="G119" s="60">
        <v>0</v>
      </c>
      <c r="H119" s="60">
        <v>100</v>
      </c>
      <c r="I119" s="60">
        <v>0</v>
      </c>
      <c r="J119" s="61">
        <f t="shared" si="16"/>
        <v>66</v>
      </c>
      <c r="K119" s="78">
        <f t="shared" si="15"/>
        <v>100</v>
      </c>
    </row>
    <row r="120" spans="1:11" x14ac:dyDescent="0.25">
      <c r="A120" s="77" t="s">
        <v>31</v>
      </c>
      <c r="B120" s="59" t="s">
        <v>48</v>
      </c>
      <c r="C120" s="59" t="s">
        <v>49</v>
      </c>
      <c r="D120" s="60">
        <v>1000</v>
      </c>
      <c r="E120" s="60">
        <v>934</v>
      </c>
      <c r="F120" s="60">
        <v>0</v>
      </c>
      <c r="G120" s="60">
        <v>934</v>
      </c>
      <c r="H120" s="60">
        <v>0</v>
      </c>
      <c r="I120" s="60">
        <v>0</v>
      </c>
      <c r="J120" s="61">
        <f t="shared" si="16"/>
        <v>934</v>
      </c>
      <c r="K120" s="78">
        <f t="shared" si="15"/>
        <v>0</v>
      </c>
    </row>
    <row r="121" spans="1:11" x14ac:dyDescent="0.25">
      <c r="A121" s="113" t="s">
        <v>65</v>
      </c>
      <c r="B121" s="114"/>
      <c r="C121" s="114"/>
      <c r="D121" s="62">
        <v>596000</v>
      </c>
      <c r="E121" s="62">
        <v>596000</v>
      </c>
      <c r="F121" s="62">
        <v>383100</v>
      </c>
      <c r="G121" s="62">
        <v>212900</v>
      </c>
      <c r="H121" s="62">
        <v>64.28</v>
      </c>
      <c r="I121" s="67">
        <v>0</v>
      </c>
      <c r="J121" s="68">
        <f>SUM(J118:J120)</f>
        <v>596000</v>
      </c>
      <c r="K121" s="79">
        <f t="shared" si="15"/>
        <v>64.27852348993288</v>
      </c>
    </row>
    <row r="122" spans="1:11" x14ac:dyDescent="0.25">
      <c r="A122" s="77" t="s">
        <v>33</v>
      </c>
      <c r="B122" s="59" t="s">
        <v>16</v>
      </c>
      <c r="C122" s="59" t="s">
        <v>17</v>
      </c>
      <c r="D122" s="60">
        <v>318</v>
      </c>
      <c r="E122" s="60">
        <v>318</v>
      </c>
      <c r="F122" s="60">
        <v>0</v>
      </c>
      <c r="G122" s="60">
        <f>E122-F122</f>
        <v>318</v>
      </c>
      <c r="H122" s="60">
        <f>F122/E122*100</f>
        <v>0</v>
      </c>
      <c r="I122" s="60">
        <v>0</v>
      </c>
      <c r="J122" s="61">
        <f t="shared" si="16"/>
        <v>318</v>
      </c>
      <c r="K122" s="78">
        <f t="shared" si="15"/>
        <v>0</v>
      </c>
    </row>
    <row r="123" spans="1:11" x14ac:dyDescent="0.25">
      <c r="A123" s="77" t="s">
        <v>33</v>
      </c>
      <c r="B123" s="59" t="s">
        <v>20</v>
      </c>
      <c r="C123" s="59" t="s">
        <v>21</v>
      </c>
      <c r="D123" s="60">
        <v>1590</v>
      </c>
      <c r="E123" s="60">
        <v>1590</v>
      </c>
      <c r="F123" s="60">
        <v>1590</v>
      </c>
      <c r="G123" s="60">
        <f t="shared" ref="G123:G127" si="20">E123-F123</f>
        <v>0</v>
      </c>
      <c r="H123" s="60">
        <f t="shared" ref="H123:H126" si="21">F123/E123*100</f>
        <v>100</v>
      </c>
      <c r="I123" s="60">
        <v>0</v>
      </c>
      <c r="J123" s="61">
        <f t="shared" si="16"/>
        <v>1590</v>
      </c>
      <c r="K123" s="78">
        <f t="shared" si="15"/>
        <v>100</v>
      </c>
    </row>
    <row r="124" spans="1:11" x14ac:dyDescent="0.25">
      <c r="A124" s="77" t="s">
        <v>33</v>
      </c>
      <c r="B124" s="59" t="s">
        <v>22</v>
      </c>
      <c r="C124" s="59" t="s">
        <v>23</v>
      </c>
      <c r="D124" s="60">
        <v>313630</v>
      </c>
      <c r="E124" s="60">
        <v>283350</v>
      </c>
      <c r="F124" s="60">
        <v>84740</v>
      </c>
      <c r="G124" s="60">
        <f t="shared" si="20"/>
        <v>198610</v>
      </c>
      <c r="H124" s="60">
        <f t="shared" si="21"/>
        <v>29.906476089641785</v>
      </c>
      <c r="I124" s="60">
        <v>0</v>
      </c>
      <c r="J124" s="61">
        <f t="shared" si="16"/>
        <v>283350</v>
      </c>
      <c r="K124" s="78">
        <f t="shared" si="15"/>
        <v>29.906476089641785</v>
      </c>
    </row>
    <row r="125" spans="1:11" x14ac:dyDescent="0.25">
      <c r="A125" s="77" t="s">
        <v>33</v>
      </c>
      <c r="B125" s="59" t="s">
        <v>34</v>
      </c>
      <c r="C125" s="59" t="s">
        <v>35</v>
      </c>
      <c r="D125" s="60">
        <v>114851</v>
      </c>
      <c r="E125" s="60">
        <v>104615</v>
      </c>
      <c r="F125" s="60">
        <v>28645</v>
      </c>
      <c r="G125" s="60">
        <f t="shared" si="20"/>
        <v>75970</v>
      </c>
      <c r="H125" s="60">
        <f t="shared" si="21"/>
        <v>27.381350666730391</v>
      </c>
      <c r="I125" s="60">
        <v>0</v>
      </c>
      <c r="J125" s="61">
        <f t="shared" si="16"/>
        <v>104615</v>
      </c>
      <c r="K125" s="78">
        <f t="shared" ref="K125:K143" si="22">F125/J125*100</f>
        <v>27.381350666730391</v>
      </c>
    </row>
    <row r="126" spans="1:11" x14ac:dyDescent="0.25">
      <c r="A126" s="77" t="s">
        <v>33</v>
      </c>
      <c r="B126" s="59" t="s">
        <v>36</v>
      </c>
      <c r="C126" s="59" t="s">
        <v>37</v>
      </c>
      <c r="D126" s="60">
        <v>8647</v>
      </c>
      <c r="E126" s="60">
        <v>7491</v>
      </c>
      <c r="F126" s="60">
        <v>0</v>
      </c>
      <c r="G126" s="60">
        <f t="shared" si="20"/>
        <v>7491</v>
      </c>
      <c r="H126" s="60">
        <f t="shared" si="21"/>
        <v>0</v>
      </c>
      <c r="I126" s="60">
        <v>0</v>
      </c>
      <c r="J126" s="61">
        <f t="shared" si="16"/>
        <v>7491</v>
      </c>
      <c r="K126" s="78">
        <f t="shared" si="22"/>
        <v>0</v>
      </c>
    </row>
    <row r="127" spans="1:11" x14ac:dyDescent="0.25">
      <c r="A127" s="77" t="s">
        <v>33</v>
      </c>
      <c r="B127" s="59" t="s">
        <v>38</v>
      </c>
      <c r="C127" s="59" t="s">
        <v>39</v>
      </c>
      <c r="D127" s="60">
        <v>1816</v>
      </c>
      <c r="E127" s="60">
        <v>0</v>
      </c>
      <c r="F127" s="60">
        <v>0</v>
      </c>
      <c r="G127" s="60">
        <f t="shared" si="20"/>
        <v>0</v>
      </c>
      <c r="H127" s="60">
        <v>0</v>
      </c>
      <c r="I127" s="60">
        <v>0</v>
      </c>
      <c r="J127" s="61">
        <f t="shared" si="16"/>
        <v>0</v>
      </c>
      <c r="K127" s="78">
        <v>0</v>
      </c>
    </row>
    <row r="128" spans="1:11" x14ac:dyDescent="0.25">
      <c r="A128" s="113" t="s">
        <v>69</v>
      </c>
      <c r="B128" s="114"/>
      <c r="C128" s="114"/>
      <c r="D128" s="62">
        <f>SUM(D122:D127)</f>
        <v>440852</v>
      </c>
      <c r="E128" s="62">
        <f t="shared" ref="E128:F128" si="23">SUM(E122:E127)</f>
        <v>397364</v>
      </c>
      <c r="F128" s="62">
        <f t="shared" si="23"/>
        <v>114975</v>
      </c>
      <c r="G128" s="62">
        <f>SUM(G122:G127)</f>
        <v>282389</v>
      </c>
      <c r="H128" s="62">
        <f>F128/E128*100</f>
        <v>28.934427879727405</v>
      </c>
      <c r="I128" s="67">
        <v>0</v>
      </c>
      <c r="J128" s="68">
        <f>SUM(J122:J127)</f>
        <v>397364</v>
      </c>
      <c r="K128" s="79">
        <f t="shared" si="22"/>
        <v>28.934427879727405</v>
      </c>
    </row>
    <row r="129" spans="1:11" x14ac:dyDescent="0.25">
      <c r="A129" s="77" t="s">
        <v>33</v>
      </c>
      <c r="B129" s="59" t="s">
        <v>42</v>
      </c>
      <c r="C129" s="59" t="s">
        <v>43</v>
      </c>
      <c r="D129" s="60">
        <v>440852</v>
      </c>
      <c r="E129" s="60">
        <v>397364</v>
      </c>
      <c r="F129" s="60">
        <v>0</v>
      </c>
      <c r="G129" s="60">
        <v>397364</v>
      </c>
      <c r="H129" s="60">
        <v>0</v>
      </c>
      <c r="I129" s="60">
        <v>0</v>
      </c>
      <c r="J129" s="61">
        <f t="shared" si="16"/>
        <v>397364</v>
      </c>
      <c r="K129" s="78">
        <f t="shared" si="22"/>
        <v>0</v>
      </c>
    </row>
    <row r="130" spans="1:11" x14ac:dyDescent="0.25">
      <c r="A130" s="113" t="s">
        <v>67</v>
      </c>
      <c r="B130" s="114"/>
      <c r="C130" s="114"/>
      <c r="D130" s="62">
        <v>440852</v>
      </c>
      <c r="E130" s="62">
        <v>397364</v>
      </c>
      <c r="F130" s="62">
        <v>0</v>
      </c>
      <c r="G130" s="62">
        <v>397364</v>
      </c>
      <c r="H130" s="62">
        <v>0</v>
      </c>
      <c r="I130" s="67">
        <v>0</v>
      </c>
      <c r="J130" s="68">
        <f>SUM(J129)</f>
        <v>397364</v>
      </c>
      <c r="K130" s="79">
        <f t="shared" si="22"/>
        <v>0</v>
      </c>
    </row>
    <row r="131" spans="1:11" x14ac:dyDescent="0.25">
      <c r="A131" s="77" t="s">
        <v>40</v>
      </c>
      <c r="B131" s="59" t="s">
        <v>10</v>
      </c>
      <c r="C131" s="59" t="s">
        <v>11</v>
      </c>
      <c r="D131" s="60">
        <v>13100</v>
      </c>
      <c r="E131" s="60">
        <v>13100</v>
      </c>
      <c r="F131" s="60">
        <v>2169</v>
      </c>
      <c r="G131" s="60">
        <v>10931</v>
      </c>
      <c r="H131" s="60">
        <v>16.557251908396946</v>
      </c>
      <c r="I131" s="60">
        <v>0</v>
      </c>
      <c r="J131" s="61">
        <f t="shared" si="16"/>
        <v>13100</v>
      </c>
      <c r="K131" s="78">
        <f t="shared" si="22"/>
        <v>16.557251908396946</v>
      </c>
    </row>
    <row r="132" spans="1:11" x14ac:dyDescent="0.25">
      <c r="A132" s="77" t="s">
        <v>40</v>
      </c>
      <c r="B132" s="59" t="s">
        <v>16</v>
      </c>
      <c r="C132" s="59" t="s">
        <v>17</v>
      </c>
      <c r="D132" s="60">
        <v>0</v>
      </c>
      <c r="E132" s="60">
        <v>230</v>
      </c>
      <c r="F132" s="60">
        <v>230</v>
      </c>
      <c r="G132" s="60">
        <v>0</v>
      </c>
      <c r="H132" s="60">
        <v>100</v>
      </c>
      <c r="I132" s="60">
        <v>0</v>
      </c>
      <c r="J132" s="61">
        <f t="shared" si="16"/>
        <v>230</v>
      </c>
      <c r="K132" s="78">
        <f t="shared" si="22"/>
        <v>100</v>
      </c>
    </row>
    <row r="133" spans="1:11" x14ac:dyDescent="0.25">
      <c r="A133" s="77" t="s">
        <v>40</v>
      </c>
      <c r="B133" s="59" t="s">
        <v>20</v>
      </c>
      <c r="C133" s="59" t="s">
        <v>21</v>
      </c>
      <c r="D133" s="60">
        <v>7900</v>
      </c>
      <c r="E133" s="60">
        <v>7670</v>
      </c>
      <c r="F133" s="60">
        <v>6882</v>
      </c>
      <c r="G133" s="60">
        <v>788</v>
      </c>
      <c r="H133" s="60">
        <v>89.726205997392441</v>
      </c>
      <c r="I133" s="60">
        <v>0</v>
      </c>
      <c r="J133" s="61">
        <f t="shared" si="16"/>
        <v>7670</v>
      </c>
      <c r="K133" s="78">
        <f t="shared" si="22"/>
        <v>89.726205997392441</v>
      </c>
    </row>
    <row r="134" spans="1:11" x14ac:dyDescent="0.25">
      <c r="A134" s="77" t="s">
        <v>40</v>
      </c>
      <c r="B134" s="59" t="s">
        <v>22</v>
      </c>
      <c r="C134" s="59" t="s">
        <v>23</v>
      </c>
      <c r="D134" s="60">
        <v>3500000</v>
      </c>
      <c r="E134" s="60">
        <v>3500000</v>
      </c>
      <c r="F134" s="60">
        <v>2453240</v>
      </c>
      <c r="G134" s="60">
        <v>1046760</v>
      </c>
      <c r="H134" s="60">
        <v>70.092571428571432</v>
      </c>
      <c r="I134" s="60">
        <v>0</v>
      </c>
      <c r="J134" s="61">
        <f t="shared" si="16"/>
        <v>3500000</v>
      </c>
      <c r="K134" s="78">
        <f t="shared" si="22"/>
        <v>70.092571428571432</v>
      </c>
    </row>
    <row r="135" spans="1:11" x14ac:dyDescent="0.25">
      <c r="A135" s="77" t="s">
        <v>40</v>
      </c>
      <c r="B135" s="59" t="s">
        <v>34</v>
      </c>
      <c r="C135" s="59" t="s">
        <v>35</v>
      </c>
      <c r="D135" s="60">
        <v>1183000</v>
      </c>
      <c r="E135" s="60">
        <v>1183000</v>
      </c>
      <c r="F135" s="60">
        <v>829222</v>
      </c>
      <c r="G135" s="60">
        <v>353778</v>
      </c>
      <c r="H135" s="60">
        <v>70.094843617920546</v>
      </c>
      <c r="I135" s="60">
        <v>0</v>
      </c>
      <c r="J135" s="61">
        <f t="shared" si="16"/>
        <v>1183000</v>
      </c>
      <c r="K135" s="78">
        <f t="shared" si="22"/>
        <v>70.094843617920546</v>
      </c>
    </row>
    <row r="136" spans="1:11" x14ac:dyDescent="0.25">
      <c r="A136" s="113" t="s">
        <v>70</v>
      </c>
      <c r="B136" s="114"/>
      <c r="C136" s="114"/>
      <c r="D136" s="62">
        <v>4704000</v>
      </c>
      <c r="E136" s="62">
        <v>4704000</v>
      </c>
      <c r="F136" s="62">
        <v>3291743</v>
      </c>
      <c r="G136" s="62">
        <v>1412257</v>
      </c>
      <c r="H136" s="62">
        <v>69.98</v>
      </c>
      <c r="I136" s="67">
        <v>0</v>
      </c>
      <c r="J136" s="68">
        <f>SUM(J131:J135)</f>
        <v>4704000</v>
      </c>
      <c r="K136" s="79">
        <f t="shared" si="22"/>
        <v>69.977529761904762</v>
      </c>
    </row>
    <row r="137" spans="1:11" x14ac:dyDescent="0.25">
      <c r="A137" s="77" t="s">
        <v>40</v>
      </c>
      <c r="B137" s="59" t="s">
        <v>42</v>
      </c>
      <c r="C137" s="59" t="s">
        <v>43</v>
      </c>
      <c r="D137" s="60">
        <v>4704000</v>
      </c>
      <c r="E137" s="60">
        <v>4704000</v>
      </c>
      <c r="F137" s="60">
        <v>3291743</v>
      </c>
      <c r="G137" s="60">
        <v>1412257</v>
      </c>
      <c r="H137" s="60">
        <v>69.977529761904762</v>
      </c>
      <c r="I137" s="60">
        <v>0</v>
      </c>
      <c r="J137" s="61">
        <f t="shared" si="16"/>
        <v>4704000</v>
      </c>
      <c r="K137" s="78">
        <f t="shared" si="22"/>
        <v>69.977529761904762</v>
      </c>
    </row>
    <row r="138" spans="1:11" ht="12.6" thickBot="1" x14ac:dyDescent="0.3">
      <c r="A138" s="117" t="s">
        <v>68</v>
      </c>
      <c r="B138" s="118"/>
      <c r="C138" s="118"/>
      <c r="D138" s="84">
        <v>4704000</v>
      </c>
      <c r="E138" s="84">
        <v>4704000</v>
      </c>
      <c r="F138" s="84">
        <v>3291743</v>
      </c>
      <c r="G138" s="84">
        <v>1412257</v>
      </c>
      <c r="H138" s="84">
        <v>69.98</v>
      </c>
      <c r="I138" s="85">
        <v>0</v>
      </c>
      <c r="J138" s="86">
        <f t="shared" si="16"/>
        <v>4704000</v>
      </c>
      <c r="K138" s="87">
        <f t="shared" si="22"/>
        <v>69.977529761904762</v>
      </c>
    </row>
    <row r="139" spans="1:11" x14ac:dyDescent="0.25">
      <c r="A139" s="115" t="s">
        <v>41</v>
      </c>
      <c r="B139" s="116"/>
      <c r="C139" s="116"/>
      <c r="D139" s="88">
        <v>6909032</v>
      </c>
      <c r="E139" s="88">
        <v>6865544</v>
      </c>
      <c r="F139" s="88">
        <v>4260741.3</v>
      </c>
      <c r="G139" s="88">
        <v>2604802.7000000002</v>
      </c>
      <c r="H139" s="88">
        <v>62.06</v>
      </c>
      <c r="I139" s="89">
        <v>0</v>
      </c>
      <c r="J139" s="90">
        <f t="shared" si="16"/>
        <v>6865544</v>
      </c>
      <c r="K139" s="91">
        <f t="shared" si="22"/>
        <v>62.059777054811683</v>
      </c>
    </row>
    <row r="140" spans="1:11" ht="12.6" thickBot="1" x14ac:dyDescent="0.3">
      <c r="A140" s="135" t="s">
        <v>54</v>
      </c>
      <c r="B140" s="136"/>
      <c r="C140" s="136"/>
      <c r="D140" s="80">
        <v>6909032</v>
      </c>
      <c r="E140" s="80">
        <v>6865544</v>
      </c>
      <c r="F140" s="80">
        <v>4590167</v>
      </c>
      <c r="G140" s="80">
        <v>2275377</v>
      </c>
      <c r="H140" s="80">
        <v>66.86</v>
      </c>
      <c r="I140" s="81">
        <v>0</v>
      </c>
      <c r="J140" s="82">
        <f t="shared" si="16"/>
        <v>6865544</v>
      </c>
      <c r="K140" s="83">
        <f t="shared" si="22"/>
        <v>66.85802319524862</v>
      </c>
    </row>
    <row r="141" spans="1:11" ht="12.6" thickBot="1" x14ac:dyDescent="0.3">
      <c r="D141" s="26"/>
      <c r="E141" s="26"/>
      <c r="F141" s="26"/>
      <c r="G141" s="26"/>
      <c r="H141" s="26"/>
      <c r="I141" s="26"/>
      <c r="J141" s="26"/>
      <c r="K141" s="21"/>
    </row>
    <row r="142" spans="1:11" x14ac:dyDescent="0.25">
      <c r="A142" s="137" t="s">
        <v>41</v>
      </c>
      <c r="B142" s="138"/>
      <c r="C142" s="138"/>
      <c r="D142" s="63">
        <f t="shared" ref="D142:G143" si="24">D58+D93+D139</f>
        <v>41271588</v>
      </c>
      <c r="E142" s="63">
        <f t="shared" si="24"/>
        <v>46794041.799999997</v>
      </c>
      <c r="F142" s="63">
        <f t="shared" si="24"/>
        <v>34563105.960000001</v>
      </c>
      <c r="G142" s="63">
        <f t="shared" si="24"/>
        <v>12230515.84</v>
      </c>
      <c r="H142" s="63">
        <f>F142/E142*100</f>
        <v>73.862194053944705</v>
      </c>
      <c r="I142" s="63">
        <f>I58+I93+I139</f>
        <v>1003215</v>
      </c>
      <c r="J142" s="63">
        <f>J58+J93+J139</f>
        <v>47797256.799999997</v>
      </c>
      <c r="K142" s="64">
        <f t="shared" si="22"/>
        <v>72.311902970967154</v>
      </c>
    </row>
    <row r="143" spans="1:11" ht="12.6" thickBot="1" x14ac:dyDescent="0.3">
      <c r="A143" s="97" t="s">
        <v>54</v>
      </c>
      <c r="B143" s="98"/>
      <c r="C143" s="98"/>
      <c r="D143" s="65">
        <f t="shared" si="24"/>
        <v>41311288</v>
      </c>
      <c r="E143" s="65">
        <f t="shared" si="24"/>
        <v>46829741.799999997</v>
      </c>
      <c r="F143" s="65">
        <f t="shared" si="24"/>
        <v>35930877.740000002</v>
      </c>
      <c r="G143" s="65">
        <f t="shared" si="24"/>
        <v>10898864.060000001</v>
      </c>
      <c r="H143" s="65">
        <f>F143/E143*100</f>
        <v>76.726619363935939</v>
      </c>
      <c r="I143" s="65">
        <f>I59+I94+I140</f>
        <v>1003215</v>
      </c>
      <c r="J143" s="65">
        <f>J59+J94+J140</f>
        <v>47832956.799999997</v>
      </c>
      <c r="K143" s="66">
        <f t="shared" si="22"/>
        <v>75.117408882404703</v>
      </c>
    </row>
    <row r="145" spans="1:10" x14ac:dyDescent="0.25">
      <c r="J145" s="22"/>
    </row>
    <row r="146" spans="1:10" x14ac:dyDescent="0.25">
      <c r="J146" s="22"/>
    </row>
    <row r="147" spans="1:10" ht="12.6" thickBot="1" x14ac:dyDescent="0.3"/>
    <row r="148" spans="1:10" ht="14.4" x14ac:dyDescent="0.3">
      <c r="A148" s="123" t="s">
        <v>71</v>
      </c>
      <c r="B148" s="124"/>
      <c r="C148" s="125"/>
      <c r="D148"/>
      <c r="E148"/>
      <c r="F148"/>
      <c r="G148"/>
    </row>
    <row r="149" spans="1:10" ht="14.4" x14ac:dyDescent="0.3">
      <c r="A149" s="126" t="s">
        <v>79</v>
      </c>
      <c r="B149" s="127"/>
      <c r="C149" s="128"/>
      <c r="D149"/>
      <c r="E149"/>
      <c r="F149"/>
      <c r="G149"/>
    </row>
    <row r="150" spans="1:10" ht="14.4" x14ac:dyDescent="0.3">
      <c r="A150" s="129" t="s">
        <v>78</v>
      </c>
      <c r="B150" s="130"/>
      <c r="C150" s="131"/>
      <c r="D150"/>
      <c r="E150"/>
      <c r="F150"/>
      <c r="G150"/>
    </row>
    <row r="151" spans="1:10" ht="15" thickBot="1" x14ac:dyDescent="0.35">
      <c r="A151"/>
      <c r="B151"/>
      <c r="C151"/>
      <c r="D151"/>
      <c r="E151"/>
      <c r="F151"/>
      <c r="G151"/>
    </row>
    <row r="152" spans="1:10" ht="15" thickBot="1" x14ac:dyDescent="0.35">
      <c r="A152" s="132" t="s">
        <v>72</v>
      </c>
      <c r="B152" s="133"/>
      <c r="C152" s="133"/>
      <c r="D152" s="133"/>
      <c r="E152" s="133"/>
      <c r="F152" s="133"/>
      <c r="G152" s="134"/>
    </row>
    <row r="153" spans="1:10" ht="14.4" x14ac:dyDescent="0.3">
      <c r="A153" s="92">
        <v>2</v>
      </c>
      <c r="B153" s="139" t="s">
        <v>73</v>
      </c>
      <c r="C153" s="139"/>
      <c r="D153" s="139"/>
      <c r="E153" s="139"/>
      <c r="F153" s="139"/>
      <c r="G153" s="140"/>
    </row>
    <row r="154" spans="1:10" ht="14.4" x14ac:dyDescent="0.3">
      <c r="A154" s="93">
        <v>4</v>
      </c>
      <c r="B154" s="141" t="s">
        <v>74</v>
      </c>
      <c r="C154" s="141"/>
      <c r="D154" s="141"/>
      <c r="E154" s="141"/>
      <c r="F154" s="141"/>
      <c r="G154" s="142"/>
    </row>
    <row r="155" spans="1:10" ht="14.4" x14ac:dyDescent="0.3">
      <c r="A155" s="93">
        <v>7</v>
      </c>
      <c r="B155" s="141" t="s">
        <v>75</v>
      </c>
      <c r="C155" s="141"/>
      <c r="D155" s="141"/>
      <c r="E155" s="141"/>
      <c r="F155" s="141"/>
      <c r="G155" s="142"/>
    </row>
    <row r="156" spans="1:10" ht="14.4" x14ac:dyDescent="0.3">
      <c r="A156" s="93">
        <v>33063</v>
      </c>
      <c r="B156" s="141" t="s">
        <v>76</v>
      </c>
      <c r="C156" s="141"/>
      <c r="D156" s="141"/>
      <c r="E156" s="141"/>
      <c r="F156" s="141"/>
      <c r="G156" s="142"/>
    </row>
    <row r="157" spans="1:10" ht="15" thickBot="1" x14ac:dyDescent="0.35">
      <c r="A157" s="94">
        <v>33353</v>
      </c>
      <c r="B157" s="143" t="s">
        <v>77</v>
      </c>
      <c r="C157" s="143"/>
      <c r="D157" s="143"/>
      <c r="E157" s="143"/>
      <c r="F157" s="143"/>
      <c r="G157" s="144"/>
    </row>
  </sheetData>
  <mergeCells count="47">
    <mergeCell ref="B153:G153"/>
    <mergeCell ref="B154:G154"/>
    <mergeCell ref="B155:G155"/>
    <mergeCell ref="B156:G156"/>
    <mergeCell ref="B157:G157"/>
    <mergeCell ref="A148:C148"/>
    <mergeCell ref="A149:C149"/>
    <mergeCell ref="A150:C150"/>
    <mergeCell ref="A152:G152"/>
    <mergeCell ref="A140:C140"/>
    <mergeCell ref="A142:C142"/>
    <mergeCell ref="A17:C17"/>
    <mergeCell ref="A29:C29"/>
    <mergeCell ref="A33:C33"/>
    <mergeCell ref="A44:C44"/>
    <mergeCell ref="A55:C55"/>
    <mergeCell ref="A57:C57"/>
    <mergeCell ref="A72:C72"/>
    <mergeCell ref="A79:C79"/>
    <mergeCell ref="A84:C84"/>
    <mergeCell ref="A92:C92"/>
    <mergeCell ref="A90:C90"/>
    <mergeCell ref="A110:C110"/>
    <mergeCell ref="A121:C121"/>
    <mergeCell ref="A130:C130"/>
    <mergeCell ref="A139:C139"/>
    <mergeCell ref="A108:C108"/>
    <mergeCell ref="A117:C117"/>
    <mergeCell ref="A128:C128"/>
    <mergeCell ref="A136:C136"/>
    <mergeCell ref="A138:C138"/>
    <mergeCell ref="A93:C93"/>
    <mergeCell ref="A143:C143"/>
    <mergeCell ref="A1:D1"/>
    <mergeCell ref="E1:H1"/>
    <mergeCell ref="A59:C59"/>
    <mergeCell ref="A58:C58"/>
    <mergeCell ref="A15:C15"/>
    <mergeCell ref="A24:C24"/>
    <mergeCell ref="A31:C31"/>
    <mergeCell ref="A42:C42"/>
    <mergeCell ref="A53:C53"/>
    <mergeCell ref="A94:C94"/>
    <mergeCell ref="A2:K2"/>
    <mergeCell ref="A70:C70"/>
    <mergeCell ref="A77:C77"/>
    <mergeCell ref="A82:C8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Ing. Baďurová Monika</cp:lastModifiedBy>
  <dcterms:created xsi:type="dcterms:W3CDTF">2024-11-21T08:18:22Z</dcterms:created>
  <dcterms:modified xsi:type="dcterms:W3CDTF">2024-12-18T11:01:19Z</dcterms:modified>
</cp:coreProperties>
</file>