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adurova\Desktop\FV\"/>
    </mc:Choice>
  </mc:AlternateContent>
  <xr:revisionPtr revIDLastSave="0" documentId="13_ncr:1_{BA1B1C7E-2619-433E-8A95-761CDBB45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1'!$A$4:$O$931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1" i="1" l="1"/>
  <c r="N411" i="1"/>
  <c r="M411" i="1"/>
  <c r="L411" i="1"/>
  <c r="K411" i="1"/>
  <c r="J411" i="1"/>
  <c r="I411" i="1"/>
  <c r="H411" i="1"/>
  <c r="G411" i="1"/>
  <c r="F411" i="1"/>
  <c r="O311" i="1"/>
  <c r="N311" i="1"/>
  <c r="M311" i="1"/>
  <c r="L311" i="1"/>
  <c r="K311" i="1"/>
  <c r="J311" i="1"/>
  <c r="I311" i="1"/>
  <c r="H311" i="1"/>
  <c r="G311" i="1"/>
  <c r="F311" i="1"/>
  <c r="O309" i="1"/>
  <c r="N309" i="1"/>
  <c r="M309" i="1"/>
  <c r="L309" i="1"/>
  <c r="K309" i="1"/>
  <c r="J309" i="1"/>
  <c r="I309" i="1"/>
  <c r="H309" i="1"/>
  <c r="G309" i="1"/>
  <c r="F309" i="1"/>
  <c r="O307" i="1"/>
  <c r="N307" i="1"/>
  <c r="M307" i="1"/>
  <c r="L307" i="1"/>
  <c r="K307" i="1"/>
  <c r="J307" i="1"/>
  <c r="I307" i="1"/>
  <c r="H307" i="1"/>
  <c r="G307" i="1"/>
  <c r="F307" i="1"/>
  <c r="O305" i="1"/>
  <c r="N305" i="1"/>
  <c r="M305" i="1"/>
  <c r="L305" i="1"/>
  <c r="K305" i="1"/>
  <c r="J305" i="1"/>
  <c r="I305" i="1"/>
  <c r="H305" i="1"/>
  <c r="G305" i="1"/>
  <c r="F305" i="1"/>
  <c r="O303" i="1"/>
  <c r="N303" i="1"/>
  <c r="M303" i="1"/>
  <c r="L303" i="1"/>
  <c r="K303" i="1"/>
  <c r="J303" i="1"/>
  <c r="I303" i="1"/>
  <c r="H303" i="1"/>
  <c r="G303" i="1"/>
  <c r="F303" i="1"/>
  <c r="J844" i="1"/>
  <c r="J838" i="1"/>
  <c r="J851" i="1" l="1"/>
  <c r="I851" i="1"/>
  <c r="H851" i="1"/>
  <c r="J843" i="1"/>
  <c r="I843" i="1"/>
  <c r="H843" i="1"/>
  <c r="I837" i="1"/>
  <c r="H837" i="1"/>
  <c r="J835" i="1"/>
  <c r="J837" i="1" s="1"/>
  <c r="O286" i="1"/>
  <c r="J286" i="1"/>
  <c r="N288" i="1"/>
  <c r="L288" i="1"/>
  <c r="M288" i="1"/>
  <c r="K288" i="1"/>
  <c r="I288" i="1"/>
  <c r="H288" i="1"/>
  <c r="G288" i="1"/>
  <c r="F288" i="1"/>
  <c r="O287" i="1"/>
  <c r="J287" i="1"/>
  <c r="N373" i="1"/>
  <c r="M373" i="1"/>
  <c r="L373" i="1"/>
  <c r="K373" i="1"/>
  <c r="I373" i="1"/>
  <c r="H373" i="1"/>
  <c r="G373" i="1"/>
  <c r="F373" i="1"/>
  <c r="O372" i="1"/>
  <c r="J372" i="1"/>
  <c r="O544" i="1" l="1"/>
  <c r="O545" i="1"/>
  <c r="O546" i="1"/>
  <c r="O547" i="1"/>
  <c r="O548" i="1"/>
  <c r="O488" i="1"/>
  <c r="O489" i="1"/>
  <c r="O490" i="1"/>
  <c r="O491" i="1"/>
  <c r="O492" i="1"/>
  <c r="O493" i="1"/>
  <c r="O494" i="1"/>
  <c r="O495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J195" i="1"/>
  <c r="J194" i="1"/>
  <c r="J193" i="1"/>
  <c r="J170" i="1"/>
  <c r="J169" i="1"/>
  <c r="J147" i="1"/>
  <c r="J138" i="1"/>
  <c r="J134" i="1"/>
  <c r="J133" i="1"/>
  <c r="J102" i="1"/>
  <c r="J101" i="1"/>
  <c r="J70" i="1"/>
  <c r="J69" i="1"/>
  <c r="J60" i="1"/>
  <c r="J52" i="1"/>
  <c r="J51" i="1"/>
  <c r="J48" i="1"/>
  <c r="J44" i="1"/>
  <c r="J45" i="1" s="1"/>
  <c r="J42" i="1"/>
  <c r="J43" i="1" s="1"/>
  <c r="J40" i="1"/>
  <c r="J41" i="1" s="1"/>
  <c r="J38" i="1"/>
  <c r="J39" i="1" s="1"/>
  <c r="J36" i="1"/>
  <c r="J37" i="1" s="1"/>
  <c r="J34" i="1"/>
  <c r="J35" i="1" s="1"/>
  <c r="J32" i="1"/>
  <c r="J33" i="1" s="1"/>
  <c r="J30" i="1"/>
  <c r="J31" i="1" s="1"/>
  <c r="J28" i="1"/>
  <c r="J29" i="1" s="1"/>
  <c r="J26" i="1"/>
  <c r="J27" i="1" s="1"/>
  <c r="J24" i="1"/>
  <c r="J25" i="1" s="1"/>
  <c r="J22" i="1"/>
  <c r="J23" i="1" s="1"/>
  <c r="J2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5" i="1"/>
  <c r="J933" i="1"/>
  <c r="N400" i="1" l="1"/>
  <c r="M400" i="1"/>
  <c r="L400" i="1"/>
  <c r="K400" i="1"/>
  <c r="J400" i="1"/>
  <c r="I400" i="1"/>
  <c r="H400" i="1"/>
  <c r="G400" i="1"/>
  <c r="F400" i="1"/>
  <c r="O399" i="1"/>
  <c r="O400" i="1" s="1"/>
  <c r="O582" i="1"/>
  <c r="N561" i="1"/>
  <c r="O560" i="1"/>
  <c r="M561" i="1"/>
  <c r="L561" i="1"/>
  <c r="K561" i="1"/>
  <c r="I561" i="1"/>
  <c r="J560" i="1"/>
  <c r="H561" i="1"/>
  <c r="G561" i="1"/>
  <c r="F561" i="1"/>
  <c r="K515" i="1"/>
  <c r="J388" i="1"/>
  <c r="I391" i="1"/>
  <c r="H391" i="1"/>
  <c r="G391" i="1"/>
  <c r="F391" i="1"/>
  <c r="N214" i="1"/>
  <c r="M214" i="1"/>
  <c r="L214" i="1"/>
  <c r="K214" i="1"/>
  <c r="O213" i="1"/>
  <c r="O212" i="1"/>
  <c r="O211" i="1"/>
  <c r="O210" i="1"/>
  <c r="O209" i="1"/>
  <c r="G280" i="1"/>
  <c r="I214" i="1"/>
  <c r="G214" i="1"/>
  <c r="H214" i="1"/>
  <c r="F214" i="1"/>
  <c r="J213" i="1"/>
  <c r="J212" i="1"/>
  <c r="J211" i="1"/>
  <c r="J210" i="1"/>
  <c r="J209" i="1"/>
  <c r="J215" i="1"/>
  <c r="F237" i="1"/>
  <c r="G237" i="1"/>
  <c r="H237" i="1"/>
  <c r="I237" i="1"/>
  <c r="J238" i="1"/>
  <c r="J239" i="1"/>
  <c r="J240" i="1"/>
  <c r="F19" i="1"/>
  <c r="J787" i="1"/>
  <c r="J788" i="1"/>
  <c r="O214" i="1" l="1"/>
  <c r="J214" i="1"/>
  <c r="N729" i="1"/>
  <c r="O728" i="1"/>
  <c r="M729" i="1"/>
  <c r="L729" i="1"/>
  <c r="K729" i="1"/>
  <c r="N496" i="1"/>
  <c r="M496" i="1"/>
  <c r="L496" i="1"/>
  <c r="K496" i="1"/>
  <c r="I496" i="1"/>
  <c r="J495" i="1"/>
  <c r="H496" i="1"/>
  <c r="G496" i="1"/>
  <c r="F496" i="1"/>
  <c r="M119" i="1"/>
  <c r="N119" i="1"/>
  <c r="L119" i="1"/>
  <c r="K119" i="1"/>
  <c r="I119" i="1"/>
  <c r="H119" i="1"/>
  <c r="G119" i="1"/>
  <c r="F119" i="1"/>
  <c r="I729" i="1"/>
  <c r="J728" i="1"/>
  <c r="H729" i="1"/>
  <c r="G729" i="1"/>
  <c r="F729" i="1"/>
  <c r="H802" i="1"/>
  <c r="O863" i="1"/>
  <c r="J863" i="1"/>
  <c r="O861" i="1"/>
  <c r="J861" i="1"/>
  <c r="O612" i="1" l="1"/>
  <c r="J612" i="1"/>
  <c r="O552" i="1"/>
  <c r="J552" i="1"/>
  <c r="O267" i="1"/>
  <c r="J267" i="1"/>
  <c r="O221" i="1"/>
  <c r="J221" i="1"/>
  <c r="O175" i="1"/>
  <c r="J175" i="1"/>
  <c r="N851" i="1" l="1"/>
  <c r="M851" i="1"/>
  <c r="L851" i="1"/>
  <c r="K851" i="1"/>
  <c r="G851" i="1"/>
  <c r="F851" i="1"/>
  <c r="O850" i="1"/>
  <c r="J850" i="1"/>
  <c r="O847" i="1"/>
  <c r="J847" i="1"/>
  <c r="O651" i="1"/>
  <c r="J651" i="1"/>
  <c r="N353" i="1" l="1"/>
  <c r="M353" i="1"/>
  <c r="L353" i="1"/>
  <c r="K353" i="1"/>
  <c r="O348" i="1"/>
  <c r="J348" i="1"/>
  <c r="N259" i="1"/>
  <c r="M259" i="1"/>
  <c r="L259" i="1"/>
  <c r="K259" i="1"/>
  <c r="I259" i="1"/>
  <c r="H259" i="1"/>
  <c r="G259" i="1"/>
  <c r="F259" i="1"/>
  <c r="J253" i="1"/>
  <c r="N168" i="1"/>
  <c r="M168" i="1"/>
  <c r="L168" i="1"/>
  <c r="K168" i="1"/>
  <c r="I168" i="1"/>
  <c r="H168" i="1"/>
  <c r="G168" i="1"/>
  <c r="F168" i="1"/>
  <c r="O167" i="1"/>
  <c r="J167" i="1"/>
  <c r="O475" i="1"/>
  <c r="J475" i="1"/>
  <c r="N206" i="1" l="1"/>
  <c r="M206" i="1"/>
  <c r="L206" i="1"/>
  <c r="K206" i="1"/>
  <c r="I206" i="1"/>
  <c r="H206" i="1"/>
  <c r="G206" i="1"/>
  <c r="F206" i="1"/>
  <c r="O205" i="1"/>
  <c r="J205" i="1"/>
  <c r="I353" i="1"/>
  <c r="H353" i="1"/>
  <c r="G353" i="1"/>
  <c r="F353" i="1"/>
  <c r="J342" i="1" l="1"/>
  <c r="J845" i="1" l="1"/>
  <c r="O772" i="1" l="1"/>
  <c r="J772" i="1"/>
  <c r="O599" i="1" l="1"/>
  <c r="J599" i="1"/>
  <c r="O575" i="1"/>
  <c r="J575" i="1"/>
  <c r="J544" i="1"/>
  <c r="J343" i="1"/>
  <c r="K929" i="1" l="1"/>
  <c r="K930" i="1" s="1"/>
  <c r="K926" i="1"/>
  <c r="K920" i="1"/>
  <c r="K918" i="1"/>
  <c r="K916" i="1"/>
  <c r="K911" i="1"/>
  <c r="K909" i="1"/>
  <c r="K905" i="1"/>
  <c r="K902" i="1"/>
  <c r="K900" i="1"/>
  <c r="K894" i="1"/>
  <c r="K892" i="1"/>
  <c r="K886" i="1"/>
  <c r="K884" i="1"/>
  <c r="K869" i="1"/>
  <c r="K867" i="1"/>
  <c r="K865" i="1"/>
  <c r="K857" i="1"/>
  <c r="K855" i="1"/>
  <c r="K843" i="1"/>
  <c r="K837" i="1"/>
  <c r="K833" i="1"/>
  <c r="K831" i="1"/>
  <c r="K822" i="1"/>
  <c r="K817" i="1"/>
  <c r="K815" i="1"/>
  <c r="K813" i="1"/>
  <c r="K811" i="1"/>
  <c r="K809" i="1"/>
  <c r="K807" i="1"/>
  <c r="K805" i="1"/>
  <c r="K802" i="1"/>
  <c r="K786" i="1"/>
  <c r="K776" i="1"/>
  <c r="K759" i="1"/>
  <c r="K749" i="1"/>
  <c r="K739" i="1"/>
  <c r="K737" i="1"/>
  <c r="K733" i="1"/>
  <c r="K731" i="1"/>
  <c r="K689" i="1"/>
  <c r="K675" i="1"/>
  <c r="K663" i="1"/>
  <c r="K649" i="1"/>
  <c r="K642" i="1"/>
  <c r="K634" i="1"/>
  <c r="K624" i="1"/>
  <c r="K614" i="1"/>
  <c r="K602" i="1"/>
  <c r="K587" i="1"/>
  <c r="K584" i="1"/>
  <c r="K549" i="1"/>
  <c r="K542" i="1"/>
  <c r="K532" i="1"/>
  <c r="K530" i="1"/>
  <c r="K517" i="1"/>
  <c r="K511" i="1"/>
  <c r="K498" i="1"/>
  <c r="K484" i="1"/>
  <c r="K480" i="1"/>
  <c r="K477" i="1"/>
  <c r="K473" i="1"/>
  <c r="K470" i="1"/>
  <c r="K463" i="1"/>
  <c r="K431" i="1"/>
  <c r="K427" i="1"/>
  <c r="K425" i="1"/>
  <c r="K422" i="1"/>
  <c r="K418" i="1"/>
  <c r="K410" i="1"/>
  <c r="K408" i="1"/>
  <c r="K406" i="1"/>
  <c r="K398" i="1"/>
  <c r="K394" i="1"/>
  <c r="K391" i="1"/>
  <c r="K387" i="1"/>
  <c r="K382" i="1"/>
  <c r="K378" i="1"/>
  <c r="K369" i="1"/>
  <c r="K359" i="1"/>
  <c r="K355" i="1"/>
  <c r="K341" i="1"/>
  <c r="K339" i="1"/>
  <c r="K337" i="1"/>
  <c r="K335" i="1"/>
  <c r="K333" i="1"/>
  <c r="K331" i="1"/>
  <c r="K324" i="1"/>
  <c r="K317" i="1"/>
  <c r="K315" i="1"/>
  <c r="K313" i="1"/>
  <c r="K301" i="1"/>
  <c r="K297" i="1"/>
  <c r="K295" i="1"/>
  <c r="K292" i="1"/>
  <c r="K283" i="1"/>
  <c r="K280" i="1"/>
  <c r="K252" i="1"/>
  <c r="K248" i="1"/>
  <c r="K237" i="1"/>
  <c r="K208" i="1"/>
  <c r="K192" i="1"/>
  <c r="K190" i="1"/>
  <c r="K146" i="1"/>
  <c r="K137" i="1"/>
  <c r="K132" i="1"/>
  <c r="K124" i="1"/>
  <c r="K99" i="1"/>
  <c r="K94" i="1"/>
  <c r="K90" i="1"/>
  <c r="K68" i="1"/>
  <c r="K66" i="1"/>
  <c r="K64" i="1"/>
  <c r="K59" i="1"/>
  <c r="K57" i="1"/>
  <c r="K55" i="1"/>
  <c r="K49" i="1"/>
  <c r="K50" i="1" s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F929" i="1"/>
  <c r="F930" i="1" s="1"/>
  <c r="F926" i="1"/>
  <c r="F920" i="1"/>
  <c r="F918" i="1"/>
  <c r="F916" i="1"/>
  <c r="F911" i="1"/>
  <c r="F909" i="1"/>
  <c r="F905" i="1"/>
  <c r="F902" i="1"/>
  <c r="F900" i="1"/>
  <c r="F894" i="1"/>
  <c r="F892" i="1"/>
  <c r="F886" i="1"/>
  <c r="F884" i="1"/>
  <c r="F869" i="1"/>
  <c r="F867" i="1"/>
  <c r="F865" i="1"/>
  <c r="F857" i="1"/>
  <c r="F855" i="1"/>
  <c r="F843" i="1"/>
  <c r="F837" i="1"/>
  <c r="F833" i="1"/>
  <c r="F831" i="1"/>
  <c r="F822" i="1"/>
  <c r="F817" i="1"/>
  <c r="F815" i="1"/>
  <c r="F813" i="1"/>
  <c r="F811" i="1"/>
  <c r="F809" i="1"/>
  <c r="F807" i="1"/>
  <c r="F805" i="1"/>
  <c r="F802" i="1"/>
  <c r="F786" i="1"/>
  <c r="F776" i="1"/>
  <c r="F759" i="1"/>
  <c r="F749" i="1"/>
  <c r="F739" i="1"/>
  <c r="F737" i="1"/>
  <c r="F733" i="1"/>
  <c r="F731" i="1"/>
  <c r="F689" i="1"/>
  <c r="F675" i="1"/>
  <c r="F663" i="1"/>
  <c r="F649" i="1"/>
  <c r="F642" i="1"/>
  <c r="F634" i="1"/>
  <c r="F624" i="1"/>
  <c r="F614" i="1"/>
  <c r="F602" i="1"/>
  <c r="F587" i="1"/>
  <c r="F584" i="1"/>
  <c r="F549" i="1"/>
  <c r="F542" i="1"/>
  <c r="F532" i="1"/>
  <c r="F530" i="1"/>
  <c r="F517" i="1"/>
  <c r="F515" i="1"/>
  <c r="F511" i="1"/>
  <c r="F498" i="1"/>
  <c r="F484" i="1"/>
  <c r="F480" i="1"/>
  <c r="F477" i="1"/>
  <c r="F473" i="1"/>
  <c r="F470" i="1"/>
  <c r="F463" i="1"/>
  <c r="F431" i="1"/>
  <c r="F429" i="1"/>
  <c r="F427" i="1"/>
  <c r="F425" i="1"/>
  <c r="F422" i="1"/>
  <c r="F418" i="1"/>
  <c r="F410" i="1"/>
  <c r="F408" i="1"/>
  <c r="F406" i="1"/>
  <c r="F398" i="1"/>
  <c r="F394" i="1"/>
  <c r="F387" i="1"/>
  <c r="F382" i="1"/>
  <c r="F378" i="1"/>
  <c r="F369" i="1"/>
  <c r="F359" i="1"/>
  <c r="F355" i="1"/>
  <c r="F341" i="1"/>
  <c r="F339" i="1"/>
  <c r="F337" i="1"/>
  <c r="F335" i="1"/>
  <c r="F333" i="1"/>
  <c r="F331" i="1"/>
  <c r="F324" i="1"/>
  <c r="F317" i="1"/>
  <c r="F315" i="1"/>
  <c r="F313" i="1"/>
  <c r="F301" i="1"/>
  <c r="F297" i="1"/>
  <c r="F295" i="1"/>
  <c r="F292" i="1"/>
  <c r="F283" i="1"/>
  <c r="F280" i="1"/>
  <c r="F252" i="1"/>
  <c r="F248" i="1"/>
  <c r="F208" i="1"/>
  <c r="F192" i="1"/>
  <c r="F190" i="1"/>
  <c r="F146" i="1"/>
  <c r="F137" i="1"/>
  <c r="F132" i="1"/>
  <c r="F124" i="1"/>
  <c r="F99" i="1"/>
  <c r="F94" i="1"/>
  <c r="F90" i="1"/>
  <c r="F68" i="1"/>
  <c r="F66" i="1"/>
  <c r="F64" i="1"/>
  <c r="F59" i="1"/>
  <c r="F57" i="1"/>
  <c r="F55" i="1"/>
  <c r="F49" i="1"/>
  <c r="F50" i="1" s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O404" i="1"/>
  <c r="J404" i="1"/>
  <c r="J402" i="1"/>
  <c r="N398" i="1"/>
  <c r="M398" i="1"/>
  <c r="L398" i="1"/>
  <c r="I398" i="1"/>
  <c r="H398" i="1"/>
  <c r="G398" i="1"/>
  <c r="O397" i="1"/>
  <c r="J397" i="1"/>
  <c r="O396" i="1"/>
  <c r="J396" i="1"/>
  <c r="J395" i="1"/>
  <c r="M473" i="1"/>
  <c r="N473" i="1"/>
  <c r="L473" i="1"/>
  <c r="H473" i="1"/>
  <c r="I473" i="1"/>
  <c r="G473" i="1"/>
  <c r="O471" i="1"/>
  <c r="J471" i="1"/>
  <c r="J490" i="1"/>
  <c r="O384" i="1"/>
  <c r="J384" i="1"/>
  <c r="M394" i="1"/>
  <c r="N394" i="1"/>
  <c r="L394" i="1"/>
  <c r="H394" i="1"/>
  <c r="I394" i="1"/>
  <c r="G394" i="1"/>
  <c r="O392" i="1"/>
  <c r="J392" i="1"/>
  <c r="O393" i="1"/>
  <c r="J393" i="1"/>
  <c r="J326" i="1"/>
  <c r="J320" i="1"/>
  <c r="O685" i="1"/>
  <c r="J685" i="1"/>
  <c r="O684" i="1"/>
  <c r="J684" i="1"/>
  <c r="O681" i="1"/>
  <c r="J681" i="1"/>
  <c r="O679" i="1"/>
  <c r="J679" i="1"/>
  <c r="O678" i="1"/>
  <c r="J678" i="1"/>
  <c r="K281" i="1" l="1"/>
  <c r="F281" i="1"/>
  <c r="K100" i="1"/>
  <c r="K870" i="1"/>
  <c r="K852" i="1"/>
  <c r="K518" i="1"/>
  <c r="F603" i="1"/>
  <c r="K603" i="1"/>
  <c r="K803" i="1"/>
  <c r="F870" i="1"/>
  <c r="F100" i="1"/>
  <c r="F46" i="1"/>
  <c r="F834" i="1"/>
  <c r="K46" i="1"/>
  <c r="K91" i="1"/>
  <c r="K823" i="1"/>
  <c r="K834" i="1"/>
  <c r="F852" i="1"/>
  <c r="F927" i="1"/>
  <c r="K432" i="1"/>
  <c r="F518" i="1"/>
  <c r="K927" i="1"/>
  <c r="J398" i="1"/>
  <c r="F432" i="1"/>
  <c r="F803" i="1"/>
  <c r="F91" i="1"/>
  <c r="F823" i="1"/>
  <c r="O398" i="1"/>
  <c r="J394" i="1"/>
  <c r="O394" i="1"/>
  <c r="M663" i="1"/>
  <c r="N663" i="1"/>
  <c r="L663" i="1"/>
  <c r="H663" i="1"/>
  <c r="I663" i="1"/>
  <c r="G663" i="1"/>
  <c r="O650" i="1"/>
  <c r="J650" i="1"/>
  <c r="F931" i="1" l="1"/>
  <c r="F939" i="1" s="1"/>
  <c r="K931" i="1"/>
  <c r="K939" i="1" s="1"/>
  <c r="O774" i="1" l="1"/>
  <c r="J774" i="1"/>
  <c r="O775" i="1"/>
  <c r="J775" i="1"/>
  <c r="O654" i="1"/>
  <c r="J654" i="1"/>
  <c r="J493" i="1"/>
  <c r="O284" i="1"/>
  <c r="J284" i="1"/>
  <c r="O928" i="1"/>
  <c r="O929" i="1" s="1"/>
  <c r="O930" i="1" s="1"/>
  <c r="O922" i="1"/>
  <c r="O923" i="1"/>
  <c r="O924" i="1"/>
  <c r="O925" i="1"/>
  <c r="O921" i="1"/>
  <c r="O919" i="1"/>
  <c r="O920" i="1" s="1"/>
  <c r="O917" i="1"/>
  <c r="O918" i="1" s="1"/>
  <c r="O914" i="1"/>
  <c r="O915" i="1"/>
  <c r="O913" i="1"/>
  <c r="O910" i="1"/>
  <c r="O911" i="1" s="1"/>
  <c r="O907" i="1"/>
  <c r="O908" i="1"/>
  <c r="O906" i="1"/>
  <c r="O904" i="1"/>
  <c r="O903" i="1"/>
  <c r="O901" i="1"/>
  <c r="O902" i="1" s="1"/>
  <c r="O898" i="1"/>
  <c r="O899" i="1"/>
  <c r="O897" i="1"/>
  <c r="O888" i="1"/>
  <c r="O889" i="1"/>
  <c r="O890" i="1"/>
  <c r="O891" i="1"/>
  <c r="O887" i="1"/>
  <c r="O885" i="1"/>
  <c r="O886" i="1" s="1"/>
  <c r="O877" i="1"/>
  <c r="O878" i="1"/>
  <c r="O879" i="1"/>
  <c r="O880" i="1"/>
  <c r="O881" i="1"/>
  <c r="O882" i="1"/>
  <c r="O883" i="1"/>
  <c r="O876" i="1"/>
  <c r="O872" i="1"/>
  <c r="O868" i="1"/>
  <c r="O869" i="1" s="1"/>
  <c r="O866" i="1"/>
  <c r="O867" i="1" s="1"/>
  <c r="O864" i="1"/>
  <c r="O862" i="1"/>
  <c r="O856" i="1"/>
  <c r="O857" i="1" s="1"/>
  <c r="O854" i="1"/>
  <c r="O853" i="1"/>
  <c r="O849" i="1"/>
  <c r="O848" i="1"/>
  <c r="O842" i="1"/>
  <c r="O841" i="1"/>
  <c r="O836" i="1"/>
  <c r="O837" i="1" s="1"/>
  <c r="O825" i="1"/>
  <c r="O826" i="1"/>
  <c r="O827" i="1"/>
  <c r="O828" i="1"/>
  <c r="O829" i="1"/>
  <c r="O830" i="1"/>
  <c r="O824" i="1"/>
  <c r="O820" i="1"/>
  <c r="O821" i="1"/>
  <c r="O819" i="1"/>
  <c r="O816" i="1"/>
  <c r="O817" i="1" s="1"/>
  <c r="O814" i="1"/>
  <c r="O815" i="1" s="1"/>
  <c r="O812" i="1"/>
  <c r="O813" i="1" s="1"/>
  <c r="O810" i="1"/>
  <c r="O811" i="1" s="1"/>
  <c r="O808" i="1"/>
  <c r="O809" i="1" s="1"/>
  <c r="O806" i="1"/>
  <c r="O807" i="1" s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789" i="1"/>
  <c r="O778" i="1"/>
  <c r="O779" i="1"/>
  <c r="O780" i="1"/>
  <c r="O781" i="1"/>
  <c r="O782" i="1"/>
  <c r="O783" i="1"/>
  <c r="O784" i="1"/>
  <c r="O785" i="1"/>
  <c r="O777" i="1"/>
  <c r="O761" i="1"/>
  <c r="O762" i="1"/>
  <c r="O763" i="1"/>
  <c r="O764" i="1"/>
  <c r="O765" i="1"/>
  <c r="O766" i="1"/>
  <c r="O767" i="1"/>
  <c r="O768" i="1"/>
  <c r="O769" i="1"/>
  <c r="O770" i="1"/>
  <c r="O771" i="1"/>
  <c r="O773" i="1"/>
  <c r="O760" i="1"/>
  <c r="O751" i="1"/>
  <c r="O752" i="1"/>
  <c r="O753" i="1"/>
  <c r="O754" i="1"/>
  <c r="O755" i="1"/>
  <c r="O756" i="1"/>
  <c r="O757" i="1"/>
  <c r="O758" i="1"/>
  <c r="O750" i="1"/>
  <c r="O741" i="1"/>
  <c r="O742" i="1"/>
  <c r="O743" i="1"/>
  <c r="O744" i="1"/>
  <c r="O745" i="1"/>
  <c r="O746" i="1"/>
  <c r="O747" i="1"/>
  <c r="O748" i="1"/>
  <c r="O740" i="1"/>
  <c r="O738" i="1"/>
  <c r="O739" i="1" s="1"/>
  <c r="O735" i="1"/>
  <c r="O736" i="1"/>
  <c r="O734" i="1"/>
  <c r="O732" i="1"/>
  <c r="O733" i="1" s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694" i="1"/>
  <c r="O680" i="1"/>
  <c r="O682" i="1"/>
  <c r="O683" i="1"/>
  <c r="O686" i="1"/>
  <c r="O687" i="1"/>
  <c r="O688" i="1"/>
  <c r="O677" i="1"/>
  <c r="O665" i="1"/>
  <c r="O666" i="1"/>
  <c r="O667" i="1"/>
  <c r="O668" i="1"/>
  <c r="O669" i="1"/>
  <c r="O670" i="1"/>
  <c r="O671" i="1"/>
  <c r="O672" i="1"/>
  <c r="O673" i="1"/>
  <c r="O674" i="1"/>
  <c r="O664" i="1"/>
  <c r="O653" i="1"/>
  <c r="O655" i="1"/>
  <c r="O656" i="1"/>
  <c r="O657" i="1"/>
  <c r="O658" i="1"/>
  <c r="O659" i="1"/>
  <c r="O660" i="1"/>
  <c r="O661" i="1"/>
  <c r="O662" i="1"/>
  <c r="O652" i="1"/>
  <c r="O644" i="1"/>
  <c r="O645" i="1"/>
  <c r="O646" i="1"/>
  <c r="O647" i="1"/>
  <c r="O648" i="1"/>
  <c r="O643" i="1"/>
  <c r="O636" i="1"/>
  <c r="O637" i="1"/>
  <c r="O638" i="1"/>
  <c r="O639" i="1"/>
  <c r="O640" i="1"/>
  <c r="O641" i="1"/>
  <c r="O635" i="1"/>
  <c r="O626" i="1"/>
  <c r="O627" i="1"/>
  <c r="O628" i="1"/>
  <c r="O629" i="1"/>
  <c r="O630" i="1"/>
  <c r="O631" i="1"/>
  <c r="O632" i="1"/>
  <c r="O633" i="1"/>
  <c r="O625" i="1"/>
  <c r="O616" i="1"/>
  <c r="O617" i="1"/>
  <c r="O618" i="1"/>
  <c r="O619" i="1"/>
  <c r="O620" i="1"/>
  <c r="O621" i="1"/>
  <c r="O622" i="1"/>
  <c r="O623" i="1"/>
  <c r="O615" i="1"/>
  <c r="O605" i="1"/>
  <c r="O606" i="1"/>
  <c r="O607" i="1"/>
  <c r="O608" i="1"/>
  <c r="O609" i="1"/>
  <c r="O610" i="1"/>
  <c r="O611" i="1"/>
  <c r="O613" i="1"/>
  <c r="O604" i="1"/>
  <c r="O592" i="1"/>
  <c r="O593" i="1"/>
  <c r="O594" i="1"/>
  <c r="O595" i="1"/>
  <c r="O596" i="1"/>
  <c r="O597" i="1"/>
  <c r="O598" i="1"/>
  <c r="O600" i="1"/>
  <c r="O601" i="1"/>
  <c r="O591" i="1"/>
  <c r="O565" i="1"/>
  <c r="O566" i="1"/>
  <c r="O567" i="1"/>
  <c r="O568" i="1"/>
  <c r="O569" i="1"/>
  <c r="O570" i="1"/>
  <c r="O571" i="1"/>
  <c r="O572" i="1"/>
  <c r="O573" i="1"/>
  <c r="O574" i="1"/>
  <c r="O576" i="1"/>
  <c r="O577" i="1"/>
  <c r="O578" i="1"/>
  <c r="O579" i="1"/>
  <c r="O580" i="1"/>
  <c r="O581" i="1"/>
  <c r="O583" i="1"/>
  <c r="O564" i="1"/>
  <c r="O553" i="1"/>
  <c r="O554" i="1"/>
  <c r="O555" i="1"/>
  <c r="O556" i="1"/>
  <c r="O557" i="1"/>
  <c r="O558" i="1"/>
  <c r="O559" i="1"/>
  <c r="O551" i="1"/>
  <c r="O543" i="1"/>
  <c r="O534" i="1"/>
  <c r="O535" i="1"/>
  <c r="O536" i="1"/>
  <c r="O537" i="1"/>
  <c r="O538" i="1"/>
  <c r="O539" i="1"/>
  <c r="O540" i="1"/>
  <c r="O541" i="1"/>
  <c r="O533" i="1"/>
  <c r="O523" i="1"/>
  <c r="O524" i="1"/>
  <c r="O525" i="1"/>
  <c r="O526" i="1"/>
  <c r="O527" i="1"/>
  <c r="O528" i="1"/>
  <c r="O529" i="1"/>
  <c r="O522" i="1"/>
  <c r="O516" i="1"/>
  <c r="O517" i="1" s="1"/>
  <c r="O513" i="1"/>
  <c r="O514" i="1"/>
  <c r="O512" i="1"/>
  <c r="O500" i="1"/>
  <c r="O501" i="1"/>
  <c r="O502" i="1"/>
  <c r="O503" i="1"/>
  <c r="O504" i="1"/>
  <c r="O505" i="1"/>
  <c r="O506" i="1"/>
  <c r="O507" i="1"/>
  <c r="O508" i="1"/>
  <c r="O509" i="1"/>
  <c r="O510" i="1"/>
  <c r="O499" i="1"/>
  <c r="O497" i="1"/>
  <c r="O498" i="1" s="1"/>
  <c r="O487" i="1"/>
  <c r="O482" i="1"/>
  <c r="O483" i="1"/>
  <c r="O481" i="1"/>
  <c r="O479" i="1"/>
  <c r="O478" i="1"/>
  <c r="O476" i="1"/>
  <c r="O474" i="1"/>
  <c r="O472" i="1"/>
  <c r="O473" i="1" s="1"/>
  <c r="O465" i="1"/>
  <c r="O466" i="1"/>
  <c r="O467" i="1"/>
  <c r="O468" i="1"/>
  <c r="O469" i="1"/>
  <c r="O464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37" i="1"/>
  <c r="O430" i="1"/>
  <c r="O431" i="1" s="1"/>
  <c r="O426" i="1"/>
  <c r="O427" i="1" s="1"/>
  <c r="O424" i="1"/>
  <c r="O425" i="1" s="1"/>
  <c r="O421" i="1"/>
  <c r="O420" i="1"/>
  <c r="O415" i="1"/>
  <c r="O416" i="1"/>
  <c r="O417" i="1"/>
  <c r="O414" i="1"/>
  <c r="O409" i="1"/>
  <c r="O410" i="1" s="1"/>
  <c r="O407" i="1"/>
  <c r="O408" i="1" s="1"/>
  <c r="O405" i="1"/>
  <c r="O403" i="1"/>
  <c r="O390" i="1"/>
  <c r="O389" i="1"/>
  <c r="O386" i="1"/>
  <c r="O385" i="1"/>
  <c r="O381" i="1"/>
  <c r="O380" i="1"/>
  <c r="O376" i="1"/>
  <c r="O377" i="1"/>
  <c r="O375" i="1"/>
  <c r="O371" i="1"/>
  <c r="O373" i="1" s="1"/>
  <c r="O363" i="1"/>
  <c r="O364" i="1"/>
  <c r="O365" i="1"/>
  <c r="O366" i="1"/>
  <c r="O367" i="1"/>
  <c r="O368" i="1"/>
  <c r="O362" i="1"/>
  <c r="O358" i="1"/>
  <c r="O357" i="1"/>
  <c r="O354" i="1"/>
  <c r="O355" i="1" s="1"/>
  <c r="O347" i="1"/>
  <c r="O349" i="1"/>
  <c r="O350" i="1"/>
  <c r="O351" i="1"/>
  <c r="O352" i="1"/>
  <c r="O346" i="1"/>
  <c r="O340" i="1"/>
  <c r="O341" i="1" s="1"/>
  <c r="O338" i="1"/>
  <c r="O339" i="1" s="1"/>
  <c r="O336" i="1"/>
  <c r="O337" i="1" s="1"/>
  <c r="O334" i="1"/>
  <c r="O335" i="1" s="1"/>
  <c r="O332" i="1"/>
  <c r="O333" i="1" s="1"/>
  <c r="O329" i="1"/>
  <c r="O330" i="1"/>
  <c r="O328" i="1"/>
  <c r="O322" i="1"/>
  <c r="O323" i="1"/>
  <c r="O321" i="1"/>
  <c r="O316" i="1"/>
  <c r="O317" i="1" s="1"/>
  <c r="O314" i="1"/>
  <c r="O315" i="1" s="1"/>
  <c r="O312" i="1"/>
  <c r="O313" i="1" s="1"/>
  <c r="O299" i="1"/>
  <c r="O300" i="1"/>
  <c r="O298" i="1"/>
  <c r="O296" i="1"/>
  <c r="O297" i="1" s="1"/>
  <c r="O294" i="1"/>
  <c r="O293" i="1"/>
  <c r="O290" i="1"/>
  <c r="O291" i="1"/>
  <c r="O289" i="1"/>
  <c r="O285" i="1"/>
  <c r="O282" i="1"/>
  <c r="O283" i="1" s="1"/>
  <c r="O264" i="1"/>
  <c r="O265" i="1"/>
  <c r="O266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63" i="1"/>
  <c r="O255" i="1"/>
  <c r="O256" i="1"/>
  <c r="O257" i="1"/>
  <c r="O258" i="1"/>
  <c r="O254" i="1"/>
  <c r="O250" i="1"/>
  <c r="O251" i="1"/>
  <c r="O249" i="1"/>
  <c r="O240" i="1"/>
  <c r="O241" i="1"/>
  <c r="O242" i="1"/>
  <c r="O243" i="1"/>
  <c r="O244" i="1"/>
  <c r="O245" i="1"/>
  <c r="O246" i="1"/>
  <c r="O247" i="1"/>
  <c r="O239" i="1"/>
  <c r="O218" i="1"/>
  <c r="O219" i="1"/>
  <c r="O220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17" i="1"/>
  <c r="O197" i="1"/>
  <c r="O198" i="1"/>
  <c r="O199" i="1"/>
  <c r="O200" i="1"/>
  <c r="O201" i="1"/>
  <c r="O202" i="1"/>
  <c r="O203" i="1"/>
  <c r="O204" i="1"/>
  <c r="O196" i="1"/>
  <c r="O172" i="1"/>
  <c r="O173" i="1"/>
  <c r="O174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71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48" i="1"/>
  <c r="O140" i="1"/>
  <c r="O141" i="1"/>
  <c r="O142" i="1"/>
  <c r="O143" i="1"/>
  <c r="O144" i="1"/>
  <c r="O145" i="1"/>
  <c r="O139" i="1"/>
  <c r="O136" i="1"/>
  <c r="O135" i="1"/>
  <c r="O126" i="1"/>
  <c r="O127" i="1"/>
  <c r="O128" i="1"/>
  <c r="O129" i="1"/>
  <c r="O130" i="1"/>
  <c r="O131" i="1"/>
  <c r="O125" i="1"/>
  <c r="O122" i="1"/>
  <c r="O123" i="1"/>
  <c r="O121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03" i="1"/>
  <c r="O96" i="1"/>
  <c r="O97" i="1"/>
  <c r="O98" i="1"/>
  <c r="O95" i="1"/>
  <c r="O93" i="1"/>
  <c r="O92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71" i="1"/>
  <c r="O67" i="1"/>
  <c r="O68" i="1" s="1"/>
  <c r="O65" i="1"/>
  <c r="O66" i="1" s="1"/>
  <c r="O62" i="1"/>
  <c r="O63" i="1"/>
  <c r="O61" i="1"/>
  <c r="O58" i="1"/>
  <c r="O59" i="1" s="1"/>
  <c r="O56" i="1"/>
  <c r="O57" i="1" s="1"/>
  <c r="O54" i="1"/>
  <c r="O53" i="1"/>
  <c r="O52" i="1"/>
  <c r="O51" i="1"/>
  <c r="O48" i="1"/>
  <c r="O47" i="1"/>
  <c r="O44" i="1"/>
  <c r="O45" i="1" s="1"/>
  <c r="O42" i="1"/>
  <c r="O43" i="1" s="1"/>
  <c r="O40" i="1"/>
  <c r="O41" i="1" s="1"/>
  <c r="O38" i="1"/>
  <c r="O39" i="1" s="1"/>
  <c r="O36" i="1"/>
  <c r="O37" i="1" s="1"/>
  <c r="O34" i="1"/>
  <c r="O35" i="1" s="1"/>
  <c r="O32" i="1"/>
  <c r="O33" i="1" s="1"/>
  <c r="O30" i="1"/>
  <c r="O31" i="1" s="1"/>
  <c r="O28" i="1"/>
  <c r="O29" i="1" s="1"/>
  <c r="O26" i="1"/>
  <c r="O27" i="1" s="1"/>
  <c r="O24" i="1"/>
  <c r="O25" i="1" s="1"/>
  <c r="O22" i="1"/>
  <c r="O23" i="1" s="1"/>
  <c r="O20" i="1"/>
  <c r="O21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5" i="1"/>
  <c r="M929" i="1"/>
  <c r="N929" i="1"/>
  <c r="N930" i="1" s="1"/>
  <c r="M926" i="1"/>
  <c r="N926" i="1"/>
  <c r="M920" i="1"/>
  <c r="N920" i="1"/>
  <c r="M918" i="1"/>
  <c r="N918" i="1"/>
  <c r="M916" i="1"/>
  <c r="N916" i="1"/>
  <c r="M911" i="1"/>
  <c r="N911" i="1"/>
  <c r="M909" i="1"/>
  <c r="N909" i="1"/>
  <c r="M905" i="1"/>
  <c r="N905" i="1"/>
  <c r="M902" i="1"/>
  <c r="N902" i="1"/>
  <c r="M900" i="1"/>
  <c r="N900" i="1"/>
  <c r="M894" i="1"/>
  <c r="N894" i="1"/>
  <c r="O894" i="1"/>
  <c r="M892" i="1"/>
  <c r="N892" i="1"/>
  <c r="M886" i="1"/>
  <c r="N886" i="1"/>
  <c r="M884" i="1"/>
  <c r="N884" i="1"/>
  <c r="M869" i="1"/>
  <c r="N869" i="1"/>
  <c r="M867" i="1"/>
  <c r="N867" i="1"/>
  <c r="M865" i="1"/>
  <c r="N865" i="1"/>
  <c r="M857" i="1"/>
  <c r="N857" i="1"/>
  <c r="M855" i="1"/>
  <c r="N855" i="1"/>
  <c r="M843" i="1"/>
  <c r="N843" i="1"/>
  <c r="M837" i="1"/>
  <c r="N837" i="1"/>
  <c r="M833" i="1"/>
  <c r="N833" i="1"/>
  <c r="O833" i="1"/>
  <c r="L833" i="1"/>
  <c r="M831" i="1"/>
  <c r="N831" i="1"/>
  <c r="M822" i="1"/>
  <c r="N822" i="1"/>
  <c r="M817" i="1"/>
  <c r="N817" i="1"/>
  <c r="M815" i="1"/>
  <c r="N815" i="1"/>
  <c r="M813" i="1"/>
  <c r="N813" i="1"/>
  <c r="M811" i="1"/>
  <c r="N811" i="1"/>
  <c r="M809" i="1"/>
  <c r="N809" i="1"/>
  <c r="M807" i="1"/>
  <c r="N807" i="1"/>
  <c r="M805" i="1"/>
  <c r="N805" i="1"/>
  <c r="O805" i="1"/>
  <c r="M802" i="1"/>
  <c r="N802" i="1"/>
  <c r="M786" i="1"/>
  <c r="N786" i="1"/>
  <c r="M776" i="1"/>
  <c r="N776" i="1"/>
  <c r="M759" i="1"/>
  <c r="N759" i="1"/>
  <c r="M749" i="1"/>
  <c r="N749" i="1"/>
  <c r="M739" i="1"/>
  <c r="N739" i="1"/>
  <c r="M737" i="1"/>
  <c r="N737" i="1"/>
  <c r="M733" i="1"/>
  <c r="N733" i="1"/>
  <c r="M731" i="1"/>
  <c r="N731" i="1"/>
  <c r="O731" i="1"/>
  <c r="M689" i="1"/>
  <c r="N689" i="1"/>
  <c r="M675" i="1"/>
  <c r="N675" i="1"/>
  <c r="M649" i="1"/>
  <c r="N649" i="1"/>
  <c r="M642" i="1"/>
  <c r="N642" i="1"/>
  <c r="M634" i="1"/>
  <c r="N634" i="1"/>
  <c r="M624" i="1"/>
  <c r="N624" i="1"/>
  <c r="M614" i="1"/>
  <c r="N614" i="1"/>
  <c r="M602" i="1"/>
  <c r="N602" i="1"/>
  <c r="M587" i="1"/>
  <c r="N587" i="1"/>
  <c r="O587" i="1"/>
  <c r="M584" i="1"/>
  <c r="N584" i="1"/>
  <c r="M549" i="1"/>
  <c r="N549" i="1"/>
  <c r="M542" i="1"/>
  <c r="N542" i="1"/>
  <c r="M532" i="1"/>
  <c r="N532" i="1"/>
  <c r="O532" i="1"/>
  <c r="M530" i="1"/>
  <c r="N530" i="1"/>
  <c r="M517" i="1"/>
  <c r="N517" i="1"/>
  <c r="M515" i="1"/>
  <c r="N515" i="1"/>
  <c r="M511" i="1"/>
  <c r="N511" i="1"/>
  <c r="M498" i="1"/>
  <c r="N498" i="1"/>
  <c r="M484" i="1"/>
  <c r="N484" i="1"/>
  <c r="M480" i="1"/>
  <c r="N480" i="1"/>
  <c r="M477" i="1"/>
  <c r="N477" i="1"/>
  <c r="M470" i="1"/>
  <c r="N470" i="1"/>
  <c r="M463" i="1"/>
  <c r="N463" i="1"/>
  <c r="M431" i="1"/>
  <c r="N431" i="1"/>
  <c r="M427" i="1"/>
  <c r="N427" i="1"/>
  <c r="M425" i="1"/>
  <c r="N425" i="1"/>
  <c r="M422" i="1"/>
  <c r="N422" i="1"/>
  <c r="M418" i="1"/>
  <c r="N418" i="1"/>
  <c r="M410" i="1"/>
  <c r="N410" i="1"/>
  <c r="M408" i="1"/>
  <c r="N408" i="1"/>
  <c r="M406" i="1"/>
  <c r="N406" i="1"/>
  <c r="M391" i="1"/>
  <c r="N391" i="1"/>
  <c r="M387" i="1"/>
  <c r="N387" i="1"/>
  <c r="M382" i="1"/>
  <c r="N382" i="1"/>
  <c r="M378" i="1"/>
  <c r="N378" i="1"/>
  <c r="M369" i="1"/>
  <c r="N369" i="1"/>
  <c r="M359" i="1"/>
  <c r="N359" i="1"/>
  <c r="M355" i="1"/>
  <c r="N355" i="1"/>
  <c r="M341" i="1"/>
  <c r="N341" i="1"/>
  <c r="M339" i="1"/>
  <c r="N339" i="1"/>
  <c r="M337" i="1"/>
  <c r="N337" i="1"/>
  <c r="M335" i="1"/>
  <c r="N335" i="1"/>
  <c r="M333" i="1"/>
  <c r="N333" i="1"/>
  <c r="M331" i="1"/>
  <c r="N331" i="1"/>
  <c r="M324" i="1"/>
  <c r="N324" i="1"/>
  <c r="M317" i="1"/>
  <c r="N317" i="1"/>
  <c r="M315" i="1"/>
  <c r="N315" i="1"/>
  <c r="M313" i="1"/>
  <c r="N313" i="1"/>
  <c r="M301" i="1"/>
  <c r="N301" i="1"/>
  <c r="M297" i="1"/>
  <c r="N297" i="1"/>
  <c r="M295" i="1"/>
  <c r="N295" i="1"/>
  <c r="M292" i="1"/>
  <c r="N292" i="1"/>
  <c r="M283" i="1"/>
  <c r="N283" i="1"/>
  <c r="M280" i="1"/>
  <c r="N280" i="1"/>
  <c r="M252" i="1"/>
  <c r="N252" i="1"/>
  <c r="M248" i="1"/>
  <c r="N248" i="1"/>
  <c r="M237" i="1"/>
  <c r="N237" i="1"/>
  <c r="M208" i="1"/>
  <c r="N208" i="1"/>
  <c r="O208" i="1"/>
  <c r="M192" i="1"/>
  <c r="N192" i="1"/>
  <c r="O192" i="1"/>
  <c r="M190" i="1"/>
  <c r="N190" i="1"/>
  <c r="M146" i="1"/>
  <c r="N146" i="1"/>
  <c r="M137" i="1"/>
  <c r="N137" i="1"/>
  <c r="M132" i="1"/>
  <c r="N132" i="1"/>
  <c r="M124" i="1"/>
  <c r="N124" i="1"/>
  <c r="M99" i="1"/>
  <c r="N99" i="1"/>
  <c r="M94" i="1"/>
  <c r="N94" i="1"/>
  <c r="M90" i="1"/>
  <c r="N90" i="1"/>
  <c r="M68" i="1"/>
  <c r="N68" i="1"/>
  <c r="M66" i="1"/>
  <c r="N66" i="1"/>
  <c r="M64" i="1"/>
  <c r="N64" i="1"/>
  <c r="M59" i="1"/>
  <c r="N59" i="1"/>
  <c r="M57" i="1"/>
  <c r="N57" i="1"/>
  <c r="M55" i="1"/>
  <c r="N55" i="1"/>
  <c r="M49" i="1"/>
  <c r="M50" i="1" s="1"/>
  <c r="N49" i="1"/>
  <c r="N50" i="1" s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23" i="1"/>
  <c r="N23" i="1"/>
  <c r="M21" i="1"/>
  <c r="N21" i="1"/>
  <c r="M19" i="1"/>
  <c r="N19" i="1"/>
  <c r="L378" i="1"/>
  <c r="L382" i="1"/>
  <c r="J928" i="1"/>
  <c r="J929" i="1" s="1"/>
  <c r="J930" i="1" s="1"/>
  <c r="J922" i="1"/>
  <c r="J923" i="1"/>
  <c r="J924" i="1"/>
  <c r="J925" i="1"/>
  <c r="J921" i="1"/>
  <c r="J919" i="1"/>
  <c r="J920" i="1" s="1"/>
  <c r="J917" i="1"/>
  <c r="J918" i="1" s="1"/>
  <c r="J914" i="1"/>
  <c r="J915" i="1"/>
  <c r="J913" i="1"/>
  <c r="J912" i="1"/>
  <c r="J910" i="1"/>
  <c r="J911" i="1" s="1"/>
  <c r="J907" i="1"/>
  <c r="J908" i="1"/>
  <c r="J906" i="1"/>
  <c r="J904" i="1"/>
  <c r="J903" i="1"/>
  <c r="J901" i="1"/>
  <c r="J902" i="1" s="1"/>
  <c r="J898" i="1"/>
  <c r="J899" i="1"/>
  <c r="J897" i="1"/>
  <c r="J896" i="1"/>
  <c r="J895" i="1"/>
  <c r="J893" i="1"/>
  <c r="J894" i="1" s="1"/>
  <c r="J888" i="1"/>
  <c r="J889" i="1"/>
  <c r="J890" i="1"/>
  <c r="J891" i="1"/>
  <c r="J887" i="1"/>
  <c r="J885" i="1"/>
  <c r="J886" i="1" s="1"/>
  <c r="J877" i="1"/>
  <c r="J878" i="1"/>
  <c r="J879" i="1"/>
  <c r="J880" i="1"/>
  <c r="J881" i="1"/>
  <c r="J882" i="1"/>
  <c r="J883" i="1"/>
  <c r="J876" i="1"/>
  <c r="J872" i="1"/>
  <c r="J873" i="1"/>
  <c r="J874" i="1"/>
  <c r="J875" i="1"/>
  <c r="J871" i="1"/>
  <c r="J868" i="1"/>
  <c r="J869" i="1" s="1"/>
  <c r="J866" i="1"/>
  <c r="J867" i="1" s="1"/>
  <c r="J864" i="1"/>
  <c r="J862" i="1"/>
  <c r="J859" i="1"/>
  <c r="J860" i="1"/>
  <c r="J858" i="1"/>
  <c r="J856" i="1"/>
  <c r="J857" i="1" s="1"/>
  <c r="J854" i="1"/>
  <c r="J853" i="1"/>
  <c r="J849" i="1"/>
  <c r="J848" i="1"/>
  <c r="J846" i="1"/>
  <c r="J842" i="1"/>
  <c r="J841" i="1"/>
  <c r="J840" i="1"/>
  <c r="J839" i="1"/>
  <c r="J836" i="1"/>
  <c r="J832" i="1"/>
  <c r="J833" i="1" s="1"/>
  <c r="J825" i="1"/>
  <c r="J826" i="1"/>
  <c r="J827" i="1"/>
  <c r="J828" i="1"/>
  <c r="J829" i="1"/>
  <c r="J830" i="1"/>
  <c r="J824" i="1"/>
  <c r="J820" i="1"/>
  <c r="J821" i="1"/>
  <c r="J819" i="1"/>
  <c r="J818" i="1"/>
  <c r="J816" i="1"/>
  <c r="J817" i="1" s="1"/>
  <c r="J814" i="1"/>
  <c r="J815" i="1" s="1"/>
  <c r="J812" i="1"/>
  <c r="J813" i="1" s="1"/>
  <c r="J810" i="1"/>
  <c r="J811" i="1" s="1"/>
  <c r="J808" i="1"/>
  <c r="J809" i="1" s="1"/>
  <c r="J806" i="1"/>
  <c r="J807" i="1" s="1"/>
  <c r="J804" i="1"/>
  <c r="J805" i="1" s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789" i="1"/>
  <c r="J778" i="1"/>
  <c r="J779" i="1"/>
  <c r="J780" i="1"/>
  <c r="J781" i="1"/>
  <c r="J782" i="1"/>
  <c r="J783" i="1"/>
  <c r="J784" i="1"/>
  <c r="J785" i="1"/>
  <c r="J777" i="1"/>
  <c r="J761" i="1"/>
  <c r="J762" i="1"/>
  <c r="J763" i="1"/>
  <c r="J764" i="1"/>
  <c r="J765" i="1"/>
  <c r="J766" i="1"/>
  <c r="J767" i="1"/>
  <c r="J768" i="1"/>
  <c r="J769" i="1"/>
  <c r="J770" i="1"/>
  <c r="J771" i="1"/>
  <c r="J773" i="1"/>
  <c r="J760" i="1"/>
  <c r="J751" i="1"/>
  <c r="J752" i="1"/>
  <c r="J753" i="1"/>
  <c r="J754" i="1"/>
  <c r="J755" i="1"/>
  <c r="J756" i="1"/>
  <c r="J757" i="1"/>
  <c r="J758" i="1"/>
  <c r="J750" i="1"/>
  <c r="J741" i="1"/>
  <c r="J742" i="1"/>
  <c r="J743" i="1"/>
  <c r="J744" i="1"/>
  <c r="J745" i="1"/>
  <c r="J746" i="1"/>
  <c r="J747" i="1"/>
  <c r="J748" i="1"/>
  <c r="J740" i="1"/>
  <c r="J738" i="1"/>
  <c r="J739" i="1" s="1"/>
  <c r="J735" i="1"/>
  <c r="J736" i="1"/>
  <c r="J734" i="1"/>
  <c r="J732" i="1"/>
  <c r="J733" i="1" s="1"/>
  <c r="J730" i="1"/>
  <c r="J731" i="1" s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694" i="1"/>
  <c r="J691" i="1"/>
  <c r="J692" i="1"/>
  <c r="J693" i="1"/>
  <c r="J690" i="1"/>
  <c r="J680" i="1"/>
  <c r="J682" i="1"/>
  <c r="J683" i="1"/>
  <c r="J686" i="1"/>
  <c r="J687" i="1"/>
  <c r="J688" i="1"/>
  <c r="J677" i="1"/>
  <c r="J676" i="1"/>
  <c r="H929" i="1"/>
  <c r="H930" i="1" s="1"/>
  <c r="I929" i="1"/>
  <c r="I930" i="1" s="1"/>
  <c r="H926" i="1"/>
  <c r="I926" i="1"/>
  <c r="H920" i="1"/>
  <c r="I920" i="1"/>
  <c r="H918" i="1"/>
  <c r="I918" i="1"/>
  <c r="H916" i="1"/>
  <c r="I916" i="1"/>
  <c r="H911" i="1"/>
  <c r="I911" i="1"/>
  <c r="H909" i="1"/>
  <c r="I909" i="1"/>
  <c r="H905" i="1"/>
  <c r="I905" i="1"/>
  <c r="H902" i="1"/>
  <c r="I902" i="1"/>
  <c r="H900" i="1"/>
  <c r="I900" i="1"/>
  <c r="H894" i="1"/>
  <c r="I894" i="1"/>
  <c r="H892" i="1"/>
  <c r="I892" i="1"/>
  <c r="H886" i="1"/>
  <c r="I886" i="1"/>
  <c r="H884" i="1"/>
  <c r="I884" i="1"/>
  <c r="H869" i="1"/>
  <c r="I869" i="1"/>
  <c r="H867" i="1"/>
  <c r="I867" i="1"/>
  <c r="H865" i="1"/>
  <c r="I865" i="1"/>
  <c r="H857" i="1"/>
  <c r="I857" i="1"/>
  <c r="H855" i="1"/>
  <c r="I855" i="1"/>
  <c r="H833" i="1"/>
  <c r="I833" i="1"/>
  <c r="H831" i="1"/>
  <c r="I831" i="1"/>
  <c r="H822" i="1"/>
  <c r="I822" i="1"/>
  <c r="H817" i="1"/>
  <c r="I817" i="1"/>
  <c r="H815" i="1"/>
  <c r="I815" i="1"/>
  <c r="H813" i="1"/>
  <c r="I813" i="1"/>
  <c r="H811" i="1"/>
  <c r="I811" i="1"/>
  <c r="H809" i="1"/>
  <c r="I809" i="1"/>
  <c r="H807" i="1"/>
  <c r="I807" i="1"/>
  <c r="H805" i="1"/>
  <c r="I805" i="1"/>
  <c r="I802" i="1"/>
  <c r="H786" i="1"/>
  <c r="I786" i="1"/>
  <c r="H776" i="1"/>
  <c r="I776" i="1"/>
  <c r="H759" i="1"/>
  <c r="I759" i="1"/>
  <c r="H749" i="1"/>
  <c r="I749" i="1"/>
  <c r="H739" i="1"/>
  <c r="I739" i="1"/>
  <c r="H737" i="1"/>
  <c r="I737" i="1"/>
  <c r="H733" i="1"/>
  <c r="I733" i="1"/>
  <c r="H731" i="1"/>
  <c r="I731" i="1"/>
  <c r="H689" i="1"/>
  <c r="I689" i="1"/>
  <c r="H675" i="1"/>
  <c r="I675" i="1"/>
  <c r="H649" i="1"/>
  <c r="I649" i="1"/>
  <c r="H642" i="1"/>
  <c r="I642" i="1"/>
  <c r="H634" i="1"/>
  <c r="I634" i="1"/>
  <c r="H624" i="1"/>
  <c r="I624" i="1"/>
  <c r="H614" i="1"/>
  <c r="I614" i="1"/>
  <c r="H602" i="1"/>
  <c r="I602" i="1"/>
  <c r="H587" i="1"/>
  <c r="I587" i="1"/>
  <c r="H584" i="1"/>
  <c r="I584" i="1"/>
  <c r="H549" i="1"/>
  <c r="I549" i="1"/>
  <c r="H542" i="1"/>
  <c r="I542" i="1"/>
  <c r="H532" i="1"/>
  <c r="I532" i="1"/>
  <c r="H530" i="1"/>
  <c r="I530" i="1"/>
  <c r="H517" i="1"/>
  <c r="I517" i="1"/>
  <c r="H515" i="1"/>
  <c r="I515" i="1"/>
  <c r="G515" i="1"/>
  <c r="H511" i="1"/>
  <c r="I511" i="1"/>
  <c r="G511" i="1"/>
  <c r="H498" i="1"/>
  <c r="I498" i="1"/>
  <c r="G498" i="1"/>
  <c r="H484" i="1"/>
  <c r="I484" i="1"/>
  <c r="H480" i="1"/>
  <c r="I480" i="1"/>
  <c r="H477" i="1"/>
  <c r="I477" i="1"/>
  <c r="H470" i="1"/>
  <c r="I470" i="1"/>
  <c r="H463" i="1"/>
  <c r="I463" i="1"/>
  <c r="H431" i="1"/>
  <c r="I431" i="1"/>
  <c r="H429" i="1"/>
  <c r="I429" i="1"/>
  <c r="H427" i="1"/>
  <c r="I427" i="1"/>
  <c r="H425" i="1"/>
  <c r="I425" i="1"/>
  <c r="H422" i="1"/>
  <c r="I422" i="1"/>
  <c r="J412" i="1"/>
  <c r="H418" i="1"/>
  <c r="I418" i="1"/>
  <c r="H410" i="1"/>
  <c r="I410" i="1"/>
  <c r="H408" i="1"/>
  <c r="I408" i="1"/>
  <c r="H406" i="1"/>
  <c r="I406" i="1"/>
  <c r="H387" i="1"/>
  <c r="I387" i="1"/>
  <c r="H382" i="1"/>
  <c r="I382" i="1"/>
  <c r="H378" i="1"/>
  <c r="I378" i="1"/>
  <c r="H369" i="1"/>
  <c r="I369" i="1"/>
  <c r="H359" i="1"/>
  <c r="I359" i="1"/>
  <c r="H355" i="1"/>
  <c r="I355" i="1"/>
  <c r="H341" i="1"/>
  <c r="I341" i="1"/>
  <c r="H339" i="1"/>
  <c r="I339" i="1"/>
  <c r="H337" i="1"/>
  <c r="I337" i="1"/>
  <c r="H335" i="1"/>
  <c r="I335" i="1"/>
  <c r="H333" i="1"/>
  <c r="I333" i="1"/>
  <c r="H331" i="1"/>
  <c r="I331" i="1"/>
  <c r="H324" i="1"/>
  <c r="I324" i="1"/>
  <c r="H317" i="1"/>
  <c r="I317" i="1"/>
  <c r="H315" i="1"/>
  <c r="I315" i="1"/>
  <c r="H313" i="1"/>
  <c r="I313" i="1"/>
  <c r="H301" i="1"/>
  <c r="I301" i="1"/>
  <c r="H297" i="1"/>
  <c r="I297" i="1"/>
  <c r="H295" i="1"/>
  <c r="I295" i="1"/>
  <c r="H292" i="1"/>
  <c r="I292" i="1"/>
  <c r="H283" i="1"/>
  <c r="I283" i="1"/>
  <c r="H280" i="1"/>
  <c r="I280" i="1"/>
  <c r="H252" i="1"/>
  <c r="I252" i="1"/>
  <c r="H248" i="1"/>
  <c r="I248" i="1"/>
  <c r="H208" i="1"/>
  <c r="I208" i="1"/>
  <c r="H192" i="1"/>
  <c r="I192" i="1"/>
  <c r="H190" i="1"/>
  <c r="I190" i="1"/>
  <c r="H146" i="1"/>
  <c r="I146" i="1"/>
  <c r="H137" i="1"/>
  <c r="I137" i="1"/>
  <c r="H132" i="1"/>
  <c r="I132" i="1"/>
  <c r="H124" i="1"/>
  <c r="I124" i="1"/>
  <c r="H99" i="1"/>
  <c r="I99" i="1"/>
  <c r="H94" i="1"/>
  <c r="I94" i="1"/>
  <c r="H90" i="1"/>
  <c r="I90" i="1"/>
  <c r="H68" i="1"/>
  <c r="I68" i="1"/>
  <c r="H66" i="1"/>
  <c r="I66" i="1"/>
  <c r="H64" i="1"/>
  <c r="I64" i="1"/>
  <c r="H59" i="1"/>
  <c r="I59" i="1"/>
  <c r="H57" i="1"/>
  <c r="I57" i="1"/>
  <c r="H55" i="1"/>
  <c r="I55" i="1"/>
  <c r="H49" i="1"/>
  <c r="I49" i="1"/>
  <c r="I50" i="1" s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7" i="1"/>
  <c r="I27" i="1"/>
  <c r="H23" i="1"/>
  <c r="I23" i="1"/>
  <c r="J665" i="1"/>
  <c r="J666" i="1"/>
  <c r="J667" i="1"/>
  <c r="J668" i="1"/>
  <c r="J669" i="1"/>
  <c r="J670" i="1"/>
  <c r="J671" i="1"/>
  <c r="J672" i="1"/>
  <c r="J673" i="1"/>
  <c r="J674" i="1"/>
  <c r="J664" i="1"/>
  <c r="J653" i="1"/>
  <c r="J655" i="1"/>
  <c r="J656" i="1"/>
  <c r="J657" i="1"/>
  <c r="J658" i="1"/>
  <c r="J659" i="1"/>
  <c r="J660" i="1"/>
  <c r="J661" i="1"/>
  <c r="J662" i="1"/>
  <c r="J652" i="1"/>
  <c r="J644" i="1"/>
  <c r="J645" i="1"/>
  <c r="J646" i="1"/>
  <c r="J647" i="1"/>
  <c r="J648" i="1"/>
  <c r="J643" i="1"/>
  <c r="J636" i="1"/>
  <c r="J637" i="1"/>
  <c r="J638" i="1"/>
  <c r="J639" i="1"/>
  <c r="J640" i="1"/>
  <c r="J641" i="1"/>
  <c r="J635" i="1"/>
  <c r="J626" i="1"/>
  <c r="J627" i="1"/>
  <c r="J628" i="1"/>
  <c r="J629" i="1"/>
  <c r="J630" i="1"/>
  <c r="J631" i="1"/>
  <c r="J632" i="1"/>
  <c r="J633" i="1"/>
  <c r="J625" i="1"/>
  <c r="J616" i="1"/>
  <c r="J617" i="1"/>
  <c r="J618" i="1"/>
  <c r="J619" i="1"/>
  <c r="J620" i="1"/>
  <c r="J621" i="1"/>
  <c r="J622" i="1"/>
  <c r="J623" i="1"/>
  <c r="J615" i="1"/>
  <c r="J605" i="1"/>
  <c r="J606" i="1"/>
  <c r="J607" i="1"/>
  <c r="J608" i="1"/>
  <c r="J609" i="1"/>
  <c r="J610" i="1"/>
  <c r="J611" i="1"/>
  <c r="J613" i="1"/>
  <c r="J604" i="1"/>
  <c r="J592" i="1"/>
  <c r="J593" i="1"/>
  <c r="J594" i="1"/>
  <c r="J595" i="1"/>
  <c r="J596" i="1"/>
  <c r="J597" i="1"/>
  <c r="J598" i="1"/>
  <c r="J600" i="1"/>
  <c r="J601" i="1"/>
  <c r="J591" i="1"/>
  <c r="J589" i="1"/>
  <c r="J590" i="1"/>
  <c r="J588" i="1"/>
  <c r="J586" i="1"/>
  <c r="J585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3" i="1"/>
  <c r="J564" i="1"/>
  <c r="J563" i="1"/>
  <c r="J562" i="1"/>
  <c r="J553" i="1"/>
  <c r="J554" i="1"/>
  <c r="J555" i="1"/>
  <c r="J556" i="1"/>
  <c r="J557" i="1"/>
  <c r="J558" i="1"/>
  <c r="J559" i="1"/>
  <c r="J551" i="1"/>
  <c r="J550" i="1"/>
  <c r="J534" i="1"/>
  <c r="J535" i="1"/>
  <c r="J536" i="1"/>
  <c r="J537" i="1"/>
  <c r="J538" i="1"/>
  <c r="J539" i="1"/>
  <c r="J540" i="1"/>
  <c r="J541" i="1"/>
  <c r="J543" i="1"/>
  <c r="J545" i="1"/>
  <c r="J546" i="1"/>
  <c r="J547" i="1"/>
  <c r="J548" i="1"/>
  <c r="J533" i="1"/>
  <c r="J531" i="1"/>
  <c r="J532" i="1" s="1"/>
  <c r="J523" i="1"/>
  <c r="J524" i="1"/>
  <c r="J525" i="1"/>
  <c r="J526" i="1"/>
  <c r="J527" i="1"/>
  <c r="J528" i="1"/>
  <c r="J529" i="1"/>
  <c r="J522" i="1"/>
  <c r="J520" i="1"/>
  <c r="J521" i="1"/>
  <c r="J519" i="1"/>
  <c r="G517" i="1"/>
  <c r="J512" i="1"/>
  <c r="J513" i="1"/>
  <c r="J514" i="1"/>
  <c r="J516" i="1"/>
  <c r="J517" i="1" s="1"/>
  <c r="J500" i="1"/>
  <c r="J501" i="1"/>
  <c r="J502" i="1"/>
  <c r="J503" i="1"/>
  <c r="J504" i="1"/>
  <c r="J505" i="1"/>
  <c r="J506" i="1"/>
  <c r="J507" i="1"/>
  <c r="J508" i="1"/>
  <c r="J509" i="1"/>
  <c r="J510" i="1"/>
  <c r="J499" i="1"/>
  <c r="J497" i="1"/>
  <c r="J498" i="1" s="1"/>
  <c r="J486" i="1"/>
  <c r="J487" i="1"/>
  <c r="J489" i="1"/>
  <c r="J491" i="1"/>
  <c r="J492" i="1"/>
  <c r="J494" i="1"/>
  <c r="J485" i="1"/>
  <c r="J472" i="1"/>
  <c r="J473" i="1" s="1"/>
  <c r="J474" i="1"/>
  <c r="J476" i="1"/>
  <c r="J478" i="1"/>
  <c r="J479" i="1"/>
  <c r="J481" i="1"/>
  <c r="J482" i="1"/>
  <c r="J483" i="1"/>
  <c r="J465" i="1"/>
  <c r="J466" i="1"/>
  <c r="J467" i="1"/>
  <c r="J468" i="1"/>
  <c r="J469" i="1"/>
  <c r="J464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37" i="1"/>
  <c r="J434" i="1"/>
  <c r="J435" i="1"/>
  <c r="J436" i="1"/>
  <c r="J433" i="1"/>
  <c r="J430" i="1"/>
  <c r="J431" i="1" s="1"/>
  <c r="J428" i="1"/>
  <c r="J429" i="1" s="1"/>
  <c r="J426" i="1"/>
  <c r="J427" i="1" s="1"/>
  <c r="J424" i="1"/>
  <c r="J423" i="1"/>
  <c r="J421" i="1"/>
  <c r="J420" i="1"/>
  <c r="J419" i="1"/>
  <c r="J415" i="1"/>
  <c r="J416" i="1"/>
  <c r="J417" i="1"/>
  <c r="J414" i="1"/>
  <c r="J413" i="1"/>
  <c r="J370" i="1"/>
  <c r="J371" i="1"/>
  <c r="J374" i="1"/>
  <c r="J375" i="1"/>
  <c r="J376" i="1"/>
  <c r="J377" i="1"/>
  <c r="J379" i="1"/>
  <c r="J380" i="1"/>
  <c r="J381" i="1"/>
  <c r="J383" i="1"/>
  <c r="J385" i="1"/>
  <c r="J386" i="1"/>
  <c r="J389" i="1"/>
  <c r="J390" i="1"/>
  <c r="J401" i="1"/>
  <c r="J403" i="1"/>
  <c r="J405" i="1"/>
  <c r="J407" i="1"/>
  <c r="J408" i="1" s="1"/>
  <c r="J409" i="1"/>
  <c r="J410" i="1" s="1"/>
  <c r="J361" i="1"/>
  <c r="J362" i="1"/>
  <c r="J363" i="1"/>
  <c r="J364" i="1"/>
  <c r="J365" i="1"/>
  <c r="J366" i="1"/>
  <c r="J367" i="1"/>
  <c r="J368" i="1"/>
  <c r="J354" i="1"/>
  <c r="J355" i="1" s="1"/>
  <c r="J356" i="1"/>
  <c r="J357" i="1"/>
  <c r="J358" i="1"/>
  <c r="J360" i="1"/>
  <c r="J347" i="1"/>
  <c r="J349" i="1"/>
  <c r="J350" i="1"/>
  <c r="J351" i="1"/>
  <c r="J352" i="1"/>
  <c r="J344" i="1"/>
  <c r="J345" i="1"/>
  <c r="J346" i="1"/>
  <c r="J328" i="1"/>
  <c r="J325" i="1"/>
  <c r="J327" i="1"/>
  <c r="J329" i="1"/>
  <c r="J330" i="1"/>
  <c r="J332" i="1"/>
  <c r="J333" i="1" s="1"/>
  <c r="J334" i="1"/>
  <c r="J335" i="1" s="1"/>
  <c r="J336" i="1"/>
  <c r="J337" i="1" s="1"/>
  <c r="J338" i="1"/>
  <c r="J339" i="1" s="1"/>
  <c r="J340" i="1"/>
  <c r="J341" i="1" s="1"/>
  <c r="J319" i="1"/>
  <c r="J321" i="1"/>
  <c r="J322" i="1"/>
  <c r="J323" i="1"/>
  <c r="J318" i="1"/>
  <c r="J285" i="1"/>
  <c r="J289" i="1"/>
  <c r="J290" i="1"/>
  <c r="J291" i="1"/>
  <c r="J293" i="1"/>
  <c r="J294" i="1"/>
  <c r="J296" i="1"/>
  <c r="J297" i="1" s="1"/>
  <c r="J298" i="1"/>
  <c r="J299" i="1"/>
  <c r="J300" i="1"/>
  <c r="J312" i="1"/>
  <c r="J313" i="1" s="1"/>
  <c r="J314" i="1"/>
  <c r="J315" i="1" s="1"/>
  <c r="J316" i="1"/>
  <c r="J317" i="1" s="1"/>
  <c r="J282" i="1"/>
  <c r="J283" i="1" s="1"/>
  <c r="J264" i="1"/>
  <c r="J265" i="1"/>
  <c r="J266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63" i="1"/>
  <c r="J261" i="1"/>
  <c r="J262" i="1"/>
  <c r="J260" i="1"/>
  <c r="J255" i="1"/>
  <c r="J256" i="1"/>
  <c r="J257" i="1"/>
  <c r="J258" i="1"/>
  <c r="J254" i="1"/>
  <c r="J250" i="1"/>
  <c r="J251" i="1"/>
  <c r="J249" i="1"/>
  <c r="J241" i="1"/>
  <c r="J242" i="1"/>
  <c r="J243" i="1"/>
  <c r="J244" i="1"/>
  <c r="J245" i="1"/>
  <c r="J246" i="1"/>
  <c r="J24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17" i="1"/>
  <c r="J216" i="1"/>
  <c r="J207" i="1"/>
  <c r="J208" i="1" s="1"/>
  <c r="J197" i="1"/>
  <c r="J198" i="1"/>
  <c r="J199" i="1"/>
  <c r="J200" i="1"/>
  <c r="J201" i="1"/>
  <c r="J202" i="1"/>
  <c r="J203" i="1"/>
  <c r="J204" i="1"/>
  <c r="J196" i="1"/>
  <c r="J191" i="1"/>
  <c r="J192" i="1" s="1"/>
  <c r="J172" i="1"/>
  <c r="J173" i="1"/>
  <c r="J174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71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48" i="1"/>
  <c r="J140" i="1"/>
  <c r="J141" i="1"/>
  <c r="J142" i="1"/>
  <c r="J143" i="1"/>
  <c r="J144" i="1"/>
  <c r="J145" i="1"/>
  <c r="J139" i="1"/>
  <c r="J136" i="1"/>
  <c r="J135" i="1"/>
  <c r="J126" i="1"/>
  <c r="J127" i="1"/>
  <c r="J128" i="1"/>
  <c r="J129" i="1"/>
  <c r="J130" i="1"/>
  <c r="J131" i="1"/>
  <c r="J125" i="1"/>
  <c r="J122" i="1"/>
  <c r="J123" i="1"/>
  <c r="J121" i="1"/>
  <c r="J120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03" i="1"/>
  <c r="J96" i="1"/>
  <c r="J97" i="1"/>
  <c r="J98" i="1"/>
  <c r="J95" i="1"/>
  <c r="J93" i="1"/>
  <c r="J92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56" i="1"/>
  <c r="J57" i="1" s="1"/>
  <c r="J58" i="1"/>
  <c r="J59" i="1" s="1"/>
  <c r="J61" i="1"/>
  <c r="J62" i="1"/>
  <c r="J63" i="1"/>
  <c r="J65" i="1"/>
  <c r="J66" i="1" s="1"/>
  <c r="J67" i="1"/>
  <c r="J68" i="1" s="1"/>
  <c r="J54" i="1"/>
  <c r="J47" i="1"/>
  <c r="J21" i="1"/>
  <c r="I25" i="1"/>
  <c r="I21" i="1"/>
  <c r="I19" i="1"/>
  <c r="L391" i="1"/>
  <c r="L387" i="1"/>
  <c r="G387" i="1"/>
  <c r="O288" i="1" l="1"/>
  <c r="J288" i="1"/>
  <c r="O561" i="1"/>
  <c r="J373" i="1"/>
  <c r="J391" i="1"/>
  <c r="M281" i="1"/>
  <c r="H281" i="1"/>
  <c r="I281" i="1"/>
  <c r="N281" i="1"/>
  <c r="J237" i="1"/>
  <c r="O496" i="1"/>
  <c r="O851" i="1"/>
  <c r="O353" i="1"/>
  <c r="J259" i="1"/>
  <c r="O259" i="1"/>
  <c r="O168" i="1"/>
  <c r="J168" i="1"/>
  <c r="J206" i="1"/>
  <c r="O206" i="1"/>
  <c r="J353" i="1"/>
  <c r="H50" i="1"/>
  <c r="M930" i="1"/>
  <c r="O422" i="1"/>
  <c r="O49" i="1"/>
  <c r="O50" i="1" s="1"/>
  <c r="O382" i="1"/>
  <c r="O663" i="1"/>
  <c r="J663" i="1"/>
  <c r="O292" i="1"/>
  <c r="N834" i="1"/>
  <c r="M100" i="1"/>
  <c r="N100" i="1"/>
  <c r="O484" i="1"/>
  <c r="O905" i="1"/>
  <c r="M823" i="1"/>
  <c r="O124" i="1"/>
  <c r="O331" i="1"/>
  <c r="O843" i="1"/>
  <c r="H834" i="1"/>
  <c r="M46" i="1"/>
  <c r="O324" i="1"/>
  <c r="O387" i="1"/>
  <c r="O855" i="1"/>
  <c r="O916" i="1"/>
  <c r="N803" i="1"/>
  <c r="H100" i="1"/>
  <c r="O99" i="1"/>
  <c r="O822" i="1"/>
  <c r="O823" i="1" s="1"/>
  <c r="N823" i="1"/>
  <c r="O132" i="1"/>
  <c r="O146" i="1"/>
  <c r="O689" i="1"/>
  <c r="O729" i="1"/>
  <c r="O865" i="1"/>
  <c r="J822" i="1"/>
  <c r="J823" i="1" s="1"/>
  <c r="J905" i="1"/>
  <c r="N927" i="1"/>
  <c r="H823" i="1"/>
  <c r="I834" i="1"/>
  <c r="O406" i="1"/>
  <c r="O900" i="1"/>
  <c r="H603" i="1"/>
  <c r="O295" i="1"/>
  <c r="M432" i="1"/>
  <c r="J295" i="1"/>
  <c r="J359" i="1"/>
  <c r="J484" i="1"/>
  <c r="J64" i="1"/>
  <c r="J561" i="1"/>
  <c r="J909" i="1"/>
  <c r="N432" i="1"/>
  <c r="M603" i="1"/>
  <c r="N852" i="1"/>
  <c r="N870" i="1"/>
  <c r="O137" i="1"/>
  <c r="O480" i="1"/>
  <c r="O515" i="1"/>
  <c r="O831" i="1"/>
  <c r="O834" i="1" s="1"/>
  <c r="O909" i="1"/>
  <c r="N46" i="1"/>
  <c r="M852" i="1"/>
  <c r="M870" i="1"/>
  <c r="N518" i="1"/>
  <c r="H91" i="1"/>
  <c r="I803" i="1"/>
  <c r="J855" i="1"/>
  <c r="N91" i="1"/>
  <c r="N603" i="1"/>
  <c r="M803" i="1"/>
  <c r="M834" i="1"/>
  <c r="I852" i="1"/>
  <c r="O64" i="1"/>
  <c r="J301" i="1"/>
  <c r="J425" i="1"/>
  <c r="J515" i="1"/>
  <c r="M927" i="1"/>
  <c r="J49" i="1"/>
  <c r="J50" i="1" s="1"/>
  <c r="J587" i="1"/>
  <c r="I603" i="1"/>
  <c r="I927" i="1"/>
  <c r="M518" i="1"/>
  <c r="M91" i="1"/>
  <c r="H432" i="1"/>
  <c r="J99" i="1"/>
  <c r="J248" i="1"/>
  <c r="J378" i="1"/>
  <c r="J422" i="1"/>
  <c r="J463" i="1"/>
  <c r="J480" i="1"/>
  <c r="J584" i="1"/>
  <c r="I518" i="1"/>
  <c r="H870" i="1"/>
  <c r="O94" i="1"/>
  <c r="O190" i="1"/>
  <c r="O280" i="1"/>
  <c r="O530" i="1"/>
  <c r="O542" i="1"/>
  <c r="O584" i="1"/>
  <c r="O675" i="1"/>
  <c r="J137" i="1"/>
  <c r="J190" i="1"/>
  <c r="J292" i="1"/>
  <c r="J331" i="1"/>
  <c r="J387" i="1"/>
  <c r="J542" i="1"/>
  <c r="I100" i="1"/>
  <c r="H852" i="1"/>
  <c r="O237" i="1"/>
  <c r="O602" i="1"/>
  <c r="O649" i="1"/>
  <c r="O759" i="1"/>
  <c r="J19" i="1"/>
  <c r="J46" i="1" s="1"/>
  <c r="J90" i="1"/>
  <c r="J132" i="1"/>
  <c r="J146" i="1"/>
  <c r="J252" i="1"/>
  <c r="J280" i="1"/>
  <c r="J477" i="1"/>
  <c r="J530" i="1"/>
  <c r="O19" i="1"/>
  <c r="O46" i="1" s="1"/>
  <c r="O369" i="1"/>
  <c r="O614" i="1"/>
  <c r="J369" i="1"/>
  <c r="J418" i="1"/>
  <c r="J614" i="1"/>
  <c r="I91" i="1"/>
  <c r="I870" i="1"/>
  <c r="O248" i="1"/>
  <c r="O359" i="1"/>
  <c r="O549" i="1"/>
  <c r="O737" i="1"/>
  <c r="J324" i="1"/>
  <c r="J406" i="1"/>
  <c r="J382" i="1"/>
  <c r="J496" i="1"/>
  <c r="J511" i="1"/>
  <c r="J624" i="1"/>
  <c r="I823" i="1"/>
  <c r="H927" i="1"/>
  <c r="J749" i="1"/>
  <c r="J900" i="1"/>
  <c r="O463" i="1"/>
  <c r="O511" i="1"/>
  <c r="O642" i="1"/>
  <c r="J634" i="1"/>
  <c r="J649" i="1"/>
  <c r="J675" i="1"/>
  <c r="I432" i="1"/>
  <c r="H518" i="1"/>
  <c r="O391" i="1"/>
  <c r="O470" i="1"/>
  <c r="O477" i="1"/>
  <c r="O624" i="1"/>
  <c r="O892" i="1"/>
  <c r="I46" i="1"/>
  <c r="J55" i="1"/>
  <c r="J94" i="1"/>
  <c r="J124" i="1"/>
  <c r="J470" i="1"/>
  <c r="J549" i="1"/>
  <c r="J602" i="1"/>
  <c r="J642" i="1"/>
  <c r="O786" i="1"/>
  <c r="O802" i="1"/>
  <c r="O926" i="1"/>
  <c r="J119" i="1"/>
  <c r="O884" i="1"/>
  <c r="O776" i="1"/>
  <c r="O749" i="1"/>
  <c r="O634" i="1"/>
  <c r="O418" i="1"/>
  <c r="O378" i="1"/>
  <c r="O301" i="1"/>
  <c r="O252" i="1"/>
  <c r="O119" i="1"/>
  <c r="O90" i="1"/>
  <c r="O55" i="1"/>
  <c r="J892" i="1"/>
  <c r="J737" i="1"/>
  <c r="J802" i="1"/>
  <c r="J926" i="1"/>
  <c r="J776" i="1"/>
  <c r="J916" i="1"/>
  <c r="J884" i="1"/>
  <c r="J865" i="1"/>
  <c r="J831" i="1"/>
  <c r="J834" i="1" s="1"/>
  <c r="J786" i="1"/>
  <c r="J759" i="1"/>
  <c r="J729" i="1"/>
  <c r="J689" i="1"/>
  <c r="O281" i="1" l="1"/>
  <c r="J281" i="1"/>
  <c r="J518" i="1"/>
  <c r="O432" i="1"/>
  <c r="O870" i="1"/>
  <c r="J870" i="1"/>
  <c r="J852" i="1"/>
  <c r="J100" i="1"/>
  <c r="O100" i="1"/>
  <c r="O91" i="1"/>
  <c r="J91" i="1"/>
  <c r="O852" i="1"/>
  <c r="J432" i="1"/>
  <c r="N931" i="1"/>
  <c r="N939" i="1" s="1"/>
  <c r="J603" i="1"/>
  <c r="O603" i="1"/>
  <c r="O803" i="1"/>
  <c r="O518" i="1"/>
  <c r="J927" i="1"/>
  <c r="M931" i="1"/>
  <c r="M939" i="1" s="1"/>
  <c r="I931" i="1"/>
  <c r="I939" i="1" s="1"/>
  <c r="O927" i="1"/>
  <c r="J803" i="1"/>
  <c r="L916" i="1"/>
  <c r="L900" i="1"/>
  <c r="L894" i="1"/>
  <c r="L884" i="1"/>
  <c r="L867" i="1"/>
  <c r="L865" i="1"/>
  <c r="L843" i="1"/>
  <c r="L822" i="1"/>
  <c r="L805" i="1"/>
  <c r="L802" i="1"/>
  <c r="L733" i="1"/>
  <c r="L731" i="1"/>
  <c r="L689" i="1"/>
  <c r="O931" i="1" l="1"/>
  <c r="J931" i="1"/>
  <c r="J939" i="1" s="1"/>
  <c r="L602" i="1"/>
  <c r="L587" i="1"/>
  <c r="L584" i="1"/>
  <c r="L532" i="1"/>
  <c r="L530" i="1"/>
  <c r="L517" i="1"/>
  <c r="L463" i="1"/>
  <c r="L425" i="1"/>
  <c r="L422" i="1"/>
  <c r="L418" i="1"/>
  <c r="L406" i="1"/>
  <c r="L369" i="1"/>
  <c r="L359" i="1"/>
  <c r="L331" i="1"/>
  <c r="G252" i="1"/>
  <c r="L324" i="1"/>
  <c r="L280" i="1"/>
  <c r="L252" i="1"/>
  <c r="L248" i="1"/>
  <c r="L237" i="1"/>
  <c r="L208" i="1"/>
  <c r="L192" i="1"/>
  <c r="L190" i="1"/>
  <c r="L146" i="1"/>
  <c r="L137" i="1"/>
  <c r="L124" i="1"/>
  <c r="L90" i="1"/>
  <c r="L64" i="1"/>
  <c r="L57" i="1"/>
  <c r="L55" i="1"/>
  <c r="O939" i="1" l="1"/>
  <c r="L49" i="1"/>
  <c r="L50" i="1" s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G929" i="1"/>
  <c r="G926" i="1"/>
  <c r="G920" i="1"/>
  <c r="G918" i="1"/>
  <c r="G916" i="1"/>
  <c r="G911" i="1"/>
  <c r="G909" i="1"/>
  <c r="G905" i="1"/>
  <c r="G902" i="1"/>
  <c r="G900" i="1"/>
  <c r="G894" i="1"/>
  <c r="G892" i="1"/>
  <c r="G886" i="1"/>
  <c r="G884" i="1"/>
  <c r="G869" i="1"/>
  <c r="G867" i="1"/>
  <c r="G865" i="1"/>
  <c r="L46" i="1" l="1"/>
  <c r="G857" i="1"/>
  <c r="G855" i="1"/>
  <c r="G843" i="1"/>
  <c r="G837" i="1"/>
  <c r="G833" i="1"/>
  <c r="G831" i="1"/>
  <c r="G822" i="1"/>
  <c r="G817" i="1"/>
  <c r="G815" i="1"/>
  <c r="G813" i="1"/>
  <c r="G811" i="1"/>
  <c r="G809" i="1"/>
  <c r="G807" i="1"/>
  <c r="G805" i="1"/>
  <c r="G802" i="1"/>
  <c r="G786" i="1"/>
  <c r="G776" i="1"/>
  <c r="G759" i="1"/>
  <c r="G749" i="1"/>
  <c r="G739" i="1"/>
  <c r="G737" i="1"/>
  <c r="G733" i="1"/>
  <c r="G731" i="1"/>
  <c r="G689" i="1"/>
  <c r="G675" i="1"/>
  <c r="G649" i="1"/>
  <c r="G642" i="1"/>
  <c r="G634" i="1"/>
  <c r="G624" i="1"/>
  <c r="G614" i="1"/>
  <c r="G602" i="1"/>
  <c r="G587" i="1"/>
  <c r="G584" i="1"/>
  <c r="G549" i="1"/>
  <c r="G542" i="1"/>
  <c r="G532" i="1"/>
  <c r="G530" i="1"/>
  <c r="G484" i="1"/>
  <c r="G480" i="1"/>
  <c r="G477" i="1"/>
  <c r="G470" i="1"/>
  <c r="G463" i="1"/>
  <c r="G431" i="1"/>
  <c r="G429" i="1"/>
  <c r="G427" i="1"/>
  <c r="G425" i="1"/>
  <c r="G422" i="1"/>
  <c r="G418" i="1"/>
  <c r="G410" i="1"/>
  <c r="G408" i="1"/>
  <c r="G406" i="1"/>
  <c r="G382" i="1"/>
  <c r="G378" i="1"/>
  <c r="G369" i="1"/>
  <c r="G359" i="1"/>
  <c r="G355" i="1"/>
  <c r="G341" i="1"/>
  <c r="G339" i="1"/>
  <c r="G337" i="1"/>
  <c r="G335" i="1"/>
  <c r="G333" i="1"/>
  <c r="G331" i="1"/>
  <c r="G324" i="1"/>
  <c r="G317" i="1"/>
  <c r="G315" i="1"/>
  <c r="G313" i="1"/>
  <c r="G301" i="1"/>
  <c r="G297" i="1"/>
  <c r="G295" i="1"/>
  <c r="G292" i="1"/>
  <c r="G283" i="1"/>
  <c r="G248" i="1"/>
  <c r="G208" i="1"/>
  <c r="G192" i="1" l="1"/>
  <c r="G190" i="1"/>
  <c r="G146" i="1"/>
  <c r="G137" i="1"/>
  <c r="G132" i="1"/>
  <c r="G124" i="1"/>
  <c r="G99" i="1"/>
  <c r="G94" i="1"/>
  <c r="G90" i="1"/>
  <c r="G68" i="1"/>
  <c r="G66" i="1"/>
  <c r="G64" i="1"/>
  <c r="G59" i="1"/>
  <c r="G57" i="1"/>
  <c r="G49" i="1"/>
  <c r="G55" i="1"/>
  <c r="H25" i="1"/>
  <c r="H21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H19" i="1"/>
  <c r="G19" i="1"/>
  <c r="G281" i="1" l="1"/>
  <c r="H46" i="1"/>
  <c r="L929" i="1" l="1"/>
  <c r="L926" i="1"/>
  <c r="L920" i="1"/>
  <c r="L918" i="1"/>
  <c r="L911" i="1"/>
  <c r="L909" i="1"/>
  <c r="L905" i="1"/>
  <c r="L902" i="1"/>
  <c r="L892" i="1"/>
  <c r="L886" i="1"/>
  <c r="L869" i="1"/>
  <c r="L857" i="1"/>
  <c r="L855" i="1"/>
  <c r="L837" i="1"/>
  <c r="L831" i="1"/>
  <c r="L817" i="1"/>
  <c r="L815" i="1"/>
  <c r="L813" i="1"/>
  <c r="L811" i="1"/>
  <c r="L809" i="1"/>
  <c r="L807" i="1"/>
  <c r="L786" i="1"/>
  <c r="L776" i="1"/>
  <c r="L759" i="1"/>
  <c r="L749" i="1"/>
  <c r="L739" i="1"/>
  <c r="L737" i="1"/>
  <c r="L675" i="1"/>
  <c r="L649" i="1"/>
  <c r="L642" i="1"/>
  <c r="L634" i="1"/>
  <c r="L624" i="1"/>
  <c r="L614" i="1"/>
  <c r="L549" i="1"/>
  <c r="L542" i="1"/>
  <c r="L515" i="1"/>
  <c r="L511" i="1"/>
  <c r="L498" i="1"/>
  <c r="L484" i="1"/>
  <c r="L480" i="1"/>
  <c r="L477" i="1"/>
  <c r="L470" i="1"/>
  <c r="L431" i="1"/>
  <c r="L427" i="1"/>
  <c r="L410" i="1"/>
  <c r="L408" i="1"/>
  <c r="L355" i="1"/>
  <c r="L341" i="1"/>
  <c r="L339" i="1"/>
  <c r="L337" i="1"/>
  <c r="L335" i="1"/>
  <c r="L333" i="1"/>
  <c r="L317" i="1"/>
  <c r="L315" i="1"/>
  <c r="L313" i="1"/>
  <c r="L301" i="1"/>
  <c r="L297" i="1"/>
  <c r="L295" i="1"/>
  <c r="L292" i="1"/>
  <c r="L283" i="1"/>
  <c r="L132" i="1"/>
  <c r="L99" i="1"/>
  <c r="L94" i="1"/>
  <c r="L68" i="1"/>
  <c r="L66" i="1"/>
  <c r="L59" i="1"/>
  <c r="G518" i="1"/>
  <c r="L281" i="1" l="1"/>
  <c r="L834" i="1"/>
  <c r="L930" i="1"/>
  <c r="L518" i="1"/>
  <c r="L603" i="1"/>
  <c r="L870" i="1"/>
  <c r="L91" i="1"/>
  <c r="L100" i="1"/>
  <c r="L432" i="1"/>
  <c r="L803" i="1"/>
  <c r="L823" i="1"/>
  <c r="L852" i="1"/>
  <c r="G930" i="1"/>
  <c r="G927" i="1"/>
  <c r="G870" i="1"/>
  <c r="G852" i="1"/>
  <c r="G834" i="1"/>
  <c r="G823" i="1"/>
  <c r="G803" i="1"/>
  <c r="G603" i="1"/>
  <c r="G432" i="1"/>
  <c r="G100" i="1"/>
  <c r="G91" i="1"/>
  <c r="G50" i="1"/>
  <c r="G46" i="1"/>
  <c r="G931" i="1" l="1"/>
  <c r="G939" i="1" l="1"/>
  <c r="L927" i="1"/>
  <c r="L931" i="1" l="1"/>
  <c r="L939" i="1" l="1"/>
  <c r="H803" i="1"/>
  <c r="H931" i="1" l="1"/>
  <c r="H9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  <author>Škrabal Oldřich</author>
  </authors>
  <commentList>
    <comment ref="O56" authorId="0" shapeId="0" xr:uid="{05489C42-6AAA-4A8E-80E6-22DC1FC1E72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Navyšení příspěvků o cca inflaci</t>
        </r>
      </text>
    </comment>
    <comment ref="O58" authorId="0" shapeId="0" xr:uid="{6F24A4F3-C927-4466-A324-6DF9533ABA7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Navýšení příspěvků o cca inflaci</t>
        </r>
      </text>
    </comment>
    <comment ref="O65" authorId="1" shapeId="0" xr:uid="{6C0DD13B-4ECD-4996-BE95-0664492CA59A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příspěvku - 0,5 úvazku na uklizečku od 01.04.2024 - navýšení kapacity DDM (2,5 x více kroužků, 4x více klientů od roku 2016</t>
        </r>
      </text>
    </comment>
    <comment ref="O124" authorId="1" shapeId="0" xr:uid="{10877FAE-FAFC-42E2-8CFD-9929FD6F6B09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Žádost o dotaci MSK - propagační materiály, notebook</t>
        </r>
      </text>
    </comment>
    <comment ref="O205" authorId="0" shapeId="0" xr:uid="{F0C97F99-5718-4CC7-AFCE-7B34F5C4B6C0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Přesun nevyčerpaných finančních prostředků 60 tis z roku 2023 - Software pro stánkový prodej</t>
        </r>
      </text>
    </comment>
    <comment ref="O210" authorId="0" shapeId="0" xr:uid="{E9580E14-5E3B-4E0F-AE84-8E379CD87EA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Zakoupení nových židlí do hudebního sálu - Stará škola</t>
        </r>
      </text>
    </comment>
    <comment ref="O285" authorId="1" shapeId="0" xr:uid="{9B838398-C653-40ED-92ED-CD1B3BE56A3B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Zpracování PD na energetické úspory bytových domů Bařiny 814-819</t>
        </r>
      </text>
    </comment>
    <comment ref="O286" authorId="0" shapeId="0" xr:uid="{47B4FC8F-7C2D-4F57-A568-18BE066C009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kanalizační přípojka restaurace koupaliště Libotín</t>
        </r>
      </text>
    </comment>
    <comment ref="O287" authorId="0" shapeId="0" xr:uid="{E6A60DDD-D739-42E9-BBC5-5089F5720D2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Částka 840 tis. Kč vyčleněná v rozpočtu na rekonstrukci objektu radnice čp. 310</t>
        </r>
      </text>
    </comment>
    <comment ref="O302" authorId="0" shapeId="0" xr:uid="{5246F212-9E74-45F9-899C-F5CC0A82B1F7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Základní škola Štramberk  - Oprava střechy, krovu a říms
</t>
        </r>
      </text>
    </comment>
    <comment ref="O304" authorId="0" shapeId="0" xr:uid="{1F057F78-D7EA-4DC4-AB64-FE16DDB7EF0A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Stavební úpravy hasičské zbrojnice - snížení podlahy v 1/2 garážového prostoru</t>
        </r>
      </text>
    </comment>
    <comment ref="O306" authorId="0" shapeId="0" xr:uid="{004A2793-D304-4069-B3D3-35876BC54C3E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Rekonstrukce objektu radnice čp. 310</t>
        </r>
      </text>
    </comment>
    <comment ref="O308" authorId="0" shapeId="0" xr:uid="{0F8CB432-5873-4EB6-8397-6E43725518B4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Zajištění svahu nad domem čp. 613, k.ú. Štramberk</t>
        </r>
      </text>
    </comment>
    <comment ref="O310" authorId="0" shapeId="0" xr:uid="{5C60F3A3-1C98-4DE7-9466-DE07176488A6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Kanalizace Trúba</t>
        </r>
      </text>
    </comment>
    <comment ref="O351" authorId="0" shapeId="0" xr:uid="{49AD3A3A-05B5-44A7-8A54-FD27185A0051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Navýšení dle žádosti o dotaci Úprava okolí Staré školy - plocha č. 2 - osvětlení hradební zdi</t>
        </r>
      </text>
    </comment>
    <comment ref="O371" authorId="1" shapeId="0" xr:uid="{82C831A1-0466-4889-B512-304448361FA4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Vyúčtování dotace MSK</t>
        </r>
      </text>
    </comment>
    <comment ref="O390" authorId="0" shapeId="0" xr:uid="{9784EA1F-CE26-4364-B877-C7EA9FDD832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Navýšení částky na interiér - návrh, realizace (zakázková výroba), Dodatek č. 2 - stavební práce</t>
        </r>
      </text>
    </comment>
    <comment ref="O462" authorId="0" shapeId="0" xr:uid="{1F1BD86E-85A0-451A-9184-EAA67EA12B4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Nástavba na Bonetti - hydraulický sypač - 350 tis. Kč</t>
        </r>
      </text>
    </comment>
    <comment ref="O483" authorId="0" shapeId="0" xr:uid="{21EA29A0-FA8E-4EDC-9EEC-033BB52440DD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Rozšíření a oprava parkovací plochy u koupaliště - 400 tis. Kč, kontejnerová místa tříděného odpadu cca 10 ks - 300 tis. Kč</t>
        </r>
      </text>
    </comment>
    <comment ref="O502" authorId="0" shapeId="0" xr:uid="{8ABF9223-07C2-432D-A039-5E8695570CF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Notebook - náhrada za porouchaný</t>
        </r>
      </text>
    </comment>
    <comment ref="O510" authorId="0" shapeId="0" xr:uid="{7FD06733-D130-4879-8D70-06EB8EE3B2A7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3 ks kontejnerů za traktor
</t>
        </r>
      </text>
    </comment>
    <comment ref="O533" authorId="0" shapeId="0" xr:uid="{BBF67225-8C37-492B-AF64-87D64800BA8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Správce hřiště nebude na DPP, zajištěno smluvně s podnikací fyzickou osobou - přesun na POL 5169</t>
        </r>
      </text>
    </comment>
    <comment ref="O741" authorId="1" shapeId="0" xr:uid="{8F6875A0-9AB5-4BF5-9084-EF810F50C809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Navýšení odměny předsedovi přestupkové komise</t>
        </r>
      </text>
    </comment>
    <comment ref="O868" authorId="0" shapeId="0" xr:uid="{A02178A2-A79A-4D00-872E-7E0D3644963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Převod z ORG 6520 - nová pojistná smlouva majetku, doplatek za starou smlouvu
</t>
        </r>
      </text>
    </comment>
    <comment ref="O876" authorId="0" shapeId="0" xr:uid="{0D60B8B5-2B68-4763-986E-637D432E880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Odpadkové koše 5 ks - Náměstí + Trúba (SKO+PAP+PLAST)</t>
        </r>
      </text>
    </comment>
  </commentList>
</comments>
</file>

<file path=xl/sharedStrings.xml><?xml version="1.0" encoding="utf-8"?>
<sst xmlns="http://schemas.openxmlformats.org/spreadsheetml/2006/main" count="3976" uniqueCount="657">
  <si>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</si>
  <si>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</si>
  <si>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</si>
  <si>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</si>
  <si>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</si>
  <si>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</si>
  <si>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</si>
  <si>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</si>
  <si>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</si>
  <si>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</si>
  <si>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</si>
  <si>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</si>
  <si>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</si>
  <si>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</si>
  <si>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</si>
  <si>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</si>
  <si>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</si>
  <si>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</si>
  <si>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</si>
  <si>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</si>
  <si>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</si>
  <si>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</si>
  <si>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</si>
  <si>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</si>
  <si>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</si>
  <si>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</si>
  <si>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</si>
  <si>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</si>
  <si>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</si>
  <si>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</si>
  <si>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</si>
  <si>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</si>
  <si>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</si>
  <si>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</si>
  <si>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</si>
  <si>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</si>
  <si>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</si>
  <si>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</si>
  <si>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</si>
  <si>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</si>
  <si>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</si>
  <si>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</si>
  <si>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</si>
  <si>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</si>
  <si>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</si>
  <si>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</si>
  <si>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</si>
  <si>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</si>
  <si>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</si>
  <si>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</si>
  <si>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</si>
  <si>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</si>
  <si>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</si>
  <si>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</si>
  <si>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</si>
  <si>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</si>
  <si>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</si>
  <si>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</si>
  <si>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</si>
  <si>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</si>
  <si>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</si>
  <si>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</si>
  <si>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</si>
  <si>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</si>
  <si>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</si>
  <si>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</si>
  <si>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</si>
  <si>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</si>
  <si>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</si>
  <si>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</si>
  <si>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</si>
  <si>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</si>
  <si>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</si>
  <si>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</si>
  <si>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</si>
  <si>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</si>
  <si>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</si>
  <si>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</si>
  <si>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</si>
  <si>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</si>
  <si>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</si>
  <si>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</si>
  <si>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</si>
  <si>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</si>
  <si>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</si>
  <si>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</si>
  <si>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</si>
  <si>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</si>
  <si>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</si>
  <si>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</si>
  <si>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</si>
  <si>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</si>
  <si>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</si>
  <si>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</si>
  <si>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</si>
  <si>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</si>
  <si>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</si>
  <si>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</si>
  <si>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</si>
  <si>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</si>
  <si>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</si>
  <si>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</si>
  <si>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</si>
  <si>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</si>
  <si>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</si>
  <si>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</si>
  <si>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</si>
  <si>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</si>
  <si>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</si>
  <si>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</si>
  <si>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</si>
  <si>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</si>
  <si>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</si>
  <si>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</si>
  <si>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</si>
  <si>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</si>
  <si>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</si>
  <si>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</si>
  <si>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</si>
  <si>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</si>
  <si>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</si>
  <si>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</si>
  <si>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</si>
  <si>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</si>
  <si>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</si>
  <si>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</si>
  <si>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</si>
  <si>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</si>
  <si>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</si>
  <si>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</si>
  <si>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</si>
  <si>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</si>
  <si>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</si>
  <si>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</si>
  <si>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</si>
  <si>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</si>
  <si>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</si>
  <si>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</si>
  <si>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</si>
  <si>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</si>
  <si>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</si>
  <si>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</si>
  <si>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</si>
  <si>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</si>
  <si>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</si>
  <si>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</si>
  <si>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</si>
  <si>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</si>
  <si>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</si>
  <si>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</si>
  <si>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</si>
  <si>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</si>
  <si>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</si>
  <si>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</si>
  <si>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</si>
  <si>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</si>
  <si>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</si>
  <si>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</si>
  <si>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</si>
  <si>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</si>
  <si>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</si>
  <si>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</si>
  <si>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</si>
  <si>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</si>
  <si>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</si>
  <si>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</si>
  <si>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</si>
  <si>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</si>
  <si>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</si>
  <si>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</si>
  <si>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</si>
  <si>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</si>
  <si>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</si>
  <si>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</si>
  <si>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</si>
  <si>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</si>
  <si>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</si>
  <si>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</si>
  <si>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</si>
  <si>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</si>
  <si>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</si>
  <si>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</si>
  <si>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</si>
  <si>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</si>
  <si>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</si>
  <si>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</si>
  <si>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</si>
  <si>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</si>
  <si>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</si>
  <si>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</si>
  <si>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</si>
  <si>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</si>
  <si>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</si>
  <si>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</si>
  <si>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</si>
  <si>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</si>
  <si>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</si>
  <si>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</si>
  <si>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</si>
  <si>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</si>
  <si>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</si>
  <si>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</si>
  <si>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</si>
  <si>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</si>
  <si>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</si>
  <si>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</si>
  <si>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</si>
  <si>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</si>
  <si>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</si>
  <si>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</si>
  <si>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</si>
  <si>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</si>
  <si>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</si>
  <si>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</si>
  <si>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</si>
  <si>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</si>
  <si>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</si>
  <si>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</si>
  <si>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</si>
  <si>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</si>
  <si>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</si>
  <si>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</si>
  <si>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</si>
  <si>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</si>
  <si>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</si>
  <si>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</si>
  <si>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</si>
  <si>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</si>
  <si>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</si>
  <si>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</si>
  <si>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</si>
  <si>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</si>
  <si>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</si>
  <si>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</si>
  <si>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</si>
  <si>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</si>
  <si>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</si>
  <si>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</si>
  <si>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</si>
  <si>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</si>
  <si>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</si>
  <si>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</si>
  <si>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</si>
  <si>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</si>
  <si>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</si>
  <si>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</si>
  <si>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</si>
  <si>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</si>
  <si>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</si>
  <si>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</si>
  <si>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</si>
  <si>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</si>
  <si>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</si>
  <si>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</si>
  <si>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</si>
  <si>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</si>
  <si>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</si>
  <si>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</si>
  <si>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</si>
  <si>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</si>
  <si>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</si>
  <si>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</si>
  <si>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</si>
  <si>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</si>
  <si>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</si>
  <si>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</si>
  <si>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</si>
  <si>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</si>
  <si>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</si>
  <si>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</si>
  <si>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</si>
  <si>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</si>
  <si>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</si>
  <si>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</si>
  <si>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</si>
  <si>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</si>
  <si>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</si>
  <si>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</si>
  <si>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</si>
  <si>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</si>
  <si>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</si>
  <si>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</si>
  <si>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</si>
  <si>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</si>
  <si>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</si>
  <si>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</si>
  <si>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</si>
  <si>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</si>
  <si>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</si>
  <si>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</si>
  <si>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</si>
  <si>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</si>
  <si>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</si>
  <si>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</si>
  <si>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</si>
  <si>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</si>
  <si>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</si>
  <si>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</si>
  <si>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</si>
  <si>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</si>
  <si>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</si>
  <si>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</si>
  <si>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</si>
  <si>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</si>
  <si>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</si>
  <si>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</si>
  <si>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</si>
  <si>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</si>
  <si>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</si>
  <si>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</si>
  <si>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</si>
  <si>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</si>
  <si>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</si>
  <si>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</si>
  <si>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</si>
  <si>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</si>
  <si>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</si>
  <si>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</si>
  <si>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</si>
  <si>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</si>
  <si>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</si>
  <si>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</si>
  <si>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</si>
  <si>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</si>
  <si>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</si>
  <si>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</si>
  <si>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</si>
  <si>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</si>
  <si>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</si>
  <si>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</si>
  <si>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</si>
  <si>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</si>
  <si>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</si>
  <si>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</si>
  <si>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</si>
  <si>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</si>
  <si>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</si>
  <si>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</si>
  <si>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</si>
  <si>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</si>
  <si>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</si>
  <si>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</si>
  <si>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</si>
  <si>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</si>
  <si>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</si>
  <si>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</si>
  <si>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</si>
  <si>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</si>
  <si>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</si>
  <si>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</si>
  <si>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</si>
  <si>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</si>
  <si>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</si>
  <si>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</si>
  <si>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</si>
  <si>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</si>
  <si>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</si>
  <si>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</si>
  <si>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</si>
  <si>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</si>
  <si>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</si>
  <si>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</si>
  <si>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</si>
  <si>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</si>
  <si>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</si>
  <si>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</si>
  <si>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</si>
  <si>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</si>
  <si>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</si>
  <si>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</si>
  <si>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</si>
  <si>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</si>
  <si>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</si>
  <si>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</si>
  <si>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</si>
  <si>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</si>
  <si>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</si>
  <si>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</si>
  <si>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</si>
  <si>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</si>
  <si>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</si>
  <si>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</si>
  <si>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</si>
  <si>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</si>
  <si>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</si>
  <si>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</si>
  <si>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</si>
  <si>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</si>
  <si>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</si>
  <si>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</si>
  <si>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</si>
  <si>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</si>
  <si>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</si>
  <si>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</si>
  <si>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</si>
  <si>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</si>
  <si>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</si>
  <si>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</si>
  <si>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</si>
  <si>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</si>
  <si>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</si>
  <si>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</si>
  <si>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</si>
  <si>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</si>
  <si>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</si>
  <si>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</si>
  <si>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</si>
  <si>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</si>
  <si>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</si>
  <si>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</si>
  <si>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</si>
  <si>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</si>
  <si>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</si>
  <si>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</si>
  <si>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</si>
  <si>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</si>
  <si>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</si>
  <si>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</si>
  <si>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</si>
  <si>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</si>
  <si>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</si>
  <si>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</si>
  <si>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</si>
  <si>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</si>
  <si>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</si>
  <si>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</si>
  <si>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</si>
  <si>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</si>
  <si>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</si>
  <si>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</si>
  <si>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</si>
  <si>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</si>
  <si>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</si>
  <si>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</si>
  <si>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</si>
  <si>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</si>
  <si>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</si>
  <si>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</si>
  <si>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</si>
  <si>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</si>
  <si>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</si>
  <si>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</si>
  <si>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</si>
  <si>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</si>
  <si>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</si>
  <si>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</si>
  <si>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</si>
  <si>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</si>
  <si>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</si>
  <si>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</si>
  <si>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</si>
  <si>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</si>
  <si>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</si>
  <si>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</si>
  <si>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</si>
  <si>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</si>
  <si>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</si>
  <si>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</si>
  <si>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</si>
  <si>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</si>
  <si>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</si>
  <si>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</si>
  <si>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</si>
  <si>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</si>
  <si>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</si>
  <si>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</si>
  <si>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</si>
  <si>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</si>
  <si>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</si>
  <si>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</si>
  <si>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</si>
  <si>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</si>
  <si>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</si>
  <si>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</si>
  <si>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</si>
  <si>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</si>
  <si>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</si>
  <si>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</si>
  <si>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</si>
  <si>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</si>
  <si>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</si>
  <si>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</si>
  <si>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</si>
  <si>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</si>
  <si>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</si>
  <si>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</si>
  <si>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</si>
  <si>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</si>
  <si>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</si>
  <si>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</si>
  <si>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</si>
  <si>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</si>
  <si>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</si>
  <si>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</si>
  <si>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</si>
  <si>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</si>
  <si>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</si>
  <si>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</si>
  <si>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</si>
  <si>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</si>
  <si>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</si>
  <si>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</si>
  <si>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</si>
  <si>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</si>
  <si>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</si>
  <si>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</si>
  <si>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</si>
  <si>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</si>
  <si>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</si>
  <si>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</si>
  <si>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</si>
  <si>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</si>
  <si>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</si>
  <si>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</si>
  <si>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</si>
  <si>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</si>
  <si>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</si>
  <si>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</si>
  <si>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</si>
  <si>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</si>
  <si>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</si>
  <si>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</si>
  <si>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</si>
  <si>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</si>
  <si>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</si>
  <si>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</si>
  <si>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</si>
  <si>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</si>
  <si>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</si>
  <si>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</si>
  <si>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</si>
  <si>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</si>
  <si>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</si>
  <si>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</si>
  <si>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</si>
  <si>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</si>
  <si>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</si>
  <si>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</si>
  <si>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</si>
  <si>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</si>
  <si>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</si>
  <si>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</si>
  <si>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</si>
  <si>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</si>
  <si>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</si>
  <si>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</si>
  <si>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</si>
  <si>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</si>
  <si>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</si>
  <si>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</si>
  <si>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</si>
  <si>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</si>
  <si>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</si>
  <si>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</si>
  <si>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</si>
  <si>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</si>
  <si>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</si>
  <si>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</si>
  <si>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</si>
  <si>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</si>
  <si>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</si>
  <si>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</si>
  <si>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</si>
  <si>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</si>
  <si>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</si>
  <si>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</si>
  <si>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</si>
  <si>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</si>
  <si>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</si>
  <si>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</si>
  <si>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</si>
  <si>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</si>
  <si>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</si>
  <si>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</si>
  <si>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</si>
  <si>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</si>
  <si>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</si>
  <si>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</si>
  <si>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</si>
  <si>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</si>
  <si>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</si>
  <si>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</si>
  <si>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</si>
  <si>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</si>
  <si>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</si>
  <si>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</si>
  <si>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</si>
  <si>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</si>
  <si>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</si>
  <si>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</si>
  <si>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</si>
  <si>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</si>
  <si>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</si>
  <si>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</si>
  <si>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</si>
  <si>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</si>
  <si>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</si>
  <si>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</si>
  <si>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</si>
  <si>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</si>
  <si>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</si>
  <si>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</si>
  <si>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</si>
  <si>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</si>
  <si>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</si>
  <si>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</si>
  <si>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</si>
  <si>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</si>
  <si>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</si>
  <si>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</si>
  <si>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</si>
  <si>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</si>
  <si>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</si>
  <si>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</si>
  <si>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6118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</si>
  <si>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</si>
  <si>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</si>
  <si>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</si>
  <si>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</si>
  <si>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</si>
  <si>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6167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</si>
  <si>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</si>
  <si>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</si>
  <si>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</si>
  <si>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</si>
  <si>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</si>
  <si>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</si>
  <si>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</si>
  <si>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</si>
  <si>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</si>
  <si>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</si>
  <si>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</si>
  <si>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</si>
  <si>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</si>
  <si>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</si>
  <si>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PLNĚNÍ ROZPOČTU K 15.02.2024 V KČ - Rozpočtové opatření č. 1/2024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</si>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</sst>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0" fillId="0" borderId="1" xfId="0" applyBorder="1"/>
    <xf numFmtId="0" fontId="7" fillId="0" borderId="0" xfId="0" applyFont="1"/>
    <xf numFmtId="4" fontId="4" fillId="2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/>
    <xf numFmtId="0" fontId="5" fillId="5" borderId="0" xfId="0" applyFont="1" applyFill="1"/>
    <xf numFmtId="49" fontId="5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5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6" xfId="0" applyNumberFormat="1" applyFont="1" applyFill="1" applyBorder="1" applyAlignment="1">
      <alignment horizontal="right" vertical="top"/>
    </xf>
    <xf numFmtId="4" fontId="10" fillId="4" borderId="5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right" vertical="top"/>
    </xf>
    <xf numFmtId="4" fontId="5" fillId="4" borderId="7" xfId="0" applyNumberFormat="1" applyFont="1" applyFill="1" applyBorder="1" applyAlignment="1">
      <alignment horizontal="right" vertical="top"/>
    </xf>
    <xf numFmtId="4" fontId="5" fillId="4" borderId="6" xfId="0" applyNumberFormat="1" applyFont="1" applyFill="1" applyBorder="1" applyAlignment="1">
      <alignment horizontal="right" vertical="top"/>
    </xf>
    <xf numFmtId="4" fontId="10" fillId="4" borderId="7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4" fontId="5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 wrapText="1"/>
    </xf>
    <xf numFmtId="4" fontId="11" fillId="0" borderId="0" xfId="1" applyNumberFormat="1" applyFont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4" fontId="5" fillId="11" borderId="1" xfId="0" applyNumberFormat="1" applyFont="1" applyFill="1" applyBorder="1" applyAlignment="1">
      <alignment horizontal="right" vertical="top"/>
    </xf>
    <xf numFmtId="4" fontId="5" fillId="11" borderId="0" xfId="0" applyNumberFormat="1" applyFont="1" applyFill="1" applyAlignment="1">
      <alignment horizontal="right" vertical="top"/>
    </xf>
    <xf numFmtId="0" fontId="0" fillId="5" borderId="0" xfId="0" applyFill="1"/>
    <xf numFmtId="4" fontId="11" fillId="0" borderId="4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center"/>
    </xf>
    <xf numFmtId="2" fontId="5" fillId="6" borderId="1" xfId="0" applyNumberFormat="1" applyFont="1" applyFill="1" applyBorder="1" applyAlignment="1">
      <alignment horizontal="right" vertical="top"/>
    </xf>
    <xf numFmtId="2" fontId="5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/>
    </xf>
    <xf numFmtId="49" fontId="16" fillId="5" borderId="1" xfId="0" applyNumberFormat="1" applyFont="1" applyFill="1" applyBorder="1" applyAlignment="1">
      <alignment horizontal="left" vertical="top" wrapText="1"/>
    </xf>
    <xf numFmtId="49" fontId="11" fillId="5" borderId="1" xfId="0" applyNumberFormat="1" applyFont="1" applyFill="1" applyBorder="1" applyAlignment="1">
      <alignment horizontal="left" vertical="top" wrapText="1"/>
    </xf>
    <xf numFmtId="49" fontId="11" fillId="5" borderId="1" xfId="0" applyNumberFormat="1" applyFont="1" applyFill="1" applyBorder="1"/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/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11" borderId="2" xfId="0" applyNumberFormat="1" applyFont="1" applyFill="1" applyBorder="1" applyAlignment="1">
      <alignment horizontal="left" vertical="top" wrapText="1"/>
    </xf>
    <xf numFmtId="49" fontId="5" fillId="11" borderId="3" xfId="0" applyNumberFormat="1" applyFont="1" applyFill="1" applyBorder="1" applyAlignment="1">
      <alignment horizontal="left" vertical="top" wrapText="1"/>
    </xf>
    <xf numFmtId="49" fontId="5" fillId="11" borderId="4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  <xf numFmtId="49" fontId="5" fillId="5" borderId="4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 wrapText="1"/>
    </xf>
    <xf numFmtId="0" fontId="5" fillId="11" borderId="3" xfId="0" applyFont="1" applyFill="1" applyBorder="1"/>
    <xf numFmtId="0" fontId="5" fillId="11" borderId="4" xfId="0" applyFont="1" applyFill="1" applyBorder="1"/>
    <xf numFmtId="4" fontId="5" fillId="10" borderId="1" xfId="0" applyNumberFormat="1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vertical="top" wrapText="1"/>
    </xf>
  </cellXfs>
  <cellStyles count="2">
    <cellStyle name="Normální" xfId="0" builtinId="0"/>
    <cellStyle name="Normální 2" xfId="1" xr:uid="{680D0F47-59BF-403A-AFC8-34F89FD52336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42"/>
  <sheetViews>
    <sheetView tabSelected="1" workbookViewId="0">
      <pane ySplit="4" topLeftCell="A281" activePane="bottomLeft" state="frozen"/>
      <selection pane="bottomLeft" activeCell="A305" sqref="A305:E305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2" width="14.140625" customWidth="1"/>
    <col min="13" max="14" width="13.7109375" customWidth="1"/>
    <col min="15" max="15" width="15.5703125" customWidth="1"/>
  </cols>
  <sheetData>
    <row r="1" spans="1:15" ht="16.899999999999999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7.25" customHeight="1" x14ac:dyDescent="0.25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8.75" customHeight="1" x14ac:dyDescent="0.25">
      <c r="A3" s="81" t="s">
        <v>635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622</v>
      </c>
      <c r="G4" s="2" t="s">
        <v>7</v>
      </c>
      <c r="H4" s="2" t="s">
        <v>8</v>
      </c>
      <c r="I4" s="2" t="s">
        <v>608</v>
      </c>
      <c r="J4" s="2" t="s">
        <v>609</v>
      </c>
      <c r="K4" s="2" t="s">
        <v>623</v>
      </c>
      <c r="L4" s="2" t="s">
        <v>9</v>
      </c>
      <c r="M4" s="2" t="s">
        <v>10</v>
      </c>
      <c r="N4" s="2" t="s">
        <v>608</v>
      </c>
      <c r="O4" s="2" t="s">
        <v>609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33">
        <v>9000000</v>
      </c>
      <c r="G5" s="33">
        <v>9000000</v>
      </c>
      <c r="H5" s="53">
        <v>1461943.93</v>
      </c>
      <c r="I5" s="25">
        <v>0</v>
      </c>
      <c r="J5" s="27">
        <f>SUM(G5,I5)</f>
        <v>9000000</v>
      </c>
      <c r="K5" s="5">
        <v>0</v>
      </c>
      <c r="L5" s="5">
        <v>0</v>
      </c>
      <c r="M5" s="5">
        <v>0</v>
      </c>
      <c r="N5" s="5">
        <v>0</v>
      </c>
      <c r="O5" s="5">
        <f>L5+N5</f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33">
        <v>655000</v>
      </c>
      <c r="G6" s="33">
        <v>655000</v>
      </c>
      <c r="H6" s="53">
        <v>66754.78</v>
      </c>
      <c r="I6" s="25">
        <v>0</v>
      </c>
      <c r="J6" s="27">
        <f t="shared" ref="J6:J18" si="0">SUM(G6,I6)</f>
        <v>655000</v>
      </c>
      <c r="K6" s="5">
        <v>0</v>
      </c>
      <c r="L6" s="5">
        <v>0</v>
      </c>
      <c r="M6" s="5">
        <v>0</v>
      </c>
      <c r="N6" s="5">
        <v>0</v>
      </c>
      <c r="O6" s="5">
        <f t="shared" ref="O6:O18" si="1">L6+N6</f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33">
        <v>2000000</v>
      </c>
      <c r="G7" s="33">
        <v>2000000</v>
      </c>
      <c r="H7" s="53">
        <v>387637.51</v>
      </c>
      <c r="I7" s="25">
        <v>0</v>
      </c>
      <c r="J7" s="27">
        <f t="shared" si="0"/>
        <v>2000000</v>
      </c>
      <c r="K7" s="5">
        <v>0</v>
      </c>
      <c r="L7" s="5">
        <v>0</v>
      </c>
      <c r="M7" s="5">
        <v>0</v>
      </c>
      <c r="N7" s="5">
        <v>0</v>
      </c>
      <c r="O7" s="5">
        <f t="shared" si="1"/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33">
        <v>14700000</v>
      </c>
      <c r="G8" s="33">
        <v>14700000</v>
      </c>
      <c r="H8" s="53">
        <v>361411.01</v>
      </c>
      <c r="I8" s="25">
        <v>0</v>
      </c>
      <c r="J8" s="27">
        <f t="shared" si="0"/>
        <v>14700000</v>
      </c>
      <c r="K8" s="5">
        <v>0</v>
      </c>
      <c r="L8" s="5">
        <v>0</v>
      </c>
      <c r="M8" s="5">
        <v>0</v>
      </c>
      <c r="N8" s="5">
        <v>0</v>
      </c>
      <c r="O8" s="5">
        <f t="shared" si="1"/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33">
        <v>1300000</v>
      </c>
      <c r="G9" s="33">
        <v>1300000</v>
      </c>
      <c r="H9" s="53">
        <v>1500240</v>
      </c>
      <c r="I9" s="25">
        <v>200240</v>
      </c>
      <c r="J9" s="27">
        <f t="shared" si="0"/>
        <v>1500240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0</v>
      </c>
    </row>
    <row r="10" spans="1:15" ht="12" customHeight="1" x14ac:dyDescent="0.25">
      <c r="A10" s="3" t="s">
        <v>11</v>
      </c>
      <c r="B10" s="3" t="s">
        <v>12</v>
      </c>
      <c r="C10" s="66"/>
      <c r="D10" s="3" t="s">
        <v>24</v>
      </c>
      <c r="E10" s="4" t="s">
        <v>25</v>
      </c>
      <c r="F10" s="33">
        <v>33000000</v>
      </c>
      <c r="G10" s="33">
        <v>33000000</v>
      </c>
      <c r="H10" s="53">
        <v>6061998.9199999999</v>
      </c>
      <c r="I10" s="25">
        <v>0</v>
      </c>
      <c r="J10" s="27">
        <f t="shared" si="0"/>
        <v>33000000</v>
      </c>
      <c r="K10" s="5">
        <v>0</v>
      </c>
      <c r="L10" s="5">
        <v>0</v>
      </c>
      <c r="M10" s="5">
        <v>0</v>
      </c>
      <c r="N10" s="5">
        <v>0</v>
      </c>
      <c r="O10" s="5">
        <f t="shared" si="1"/>
        <v>0</v>
      </c>
    </row>
    <row r="11" spans="1:15" ht="12" customHeight="1" x14ac:dyDescent="0.25">
      <c r="A11" s="3" t="s">
        <v>11</v>
      </c>
      <c r="B11" s="3" t="s">
        <v>12</v>
      </c>
      <c r="C11" s="66"/>
      <c r="D11" s="3" t="s">
        <v>26</v>
      </c>
      <c r="E11" s="4" t="s">
        <v>27</v>
      </c>
      <c r="F11" s="33">
        <v>2000</v>
      </c>
      <c r="G11" s="33">
        <v>2000</v>
      </c>
      <c r="H11" s="53">
        <v>0</v>
      </c>
      <c r="I11" s="25">
        <v>0</v>
      </c>
      <c r="J11" s="27">
        <f t="shared" si="0"/>
        <v>2000</v>
      </c>
      <c r="K11" s="5">
        <v>0</v>
      </c>
      <c r="L11" s="5">
        <v>0</v>
      </c>
      <c r="M11" s="5">
        <v>0</v>
      </c>
      <c r="N11" s="5">
        <v>0</v>
      </c>
      <c r="O11" s="5">
        <f t="shared" si="1"/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33">
        <v>1000</v>
      </c>
      <c r="G12" s="33">
        <v>1000</v>
      </c>
      <c r="H12" s="53">
        <v>0</v>
      </c>
      <c r="I12" s="25">
        <v>0</v>
      </c>
      <c r="J12" s="27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33">
        <v>95000</v>
      </c>
      <c r="G13" s="33">
        <v>95000</v>
      </c>
      <c r="H13" s="53">
        <v>20425</v>
      </c>
      <c r="I13" s="25">
        <v>0</v>
      </c>
      <c r="J13" s="27">
        <f t="shared" si="0"/>
        <v>95000</v>
      </c>
      <c r="K13" s="5">
        <v>0</v>
      </c>
      <c r="L13" s="5">
        <v>0</v>
      </c>
      <c r="M13" s="5">
        <v>0</v>
      </c>
      <c r="N13" s="5">
        <v>0</v>
      </c>
      <c r="O13" s="5">
        <f t="shared" si="1"/>
        <v>0</v>
      </c>
    </row>
    <row r="14" spans="1:15" ht="12" customHeight="1" x14ac:dyDescent="0.25">
      <c r="A14" s="3" t="s">
        <v>11</v>
      </c>
      <c r="B14" s="3" t="s">
        <v>12</v>
      </c>
      <c r="C14" s="66"/>
      <c r="D14" s="3" t="s">
        <v>32</v>
      </c>
      <c r="E14" s="4" t="s">
        <v>33</v>
      </c>
      <c r="F14" s="33">
        <v>300000</v>
      </c>
      <c r="G14" s="33">
        <v>300000</v>
      </c>
      <c r="H14" s="53">
        <v>62760</v>
      </c>
      <c r="I14" s="25">
        <v>0</v>
      </c>
      <c r="J14" s="27">
        <f t="shared" si="0"/>
        <v>300000</v>
      </c>
      <c r="K14" s="5">
        <v>0</v>
      </c>
      <c r="L14" s="5">
        <v>0</v>
      </c>
      <c r="M14" s="5">
        <v>0</v>
      </c>
      <c r="N14" s="5">
        <v>0</v>
      </c>
      <c r="O14" s="5">
        <f t="shared" si="1"/>
        <v>0</v>
      </c>
    </row>
    <row r="15" spans="1:15" ht="12" customHeight="1" x14ac:dyDescent="0.25">
      <c r="A15" s="3" t="s">
        <v>11</v>
      </c>
      <c r="B15" s="3" t="s">
        <v>12</v>
      </c>
      <c r="C15" s="66"/>
      <c r="D15" s="3" t="s">
        <v>34</v>
      </c>
      <c r="E15" s="4" t="s">
        <v>35</v>
      </c>
      <c r="F15" s="33">
        <v>341000</v>
      </c>
      <c r="G15" s="33">
        <v>341000</v>
      </c>
      <c r="H15" s="53">
        <v>8470</v>
      </c>
      <c r="I15" s="25">
        <v>0</v>
      </c>
      <c r="J15" s="27">
        <f t="shared" si="0"/>
        <v>341000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33">
        <v>2000000</v>
      </c>
      <c r="G16" s="33">
        <v>2000000</v>
      </c>
      <c r="H16" s="53">
        <v>872654.39</v>
      </c>
      <c r="I16" s="25">
        <v>0</v>
      </c>
      <c r="J16" s="27">
        <f t="shared" si="0"/>
        <v>2000000</v>
      </c>
      <c r="K16" s="5">
        <v>0</v>
      </c>
      <c r="L16" s="5">
        <v>0</v>
      </c>
      <c r="M16" s="5">
        <v>0</v>
      </c>
      <c r="N16" s="5">
        <v>0</v>
      </c>
      <c r="O16" s="5">
        <f t="shared" si="1"/>
        <v>0</v>
      </c>
    </row>
    <row r="17" spans="1:15" ht="12" customHeight="1" x14ac:dyDescent="0.25">
      <c r="A17" s="3" t="s">
        <v>11</v>
      </c>
      <c r="B17" s="3" t="s">
        <v>12</v>
      </c>
      <c r="C17" s="66"/>
      <c r="D17" s="3" t="s">
        <v>38</v>
      </c>
      <c r="E17" s="4" t="s">
        <v>39</v>
      </c>
      <c r="F17" s="33">
        <v>700000</v>
      </c>
      <c r="G17" s="33">
        <v>700000</v>
      </c>
      <c r="H17" s="53">
        <v>131294.84</v>
      </c>
      <c r="I17" s="25">
        <v>0</v>
      </c>
      <c r="J17" s="27">
        <f t="shared" si="0"/>
        <v>700000</v>
      </c>
      <c r="K17" s="5">
        <v>0</v>
      </c>
      <c r="L17" s="5">
        <v>0</v>
      </c>
      <c r="M17" s="5">
        <v>0</v>
      </c>
      <c r="N17" s="5">
        <v>0</v>
      </c>
      <c r="O17" s="5">
        <f t="shared" si="1"/>
        <v>0</v>
      </c>
    </row>
    <row r="18" spans="1:15" ht="12" customHeight="1" x14ac:dyDescent="0.25">
      <c r="A18" s="3" t="s">
        <v>11</v>
      </c>
      <c r="B18" s="3" t="s">
        <v>12</v>
      </c>
      <c r="C18" s="66"/>
      <c r="D18" s="3" t="s">
        <v>40</v>
      </c>
      <c r="E18" s="4" t="s">
        <v>41</v>
      </c>
      <c r="F18" s="33">
        <v>6500000</v>
      </c>
      <c r="G18" s="33">
        <v>6500000</v>
      </c>
      <c r="H18" s="53">
        <v>9662.65</v>
      </c>
      <c r="I18" s="25">
        <v>0</v>
      </c>
      <c r="J18" s="27">
        <f t="shared" si="0"/>
        <v>6500000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0</v>
      </c>
    </row>
    <row r="19" spans="1:15" ht="12" customHeight="1" x14ac:dyDescent="0.25">
      <c r="A19" s="65" t="s">
        <v>3</v>
      </c>
      <c r="B19" s="66"/>
      <c r="C19" s="66"/>
      <c r="D19" s="66"/>
      <c r="E19" s="66"/>
      <c r="F19" s="6">
        <f t="shared" ref="F19:L19" si="2">SUM(F5:F18)</f>
        <v>70594000</v>
      </c>
      <c r="G19" s="6">
        <f t="shared" si="2"/>
        <v>70594000</v>
      </c>
      <c r="H19" s="6">
        <f t="shared" si="2"/>
        <v>10945253.030000001</v>
      </c>
      <c r="I19" s="6">
        <f t="shared" si="2"/>
        <v>200240</v>
      </c>
      <c r="J19" s="6">
        <f t="shared" si="2"/>
        <v>70794240</v>
      </c>
      <c r="K19" s="6">
        <f t="shared" si="2"/>
        <v>0</v>
      </c>
      <c r="L19" s="6">
        <f t="shared" si="2"/>
        <v>0</v>
      </c>
      <c r="M19" s="6">
        <f t="shared" ref="M19:O19" si="3">SUM(M5:M18)</f>
        <v>0</v>
      </c>
      <c r="N19" s="6">
        <f t="shared" si="3"/>
        <v>0</v>
      </c>
      <c r="O19" s="6">
        <f t="shared" si="3"/>
        <v>0</v>
      </c>
    </row>
    <row r="20" spans="1:15" ht="12" customHeight="1" outlineLevel="1" x14ac:dyDescent="0.25">
      <c r="A20" s="3" t="s">
        <v>11</v>
      </c>
      <c r="B20" s="3" t="s">
        <v>42</v>
      </c>
      <c r="C20" s="3" t="s">
        <v>13</v>
      </c>
      <c r="D20" s="3" t="s">
        <v>43</v>
      </c>
      <c r="E20" s="4" t="s">
        <v>44</v>
      </c>
      <c r="F20" s="5">
        <v>20000</v>
      </c>
      <c r="G20" s="5">
        <v>20000</v>
      </c>
      <c r="H20" s="39">
        <v>12500</v>
      </c>
      <c r="I20" s="25">
        <v>0</v>
      </c>
      <c r="J20" s="27">
        <f>SUM(G20,I20)</f>
        <v>20000</v>
      </c>
      <c r="K20" s="5">
        <v>0</v>
      </c>
      <c r="L20" s="5">
        <v>0</v>
      </c>
      <c r="M20" s="5">
        <v>0</v>
      </c>
      <c r="N20" s="5">
        <v>0</v>
      </c>
      <c r="O20" s="5">
        <f>L20+N20</f>
        <v>0</v>
      </c>
    </row>
    <row r="21" spans="1:15" ht="12" customHeight="1" x14ac:dyDescent="0.25">
      <c r="A21" s="65" t="s">
        <v>45</v>
      </c>
      <c r="B21" s="66"/>
      <c r="C21" s="66"/>
      <c r="D21" s="66"/>
      <c r="E21" s="66"/>
      <c r="F21" s="6">
        <f t="shared" ref="F21:L21" si="4">SUM(F20)</f>
        <v>20000</v>
      </c>
      <c r="G21" s="6">
        <f t="shared" si="4"/>
        <v>20000</v>
      </c>
      <c r="H21" s="6">
        <f t="shared" si="4"/>
        <v>12500</v>
      </c>
      <c r="I21" s="6">
        <f t="shared" si="4"/>
        <v>0</v>
      </c>
      <c r="J21" s="6">
        <f t="shared" si="4"/>
        <v>20000</v>
      </c>
      <c r="K21" s="6">
        <f t="shared" si="4"/>
        <v>0</v>
      </c>
      <c r="L21" s="6">
        <f t="shared" si="4"/>
        <v>0</v>
      </c>
      <c r="M21" s="6">
        <f t="shared" ref="M21:O21" si="5">SUM(M20)</f>
        <v>0</v>
      </c>
      <c r="N21" s="6">
        <f t="shared" si="5"/>
        <v>0</v>
      </c>
      <c r="O21" s="6">
        <f t="shared" si="5"/>
        <v>0</v>
      </c>
    </row>
    <row r="22" spans="1:15" ht="12" customHeight="1" outlineLevel="1" x14ac:dyDescent="0.25">
      <c r="A22" s="3" t="s">
        <v>11</v>
      </c>
      <c r="B22" s="3" t="s">
        <v>46</v>
      </c>
      <c r="C22" s="3" t="s">
        <v>13</v>
      </c>
      <c r="D22" s="3" t="s">
        <v>43</v>
      </c>
      <c r="E22" s="4" t="s">
        <v>44</v>
      </c>
      <c r="F22" s="5">
        <v>3500</v>
      </c>
      <c r="G22" s="5">
        <v>3500</v>
      </c>
      <c r="H22" s="39">
        <v>400</v>
      </c>
      <c r="I22" s="25">
        <v>0</v>
      </c>
      <c r="J22" s="27">
        <f>SUM(G22,I22)</f>
        <v>3500</v>
      </c>
      <c r="K22" s="5">
        <v>0</v>
      </c>
      <c r="L22" s="5">
        <v>0</v>
      </c>
      <c r="M22" s="5">
        <v>0</v>
      </c>
      <c r="N22" s="5">
        <v>0</v>
      </c>
      <c r="O22" s="5">
        <f>L22+N22</f>
        <v>0</v>
      </c>
    </row>
    <row r="23" spans="1:15" ht="12" customHeight="1" x14ac:dyDescent="0.25">
      <c r="A23" s="65" t="s">
        <v>47</v>
      </c>
      <c r="B23" s="66"/>
      <c r="C23" s="66"/>
      <c r="D23" s="66"/>
      <c r="E23" s="66"/>
      <c r="F23" s="6">
        <f>SUM(F22)</f>
        <v>3500</v>
      </c>
      <c r="G23" s="6">
        <f>SUM(G22)</f>
        <v>3500</v>
      </c>
      <c r="H23" s="6">
        <f t="shared" ref="H23:J23" si="6">SUM(H22)</f>
        <v>400</v>
      </c>
      <c r="I23" s="6">
        <f t="shared" si="6"/>
        <v>0</v>
      </c>
      <c r="J23" s="6">
        <f t="shared" si="6"/>
        <v>3500</v>
      </c>
      <c r="K23" s="6">
        <f>SUM(K22)</f>
        <v>0</v>
      </c>
      <c r="L23" s="6">
        <f>SUM(L22)</f>
        <v>0</v>
      </c>
      <c r="M23" s="6">
        <f t="shared" ref="M23:O23" si="7">SUM(M22)</f>
        <v>0</v>
      </c>
      <c r="N23" s="6">
        <f t="shared" si="7"/>
        <v>0</v>
      </c>
      <c r="O23" s="6">
        <f t="shared" si="7"/>
        <v>0</v>
      </c>
    </row>
    <row r="24" spans="1:15" ht="12" customHeight="1" outlineLevel="1" x14ac:dyDescent="0.25">
      <c r="A24" s="3" t="s">
        <v>11</v>
      </c>
      <c r="B24" s="3" t="s">
        <v>48</v>
      </c>
      <c r="C24" s="3" t="s">
        <v>13</v>
      </c>
      <c r="D24" s="3" t="s">
        <v>43</v>
      </c>
      <c r="E24" s="4" t="s">
        <v>44</v>
      </c>
      <c r="F24" s="5">
        <v>10000</v>
      </c>
      <c r="G24" s="5">
        <v>10000</v>
      </c>
      <c r="H24" s="39">
        <v>790</v>
      </c>
      <c r="I24" s="25">
        <v>0</v>
      </c>
      <c r="J24" s="27">
        <f>SUM(G24,I24)</f>
        <v>10000</v>
      </c>
      <c r="K24" s="5">
        <v>0</v>
      </c>
      <c r="L24" s="5">
        <v>0</v>
      </c>
      <c r="M24" s="5">
        <v>0</v>
      </c>
      <c r="N24" s="5">
        <v>0</v>
      </c>
      <c r="O24" s="5">
        <f>L24+N24</f>
        <v>0</v>
      </c>
    </row>
    <row r="25" spans="1:15" ht="12" customHeight="1" x14ac:dyDescent="0.25">
      <c r="A25" s="65" t="s">
        <v>49</v>
      </c>
      <c r="B25" s="66"/>
      <c r="C25" s="66"/>
      <c r="D25" s="66"/>
      <c r="E25" s="66"/>
      <c r="F25" s="6">
        <f t="shared" ref="F25:L25" si="8">SUM(F24)</f>
        <v>10000</v>
      </c>
      <c r="G25" s="6">
        <f t="shared" si="8"/>
        <v>10000</v>
      </c>
      <c r="H25" s="6">
        <f t="shared" si="8"/>
        <v>790</v>
      </c>
      <c r="I25" s="6">
        <f t="shared" si="8"/>
        <v>0</v>
      </c>
      <c r="J25" s="6">
        <f t="shared" si="8"/>
        <v>10000</v>
      </c>
      <c r="K25" s="6">
        <f t="shared" si="8"/>
        <v>0</v>
      </c>
      <c r="L25" s="6">
        <f t="shared" si="8"/>
        <v>0</v>
      </c>
      <c r="M25" s="6">
        <f t="shared" ref="M25:O25" si="9">SUM(M24)</f>
        <v>0</v>
      </c>
      <c r="N25" s="6">
        <f t="shared" si="9"/>
        <v>0</v>
      </c>
      <c r="O25" s="6">
        <f t="shared" si="9"/>
        <v>0</v>
      </c>
    </row>
    <row r="26" spans="1:15" ht="12" customHeight="1" outlineLevel="1" x14ac:dyDescent="0.25">
      <c r="A26" s="3" t="s">
        <v>11</v>
      </c>
      <c r="B26" s="3" t="s">
        <v>50</v>
      </c>
      <c r="C26" s="3" t="s">
        <v>13</v>
      </c>
      <c r="D26" s="3" t="s">
        <v>43</v>
      </c>
      <c r="E26" s="4" t="s">
        <v>44</v>
      </c>
      <c r="F26" s="5">
        <v>6000</v>
      </c>
      <c r="G26" s="5">
        <v>6000</v>
      </c>
      <c r="H26" s="39">
        <v>1350</v>
      </c>
      <c r="I26" s="25">
        <v>0</v>
      </c>
      <c r="J26" s="27">
        <f>SUM(G26,I26)</f>
        <v>6000</v>
      </c>
      <c r="K26" s="5">
        <v>0</v>
      </c>
      <c r="L26" s="5">
        <v>0</v>
      </c>
      <c r="M26" s="5">
        <v>0</v>
      </c>
      <c r="N26" s="5">
        <v>0</v>
      </c>
      <c r="O26" s="5">
        <f>L26+N26</f>
        <v>0</v>
      </c>
    </row>
    <row r="27" spans="1:15" ht="12" customHeight="1" x14ac:dyDescent="0.25">
      <c r="A27" s="65" t="s">
        <v>51</v>
      </c>
      <c r="B27" s="66"/>
      <c r="C27" s="66"/>
      <c r="D27" s="66"/>
      <c r="E27" s="66"/>
      <c r="F27" s="6">
        <f>SUM(F26)</f>
        <v>6000</v>
      </c>
      <c r="G27" s="6">
        <f>SUM(G26)</f>
        <v>6000</v>
      </c>
      <c r="H27" s="6">
        <f t="shared" ref="H27:J27" si="10">SUM(H26)</f>
        <v>1350</v>
      </c>
      <c r="I27" s="6">
        <f t="shared" si="10"/>
        <v>0</v>
      </c>
      <c r="J27" s="6">
        <f t="shared" si="10"/>
        <v>6000</v>
      </c>
      <c r="K27" s="6">
        <f>SUM(K26)</f>
        <v>0</v>
      </c>
      <c r="L27" s="6">
        <f>SUM(L26)</f>
        <v>0</v>
      </c>
      <c r="M27" s="6">
        <f t="shared" ref="M27:O27" si="11">SUM(M26)</f>
        <v>0</v>
      </c>
      <c r="N27" s="6">
        <f t="shared" si="11"/>
        <v>0</v>
      </c>
      <c r="O27" s="6">
        <f t="shared" si="11"/>
        <v>0</v>
      </c>
    </row>
    <row r="28" spans="1:15" ht="12" customHeight="1" outlineLevel="1" x14ac:dyDescent="0.25">
      <c r="A28" s="3" t="s">
        <v>11</v>
      </c>
      <c r="B28" s="3" t="s">
        <v>52</v>
      </c>
      <c r="C28" s="3" t="s">
        <v>13</v>
      </c>
      <c r="D28" s="3" t="s">
        <v>43</v>
      </c>
      <c r="E28" s="4" t="s">
        <v>44</v>
      </c>
      <c r="F28" s="5">
        <v>150000</v>
      </c>
      <c r="G28" s="5">
        <v>150000</v>
      </c>
      <c r="H28" s="39">
        <v>10600</v>
      </c>
      <c r="I28" s="25">
        <v>0</v>
      </c>
      <c r="J28" s="27">
        <f>SUM(G28,I28)</f>
        <v>150000</v>
      </c>
      <c r="K28" s="5">
        <v>0</v>
      </c>
      <c r="L28" s="5">
        <v>0</v>
      </c>
      <c r="M28" s="5">
        <v>0</v>
      </c>
      <c r="N28" s="5">
        <v>0</v>
      </c>
      <c r="O28" s="5">
        <f>L28+N28</f>
        <v>0</v>
      </c>
    </row>
    <row r="29" spans="1:15" ht="12" customHeight="1" x14ac:dyDescent="0.25">
      <c r="A29" s="65" t="s">
        <v>53</v>
      </c>
      <c r="B29" s="66"/>
      <c r="C29" s="66"/>
      <c r="D29" s="66"/>
      <c r="E29" s="66"/>
      <c r="F29" s="6">
        <f>SUM(F28)</f>
        <v>150000</v>
      </c>
      <c r="G29" s="6">
        <f>SUM(G28)</f>
        <v>150000</v>
      </c>
      <c r="H29" s="6">
        <f t="shared" ref="H29:J29" si="12">SUM(H28)</f>
        <v>10600</v>
      </c>
      <c r="I29" s="6">
        <f t="shared" si="12"/>
        <v>0</v>
      </c>
      <c r="J29" s="6">
        <f t="shared" si="12"/>
        <v>150000</v>
      </c>
      <c r="K29" s="6">
        <f>SUM(K28)</f>
        <v>0</v>
      </c>
      <c r="L29" s="6">
        <f>SUM(L28)</f>
        <v>0</v>
      </c>
      <c r="M29" s="6">
        <f t="shared" ref="M29:O29" si="13">SUM(M28)</f>
        <v>0</v>
      </c>
      <c r="N29" s="6">
        <f t="shared" si="13"/>
        <v>0</v>
      </c>
      <c r="O29" s="6">
        <f t="shared" si="13"/>
        <v>0</v>
      </c>
    </row>
    <row r="30" spans="1:15" ht="12" customHeight="1" outlineLevel="1" x14ac:dyDescent="0.25">
      <c r="A30" s="3" t="s">
        <v>11</v>
      </c>
      <c r="B30" s="3" t="s">
        <v>54</v>
      </c>
      <c r="C30" s="3" t="s">
        <v>13</v>
      </c>
      <c r="D30" s="3" t="s">
        <v>43</v>
      </c>
      <c r="E30" s="4" t="s">
        <v>44</v>
      </c>
      <c r="F30" s="5">
        <v>2000</v>
      </c>
      <c r="G30" s="5">
        <v>2000</v>
      </c>
      <c r="H30" s="5">
        <v>0</v>
      </c>
      <c r="I30" s="25">
        <v>0</v>
      </c>
      <c r="J30" s="27">
        <f>SUM(G30,I30)</f>
        <v>2000</v>
      </c>
      <c r="K30" s="5">
        <v>0</v>
      </c>
      <c r="L30" s="5">
        <v>0</v>
      </c>
      <c r="M30" s="5">
        <v>0</v>
      </c>
      <c r="N30" s="5">
        <v>0</v>
      </c>
      <c r="O30" s="5">
        <f>L30+N30</f>
        <v>0</v>
      </c>
    </row>
    <row r="31" spans="1:15" ht="12" customHeight="1" x14ac:dyDescent="0.25">
      <c r="A31" s="65" t="s">
        <v>55</v>
      </c>
      <c r="B31" s="66"/>
      <c r="C31" s="66"/>
      <c r="D31" s="66"/>
      <c r="E31" s="66"/>
      <c r="F31" s="6">
        <f>SUM(F30)</f>
        <v>2000</v>
      </c>
      <c r="G31" s="6">
        <f>SUM(G30)</f>
        <v>2000</v>
      </c>
      <c r="H31" s="6">
        <f t="shared" ref="H31:J31" si="14">SUM(H30)</f>
        <v>0</v>
      </c>
      <c r="I31" s="6">
        <f t="shared" si="14"/>
        <v>0</v>
      </c>
      <c r="J31" s="6">
        <f t="shared" si="14"/>
        <v>2000</v>
      </c>
      <c r="K31" s="6">
        <f>SUM(K30)</f>
        <v>0</v>
      </c>
      <c r="L31" s="6">
        <f>SUM(L30)</f>
        <v>0</v>
      </c>
      <c r="M31" s="6">
        <f t="shared" ref="M31:O31" si="15">SUM(M30)</f>
        <v>0</v>
      </c>
      <c r="N31" s="6">
        <f t="shared" si="15"/>
        <v>0</v>
      </c>
      <c r="O31" s="6">
        <f t="shared" si="15"/>
        <v>0</v>
      </c>
    </row>
    <row r="32" spans="1:15" ht="12" customHeight="1" outlineLevel="1" x14ac:dyDescent="0.25">
      <c r="A32" s="3" t="s">
        <v>11</v>
      </c>
      <c r="B32" s="3" t="s">
        <v>56</v>
      </c>
      <c r="C32" s="3" t="s">
        <v>13</v>
      </c>
      <c r="D32" s="3" t="s">
        <v>43</v>
      </c>
      <c r="E32" s="4" t="s">
        <v>44</v>
      </c>
      <c r="F32" s="5">
        <v>1000</v>
      </c>
      <c r="G32" s="5">
        <v>1000</v>
      </c>
      <c r="H32" s="39">
        <v>300</v>
      </c>
      <c r="I32" s="25">
        <v>0</v>
      </c>
      <c r="J32" s="27">
        <f>SUM(G32,I32)</f>
        <v>1000</v>
      </c>
      <c r="K32" s="5">
        <v>0</v>
      </c>
      <c r="L32" s="5">
        <v>0</v>
      </c>
      <c r="M32" s="5">
        <v>0</v>
      </c>
      <c r="N32" s="5">
        <v>0</v>
      </c>
      <c r="O32" s="5">
        <f>L32+N32</f>
        <v>0</v>
      </c>
    </row>
    <row r="33" spans="1:15" ht="12" customHeight="1" x14ac:dyDescent="0.25">
      <c r="A33" s="65" t="s">
        <v>57</v>
      </c>
      <c r="B33" s="66"/>
      <c r="C33" s="66"/>
      <c r="D33" s="66"/>
      <c r="E33" s="66"/>
      <c r="F33" s="6">
        <f>SUM(F32)</f>
        <v>1000</v>
      </c>
      <c r="G33" s="6">
        <f>SUM(G32)</f>
        <v>1000</v>
      </c>
      <c r="H33" s="6">
        <f t="shared" ref="H33:J33" si="16">SUM(H32)</f>
        <v>300</v>
      </c>
      <c r="I33" s="6">
        <f t="shared" si="16"/>
        <v>0</v>
      </c>
      <c r="J33" s="6">
        <f t="shared" si="16"/>
        <v>1000</v>
      </c>
      <c r="K33" s="6">
        <f>SUM(K32)</f>
        <v>0</v>
      </c>
      <c r="L33" s="6">
        <f>SUM(L32)</f>
        <v>0</v>
      </c>
      <c r="M33" s="6">
        <f t="shared" ref="M33:O33" si="17">SUM(M32)</f>
        <v>0</v>
      </c>
      <c r="N33" s="6">
        <f t="shared" si="17"/>
        <v>0</v>
      </c>
      <c r="O33" s="6">
        <f t="shared" si="17"/>
        <v>0</v>
      </c>
    </row>
    <row r="34" spans="1:15" ht="12" customHeight="1" outlineLevel="1" x14ac:dyDescent="0.25">
      <c r="A34" s="3" t="s">
        <v>11</v>
      </c>
      <c r="B34" s="3" t="s">
        <v>58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9">
        <v>0</v>
      </c>
      <c r="I34" s="25">
        <v>0</v>
      </c>
      <c r="J34" s="27">
        <f>SUM(G34,I34)</f>
        <v>1000</v>
      </c>
      <c r="K34" s="5">
        <v>0</v>
      </c>
      <c r="L34" s="5">
        <v>0</v>
      </c>
      <c r="M34" s="5">
        <v>0</v>
      </c>
      <c r="N34" s="5">
        <v>0</v>
      </c>
      <c r="O34" s="5">
        <f>L34+N34</f>
        <v>0</v>
      </c>
    </row>
    <row r="35" spans="1:15" ht="12" customHeight="1" x14ac:dyDescent="0.25">
      <c r="A35" s="65" t="s">
        <v>59</v>
      </c>
      <c r="B35" s="66"/>
      <c r="C35" s="66"/>
      <c r="D35" s="66"/>
      <c r="E35" s="66"/>
      <c r="F35" s="6">
        <f>SUM(F34)</f>
        <v>1000</v>
      </c>
      <c r="G35" s="6">
        <f>SUM(G34)</f>
        <v>1000</v>
      </c>
      <c r="H35" s="6">
        <f t="shared" ref="H35:J35" si="18">SUM(H34)</f>
        <v>0</v>
      </c>
      <c r="I35" s="6">
        <f t="shared" si="18"/>
        <v>0</v>
      </c>
      <c r="J35" s="6">
        <f t="shared" si="18"/>
        <v>1000</v>
      </c>
      <c r="K35" s="6">
        <f>SUM(K34)</f>
        <v>0</v>
      </c>
      <c r="L35" s="6">
        <f>SUM(L34)</f>
        <v>0</v>
      </c>
      <c r="M35" s="6">
        <f t="shared" ref="M35:O35" si="19">SUM(M34)</f>
        <v>0</v>
      </c>
      <c r="N35" s="6">
        <f t="shared" si="19"/>
        <v>0</v>
      </c>
      <c r="O35" s="6">
        <f t="shared" si="19"/>
        <v>0</v>
      </c>
    </row>
    <row r="36" spans="1:15" ht="12" customHeight="1" outlineLevel="1" x14ac:dyDescent="0.25">
      <c r="A36" s="3" t="s">
        <v>11</v>
      </c>
      <c r="B36" s="3" t="s">
        <v>60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1000</v>
      </c>
      <c r="H36" s="5">
        <v>0</v>
      </c>
      <c r="I36" s="25">
        <v>0</v>
      </c>
      <c r="J36" s="27">
        <f>SUM(G36,I36)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f>L36+N36</f>
        <v>0</v>
      </c>
    </row>
    <row r="37" spans="1:15" ht="12" customHeight="1" x14ac:dyDescent="0.25">
      <c r="A37" s="65" t="s">
        <v>61</v>
      </c>
      <c r="B37" s="66"/>
      <c r="C37" s="66"/>
      <c r="D37" s="66"/>
      <c r="E37" s="66"/>
      <c r="F37" s="6">
        <f>SUM(F36)</f>
        <v>1000</v>
      </c>
      <c r="G37" s="6">
        <f>SUM(G36)</f>
        <v>1000</v>
      </c>
      <c r="H37" s="6">
        <f t="shared" ref="H37:J37" si="20">SUM(H36)</f>
        <v>0</v>
      </c>
      <c r="I37" s="6">
        <f t="shared" si="20"/>
        <v>0</v>
      </c>
      <c r="J37" s="6">
        <f t="shared" si="20"/>
        <v>1000</v>
      </c>
      <c r="K37" s="6">
        <f>SUM(K36)</f>
        <v>0</v>
      </c>
      <c r="L37" s="6">
        <f>SUM(L36)</f>
        <v>0</v>
      </c>
      <c r="M37" s="6">
        <f t="shared" ref="M37:O37" si="21">SUM(M36)</f>
        <v>0</v>
      </c>
      <c r="N37" s="6">
        <f t="shared" si="21"/>
        <v>0</v>
      </c>
      <c r="O37" s="6">
        <f t="shared" si="21"/>
        <v>0</v>
      </c>
    </row>
    <row r="38" spans="1:15" ht="12" customHeight="1" outlineLevel="1" x14ac:dyDescent="0.25">
      <c r="A38" s="3" t="s">
        <v>11</v>
      </c>
      <c r="B38" s="3" t="s">
        <v>62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5">
        <v>0</v>
      </c>
      <c r="I38" s="25">
        <v>0</v>
      </c>
      <c r="J38" s="27">
        <f>SUM(G38,I38)</f>
        <v>500</v>
      </c>
      <c r="K38" s="5">
        <v>0</v>
      </c>
      <c r="L38" s="5">
        <v>0</v>
      </c>
      <c r="M38" s="5">
        <v>0</v>
      </c>
      <c r="N38" s="5">
        <v>0</v>
      </c>
      <c r="O38" s="5">
        <f>L38+N38</f>
        <v>0</v>
      </c>
    </row>
    <row r="39" spans="1:15" ht="12" customHeight="1" x14ac:dyDescent="0.25">
      <c r="A39" s="65" t="s">
        <v>63</v>
      </c>
      <c r="B39" s="66"/>
      <c r="C39" s="66"/>
      <c r="D39" s="66"/>
      <c r="E39" s="66"/>
      <c r="F39" s="6">
        <f>SUM(F38)</f>
        <v>500</v>
      </c>
      <c r="G39" s="6">
        <f>SUM(G38)</f>
        <v>500</v>
      </c>
      <c r="H39" s="6">
        <f t="shared" ref="H39:J39" si="22">SUM(H38)</f>
        <v>0</v>
      </c>
      <c r="I39" s="6">
        <f t="shared" si="22"/>
        <v>0</v>
      </c>
      <c r="J39" s="6">
        <f t="shared" si="22"/>
        <v>500</v>
      </c>
      <c r="K39" s="6">
        <f>SUM(K38)</f>
        <v>0</v>
      </c>
      <c r="L39" s="6">
        <f>SUM(L38)</f>
        <v>0</v>
      </c>
      <c r="M39" s="6">
        <f t="shared" ref="M39:O39" si="23">SUM(M38)</f>
        <v>0</v>
      </c>
      <c r="N39" s="6">
        <f t="shared" si="23"/>
        <v>0</v>
      </c>
      <c r="O39" s="6">
        <f t="shared" si="23"/>
        <v>0</v>
      </c>
    </row>
    <row r="40" spans="1:15" ht="12" customHeight="1" outlineLevel="1" x14ac:dyDescent="0.25">
      <c r="A40" s="3" t="s">
        <v>11</v>
      </c>
      <c r="B40" s="3" t="s">
        <v>64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500</v>
      </c>
      <c r="H40" s="5">
        <v>0</v>
      </c>
      <c r="I40" s="25">
        <v>0</v>
      </c>
      <c r="J40" s="27">
        <f>SUM(G40,I40)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f>L40+N40</f>
        <v>0</v>
      </c>
    </row>
    <row r="41" spans="1:15" ht="12" customHeight="1" x14ac:dyDescent="0.25">
      <c r="A41" s="65" t="s">
        <v>65</v>
      </c>
      <c r="B41" s="66"/>
      <c r="C41" s="66"/>
      <c r="D41" s="66"/>
      <c r="E41" s="66"/>
      <c r="F41" s="6">
        <f>SUM(F40)</f>
        <v>500</v>
      </c>
      <c r="G41" s="6">
        <f>SUM(G40)</f>
        <v>500</v>
      </c>
      <c r="H41" s="6">
        <f t="shared" ref="H41:J41" si="24">SUM(H40)</f>
        <v>0</v>
      </c>
      <c r="I41" s="6">
        <f t="shared" si="24"/>
        <v>0</v>
      </c>
      <c r="J41" s="6">
        <f t="shared" si="24"/>
        <v>500</v>
      </c>
      <c r="K41" s="6">
        <f>SUM(K40)</f>
        <v>0</v>
      </c>
      <c r="L41" s="6">
        <f>SUM(L40)</f>
        <v>0</v>
      </c>
      <c r="M41" s="6">
        <f t="shared" ref="M41:O41" si="25">SUM(M40)</f>
        <v>0</v>
      </c>
      <c r="N41" s="6">
        <f t="shared" si="25"/>
        <v>0</v>
      </c>
      <c r="O41" s="6">
        <f t="shared" si="25"/>
        <v>0</v>
      </c>
    </row>
    <row r="42" spans="1:15" ht="12" customHeight="1" outlineLevel="1" x14ac:dyDescent="0.25">
      <c r="A42" s="3" t="s">
        <v>11</v>
      </c>
      <c r="B42" s="3" t="s">
        <v>66</v>
      </c>
      <c r="C42" s="3" t="s">
        <v>13</v>
      </c>
      <c r="D42" s="3" t="s">
        <v>43</v>
      </c>
      <c r="E42" s="4" t="s">
        <v>44</v>
      </c>
      <c r="F42" s="5">
        <v>100</v>
      </c>
      <c r="G42" s="5">
        <v>100</v>
      </c>
      <c r="H42" s="5">
        <v>0</v>
      </c>
      <c r="I42" s="25">
        <v>0</v>
      </c>
      <c r="J42" s="27">
        <f>SUM(G42,I42)</f>
        <v>100</v>
      </c>
      <c r="K42" s="5">
        <v>0</v>
      </c>
      <c r="L42" s="5">
        <v>0</v>
      </c>
      <c r="M42" s="5">
        <v>0</v>
      </c>
      <c r="N42" s="5">
        <v>0</v>
      </c>
      <c r="O42" s="5">
        <f>L42+N42</f>
        <v>0</v>
      </c>
    </row>
    <row r="43" spans="1:15" ht="12" customHeight="1" x14ac:dyDescent="0.25">
      <c r="A43" s="65" t="s">
        <v>67</v>
      </c>
      <c r="B43" s="66"/>
      <c r="C43" s="66"/>
      <c r="D43" s="66"/>
      <c r="E43" s="66"/>
      <c r="F43" s="6">
        <f>SUM(F42)</f>
        <v>100</v>
      </c>
      <c r="G43" s="6">
        <f>SUM(G42)</f>
        <v>100</v>
      </c>
      <c r="H43" s="6">
        <f t="shared" ref="H43:J43" si="26">SUM(H42)</f>
        <v>0</v>
      </c>
      <c r="I43" s="6">
        <f t="shared" si="26"/>
        <v>0</v>
      </c>
      <c r="J43" s="6">
        <f t="shared" si="26"/>
        <v>100</v>
      </c>
      <c r="K43" s="6">
        <f>SUM(K42)</f>
        <v>0</v>
      </c>
      <c r="L43" s="6">
        <f>SUM(L42)</f>
        <v>0</v>
      </c>
      <c r="M43" s="6">
        <f t="shared" ref="M43:O43" si="27">SUM(M42)</f>
        <v>0</v>
      </c>
      <c r="N43" s="6">
        <f t="shared" si="27"/>
        <v>0</v>
      </c>
      <c r="O43" s="6">
        <f t="shared" si="27"/>
        <v>0</v>
      </c>
    </row>
    <row r="44" spans="1:15" ht="12" customHeight="1" outlineLevel="1" x14ac:dyDescent="0.25">
      <c r="A44" s="3" t="s">
        <v>11</v>
      </c>
      <c r="B44" s="3" t="s">
        <v>68</v>
      </c>
      <c r="C44" s="3" t="s">
        <v>13</v>
      </c>
      <c r="D44" s="3" t="s">
        <v>43</v>
      </c>
      <c r="E44" s="4" t="s">
        <v>44</v>
      </c>
      <c r="F44" s="5">
        <v>1000</v>
      </c>
      <c r="G44" s="5">
        <v>1000</v>
      </c>
      <c r="H44" s="39">
        <v>100</v>
      </c>
      <c r="I44" s="25"/>
      <c r="J44" s="27">
        <f>SUM(G44,I44)</f>
        <v>1000</v>
      </c>
      <c r="K44" s="5">
        <v>0</v>
      </c>
      <c r="L44" s="5">
        <v>0</v>
      </c>
      <c r="M44" s="5">
        <v>0</v>
      </c>
      <c r="N44" s="5">
        <v>0</v>
      </c>
      <c r="O44" s="5">
        <f>L44+N44</f>
        <v>0</v>
      </c>
    </row>
    <row r="45" spans="1:15" ht="12" customHeight="1" x14ac:dyDescent="0.25">
      <c r="A45" s="65" t="s">
        <v>69</v>
      </c>
      <c r="B45" s="66"/>
      <c r="C45" s="66"/>
      <c r="D45" s="66"/>
      <c r="E45" s="66"/>
      <c r="F45" s="6">
        <f>SUM(F44)</f>
        <v>1000</v>
      </c>
      <c r="G45" s="6">
        <f>SUM(G44)</f>
        <v>1000</v>
      </c>
      <c r="H45" s="6">
        <f t="shared" ref="H45:J45" si="28">SUM(H44)</f>
        <v>100</v>
      </c>
      <c r="I45" s="6">
        <f t="shared" si="28"/>
        <v>0</v>
      </c>
      <c r="J45" s="6">
        <f t="shared" si="28"/>
        <v>1000</v>
      </c>
      <c r="K45" s="6">
        <f>SUM(K44)</f>
        <v>0</v>
      </c>
      <c r="L45" s="6">
        <f>SUM(L44)</f>
        <v>0</v>
      </c>
      <c r="M45" s="6">
        <f t="shared" ref="M45:O45" si="29">SUM(M44)</f>
        <v>0</v>
      </c>
      <c r="N45" s="6">
        <f t="shared" si="29"/>
        <v>0</v>
      </c>
      <c r="O45" s="6">
        <f t="shared" si="29"/>
        <v>0</v>
      </c>
    </row>
    <row r="46" spans="1:15" s="7" customFormat="1" ht="12" customHeight="1" x14ac:dyDescent="0.25">
      <c r="A46" s="67" t="s">
        <v>70</v>
      </c>
      <c r="B46" s="68"/>
      <c r="C46" s="68"/>
      <c r="D46" s="68"/>
      <c r="E46" s="68"/>
      <c r="F46" s="10">
        <f>SUM(F19,F21,F23,F25,F27,F29,F31,F33,F35,F37,F39,F41,F43,F45)</f>
        <v>70790600</v>
      </c>
      <c r="G46" s="10">
        <f>SUM(G19,G21,G23,G25,G27,G29,G31,G33,G35,G37,G39,G41,G43,G45)</f>
        <v>70790600</v>
      </c>
      <c r="H46" s="10">
        <f t="shared" ref="H46:J46" si="30">SUM(H19,H21,H23,H25,H27,H29,H31,H33,H35,H37,H39,H41,H43,H45)</f>
        <v>10971293.030000001</v>
      </c>
      <c r="I46" s="10">
        <f t="shared" si="30"/>
        <v>200240</v>
      </c>
      <c r="J46" s="10">
        <f t="shared" si="30"/>
        <v>70990840</v>
      </c>
      <c r="K46" s="10">
        <f>SUM(K19,K21,K23,K25,K27,K29,K31,K33,K35,K37,K39,K41,K43,K45)</f>
        <v>0</v>
      </c>
      <c r="L46" s="10">
        <f>SUM(L19,L21,L23,L25,L27,L29,L31,L33,L35,L37,L39,L41,L43,L45)</f>
        <v>0</v>
      </c>
      <c r="M46" s="10">
        <f t="shared" ref="M46:O46" si="31">SUM(M19,M21,M23,M25,M27,M29,M31,M33,M35,M37,M39,M41,M43,M45)</f>
        <v>0</v>
      </c>
      <c r="N46" s="10">
        <f t="shared" si="31"/>
        <v>0</v>
      </c>
      <c r="O46" s="10">
        <f t="shared" si="31"/>
        <v>0</v>
      </c>
    </row>
    <row r="47" spans="1:15" ht="12" customHeight="1" x14ac:dyDescent="0.25">
      <c r="A47" s="3" t="s">
        <v>71</v>
      </c>
      <c r="B47" s="3" t="s">
        <v>12</v>
      </c>
      <c r="C47" s="3" t="s">
        <v>13</v>
      </c>
      <c r="D47" s="3" t="s">
        <v>72</v>
      </c>
      <c r="E47" s="4" t="s">
        <v>73</v>
      </c>
      <c r="F47" s="5">
        <v>0</v>
      </c>
      <c r="G47" s="5">
        <v>0</v>
      </c>
      <c r="H47" s="33">
        <v>0</v>
      </c>
      <c r="I47" s="25">
        <v>0</v>
      </c>
      <c r="J47" s="27">
        <f>G47+I47</f>
        <v>0</v>
      </c>
      <c r="K47" s="5">
        <v>0</v>
      </c>
      <c r="L47" s="5">
        <v>0</v>
      </c>
      <c r="M47" s="5">
        <v>0</v>
      </c>
      <c r="N47" s="5">
        <v>0</v>
      </c>
      <c r="O47" s="5">
        <f>L47+N47</f>
        <v>0</v>
      </c>
    </row>
    <row r="48" spans="1:15" ht="12" customHeight="1" x14ac:dyDescent="0.25">
      <c r="A48" s="3" t="s">
        <v>71</v>
      </c>
      <c r="B48" s="3" t="s">
        <v>12</v>
      </c>
      <c r="C48" s="3" t="s">
        <v>13</v>
      </c>
      <c r="D48" s="3" t="s">
        <v>74</v>
      </c>
      <c r="E48" s="4" t="s">
        <v>75</v>
      </c>
      <c r="F48" s="46">
        <v>2301464</v>
      </c>
      <c r="G48" s="54">
        <v>2301464</v>
      </c>
      <c r="H48" s="46">
        <v>383584</v>
      </c>
      <c r="I48" s="25">
        <v>0</v>
      </c>
      <c r="J48" s="27">
        <f>SUM(G48,I48)</f>
        <v>2301464</v>
      </c>
      <c r="K48" s="5">
        <v>0</v>
      </c>
      <c r="L48" s="5">
        <v>0</v>
      </c>
      <c r="M48" s="5">
        <v>0</v>
      </c>
      <c r="N48" s="5">
        <v>0</v>
      </c>
      <c r="O48" s="5">
        <f>L48+N48</f>
        <v>0</v>
      </c>
    </row>
    <row r="49" spans="1:15" ht="12" customHeight="1" x14ac:dyDescent="0.25">
      <c r="A49" s="65" t="s">
        <v>3</v>
      </c>
      <c r="B49" s="66"/>
      <c r="C49" s="66"/>
      <c r="D49" s="66"/>
      <c r="E49" s="66"/>
      <c r="F49" s="6">
        <f>SUM(F47:F48)</f>
        <v>2301464</v>
      </c>
      <c r="G49" s="6">
        <f>SUM(G47:G48)</f>
        <v>2301464</v>
      </c>
      <c r="H49" s="6">
        <f t="shared" ref="H49:J49" si="32">SUM(H47:H48)</f>
        <v>383584</v>
      </c>
      <c r="I49" s="6">
        <f t="shared" si="32"/>
        <v>0</v>
      </c>
      <c r="J49" s="6">
        <f t="shared" si="32"/>
        <v>2301464</v>
      </c>
      <c r="K49" s="6">
        <f>SUM(K47:K48)</f>
        <v>0</v>
      </c>
      <c r="L49" s="6">
        <f>SUM(L47:L48)</f>
        <v>0</v>
      </c>
      <c r="M49" s="6">
        <f t="shared" ref="M49:O49" si="33">SUM(M47:M48)</f>
        <v>0</v>
      </c>
      <c r="N49" s="6">
        <f t="shared" si="33"/>
        <v>0</v>
      </c>
      <c r="O49" s="6">
        <f t="shared" si="33"/>
        <v>0</v>
      </c>
    </row>
    <row r="50" spans="1:15" s="7" customFormat="1" ht="12" customHeight="1" x14ac:dyDescent="0.25">
      <c r="A50" s="67" t="s">
        <v>76</v>
      </c>
      <c r="B50" s="68"/>
      <c r="C50" s="68"/>
      <c r="D50" s="68"/>
      <c r="E50" s="68"/>
      <c r="F50" s="10">
        <f>SUM(F49)</f>
        <v>2301464</v>
      </c>
      <c r="G50" s="10">
        <f>SUM(G49)</f>
        <v>2301464</v>
      </c>
      <c r="H50" s="10">
        <f t="shared" ref="H50:J50" si="34">SUM(H49)</f>
        <v>383584</v>
      </c>
      <c r="I50" s="10">
        <f t="shared" si="34"/>
        <v>0</v>
      </c>
      <c r="J50" s="10">
        <f t="shared" si="34"/>
        <v>2301464</v>
      </c>
      <c r="K50" s="10">
        <f>SUM(K49)</f>
        <v>0</v>
      </c>
      <c r="L50" s="10">
        <f>SUM(L49)</f>
        <v>0</v>
      </c>
      <c r="M50" s="10">
        <f t="shared" ref="M50:O50" si="35">SUM(M49)</f>
        <v>0</v>
      </c>
      <c r="N50" s="10">
        <f t="shared" si="35"/>
        <v>0</v>
      </c>
      <c r="O50" s="10">
        <f t="shared" si="35"/>
        <v>0</v>
      </c>
    </row>
    <row r="51" spans="1:15" ht="12" customHeight="1" outlineLevel="1" x14ac:dyDescent="0.25">
      <c r="A51" s="3" t="s">
        <v>77</v>
      </c>
      <c r="B51" s="3" t="s">
        <v>78</v>
      </c>
      <c r="C51" s="3" t="s">
        <v>79</v>
      </c>
      <c r="D51" s="3" t="s">
        <v>80</v>
      </c>
      <c r="E51" s="4" t="s">
        <v>81</v>
      </c>
      <c r="F51" s="46">
        <v>300000</v>
      </c>
      <c r="G51" s="5">
        <v>300000</v>
      </c>
      <c r="H51" s="33">
        <v>40000</v>
      </c>
      <c r="I51" s="25">
        <v>0</v>
      </c>
      <c r="J51" s="27">
        <f>SUM(G51,I51)</f>
        <v>300000</v>
      </c>
      <c r="K51" s="5">
        <v>0</v>
      </c>
      <c r="L51" s="5">
        <v>0</v>
      </c>
      <c r="M51" s="5">
        <v>0</v>
      </c>
      <c r="N51" s="5">
        <v>0</v>
      </c>
      <c r="O51" s="5">
        <f>L51+N51</f>
        <v>0</v>
      </c>
    </row>
    <row r="52" spans="1:15" ht="12" customHeight="1" outlineLevel="1" x14ac:dyDescent="0.25">
      <c r="A52" s="3" t="s">
        <v>77</v>
      </c>
      <c r="B52" s="3" t="s">
        <v>78</v>
      </c>
      <c r="C52" s="3" t="s">
        <v>79</v>
      </c>
      <c r="D52" s="3" t="s">
        <v>82</v>
      </c>
      <c r="E52" s="4" t="s">
        <v>83</v>
      </c>
      <c r="F52" s="54">
        <v>3100000</v>
      </c>
      <c r="G52" s="5">
        <v>3100000</v>
      </c>
      <c r="H52" s="39">
        <v>0</v>
      </c>
      <c r="I52" s="25">
        <v>0</v>
      </c>
      <c r="J52" s="27">
        <f>SUM(G52,I52)</f>
        <v>3100000</v>
      </c>
      <c r="K52" s="5">
        <v>0</v>
      </c>
      <c r="L52" s="5">
        <v>0</v>
      </c>
      <c r="M52" s="5">
        <v>0</v>
      </c>
      <c r="N52" s="5">
        <v>0</v>
      </c>
      <c r="O52" s="5">
        <f>L52+N52</f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84</v>
      </c>
      <c r="E53" s="4" t="s">
        <v>85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26">
        <v>0</v>
      </c>
      <c r="O53" s="29">
        <f>L53+N53</f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86</v>
      </c>
      <c r="E54" s="4" t="s">
        <v>87</v>
      </c>
      <c r="F54" s="5">
        <v>0</v>
      </c>
      <c r="G54" s="5">
        <v>0</v>
      </c>
      <c r="H54" s="5">
        <v>0</v>
      </c>
      <c r="I54" s="5">
        <v>0</v>
      </c>
      <c r="J54" s="5">
        <f t="shared" ref="J54" si="36">G54+I54</f>
        <v>0</v>
      </c>
      <c r="K54" s="5">
        <v>0</v>
      </c>
      <c r="L54" s="5">
        <v>0</v>
      </c>
      <c r="M54" s="5">
        <v>0</v>
      </c>
      <c r="N54" s="26">
        <v>0</v>
      </c>
      <c r="O54" s="29">
        <f>L54+N54</f>
        <v>0</v>
      </c>
    </row>
    <row r="55" spans="1:15" ht="12" customHeight="1" x14ac:dyDescent="0.25">
      <c r="A55" s="65" t="s">
        <v>88</v>
      </c>
      <c r="B55" s="66"/>
      <c r="C55" s="66"/>
      <c r="D55" s="66"/>
      <c r="E55" s="66"/>
      <c r="F55" s="6">
        <f>SUM(F51:F54)</f>
        <v>3400000</v>
      </c>
      <c r="G55" s="6">
        <f>SUM(G51:G54)</f>
        <v>3400000</v>
      </c>
      <c r="H55" s="6">
        <f t="shared" ref="H55:J55" si="37">SUM(H51:H54)</f>
        <v>40000</v>
      </c>
      <c r="I55" s="6">
        <f t="shared" si="37"/>
        <v>0</v>
      </c>
      <c r="J55" s="6">
        <f t="shared" si="37"/>
        <v>3400000</v>
      </c>
      <c r="K55" s="6">
        <f>SUM(K51:K54)</f>
        <v>0</v>
      </c>
      <c r="L55" s="6">
        <f>SUM(L51:L54)</f>
        <v>0</v>
      </c>
      <c r="M55" s="6">
        <f t="shared" ref="M55:O55" si="38">SUM(M51:M54)</f>
        <v>0</v>
      </c>
      <c r="N55" s="6">
        <f t="shared" si="38"/>
        <v>0</v>
      </c>
      <c r="O55" s="6">
        <f t="shared" si="38"/>
        <v>0</v>
      </c>
    </row>
    <row r="56" spans="1:15" ht="12" customHeight="1" outlineLevel="1" x14ac:dyDescent="0.25">
      <c r="A56" s="3" t="s">
        <v>77</v>
      </c>
      <c r="B56" s="3" t="s">
        <v>89</v>
      </c>
      <c r="C56" s="3" t="s">
        <v>90</v>
      </c>
      <c r="D56" s="3" t="s">
        <v>91</v>
      </c>
      <c r="E56" s="4" t="s">
        <v>92</v>
      </c>
      <c r="F56" s="5">
        <v>0</v>
      </c>
      <c r="G56" s="5">
        <v>0</v>
      </c>
      <c r="H56" s="5">
        <v>0</v>
      </c>
      <c r="I56" s="5">
        <v>0</v>
      </c>
      <c r="J56" s="5">
        <f t="shared" ref="J56:J67" si="39">G56+I56</f>
        <v>0</v>
      </c>
      <c r="K56" s="5">
        <v>210000</v>
      </c>
      <c r="L56" s="5">
        <v>210000</v>
      </c>
      <c r="M56" s="5">
        <v>0</v>
      </c>
      <c r="N56" s="26">
        <v>25000</v>
      </c>
      <c r="O56" s="29">
        <f>L56+N56</f>
        <v>235000</v>
      </c>
    </row>
    <row r="57" spans="1:15" ht="12" customHeight="1" x14ac:dyDescent="0.25">
      <c r="A57" s="65" t="s">
        <v>93</v>
      </c>
      <c r="B57" s="66"/>
      <c r="C57" s="66"/>
      <c r="D57" s="66"/>
      <c r="E57" s="66"/>
      <c r="F57" s="6">
        <f>SUM(F56)</f>
        <v>0</v>
      </c>
      <c r="G57" s="6">
        <f>SUM(G56)</f>
        <v>0</v>
      </c>
      <c r="H57" s="6">
        <f t="shared" ref="H57:J57" si="40">SUM(H56)</f>
        <v>0</v>
      </c>
      <c r="I57" s="6">
        <f t="shared" si="40"/>
        <v>0</v>
      </c>
      <c r="J57" s="6">
        <f t="shared" si="40"/>
        <v>0</v>
      </c>
      <c r="K57" s="6">
        <f>SUM(K56)</f>
        <v>210000</v>
      </c>
      <c r="L57" s="6">
        <f>SUM(L56)</f>
        <v>210000</v>
      </c>
      <c r="M57" s="6">
        <f t="shared" ref="M57:O57" si="41">SUM(M56)</f>
        <v>0</v>
      </c>
      <c r="N57" s="6">
        <f t="shared" si="41"/>
        <v>25000</v>
      </c>
      <c r="O57" s="6">
        <f t="shared" si="41"/>
        <v>235000</v>
      </c>
    </row>
    <row r="58" spans="1:15" ht="12" customHeight="1" outlineLevel="1" x14ac:dyDescent="0.25">
      <c r="A58" s="3" t="s">
        <v>77</v>
      </c>
      <c r="B58" s="3" t="s">
        <v>94</v>
      </c>
      <c r="C58" s="3" t="s">
        <v>95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0</v>
      </c>
      <c r="J58" s="5">
        <f t="shared" si="39"/>
        <v>0</v>
      </c>
      <c r="K58" s="5">
        <v>210000</v>
      </c>
      <c r="L58" s="5">
        <v>210000</v>
      </c>
      <c r="M58" s="5">
        <v>0</v>
      </c>
      <c r="N58" s="26">
        <v>25000</v>
      </c>
      <c r="O58" s="29">
        <f>L58+N58</f>
        <v>235000</v>
      </c>
    </row>
    <row r="59" spans="1:15" ht="12" customHeight="1" x14ac:dyDescent="0.25">
      <c r="A59" s="65" t="s">
        <v>96</v>
      </c>
      <c r="B59" s="66"/>
      <c r="C59" s="66"/>
      <c r="D59" s="66"/>
      <c r="E59" s="66"/>
      <c r="F59" s="6">
        <f>SUM(F58)</f>
        <v>0</v>
      </c>
      <c r="G59" s="6">
        <f>SUM(G58)</f>
        <v>0</v>
      </c>
      <c r="H59" s="6">
        <f t="shared" ref="H59:J59" si="42">SUM(H58)</f>
        <v>0</v>
      </c>
      <c r="I59" s="6">
        <f t="shared" si="42"/>
        <v>0</v>
      </c>
      <c r="J59" s="6">
        <f t="shared" si="42"/>
        <v>0</v>
      </c>
      <c r="K59" s="6">
        <f t="shared" ref="K59" si="43">SUM(K58)</f>
        <v>210000</v>
      </c>
      <c r="L59" s="6">
        <f t="shared" ref="L59:O59" si="44">SUM(L58)</f>
        <v>210000</v>
      </c>
      <c r="M59" s="6">
        <f t="shared" si="44"/>
        <v>0</v>
      </c>
      <c r="N59" s="6">
        <f t="shared" si="44"/>
        <v>25000</v>
      </c>
      <c r="O59" s="6">
        <f t="shared" si="44"/>
        <v>235000</v>
      </c>
    </row>
    <row r="60" spans="1:15" ht="12" customHeight="1" outlineLevel="1" x14ac:dyDescent="0.25">
      <c r="A60" s="3" t="s">
        <v>77</v>
      </c>
      <c r="B60" s="3" t="s">
        <v>97</v>
      </c>
      <c r="C60" s="3" t="s">
        <v>98</v>
      </c>
      <c r="D60" s="3" t="s">
        <v>99</v>
      </c>
      <c r="E60" s="4" t="s">
        <v>100</v>
      </c>
      <c r="F60" s="5">
        <v>0</v>
      </c>
      <c r="G60" s="5">
        <v>0</v>
      </c>
      <c r="H60" s="5">
        <v>0</v>
      </c>
      <c r="I60" s="25">
        <v>0</v>
      </c>
      <c r="J60" s="27">
        <f>SUM(G60,I60)</f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</row>
    <row r="61" spans="1:15" ht="12" customHeight="1" outlineLevel="1" x14ac:dyDescent="0.25">
      <c r="A61" s="3" t="s">
        <v>77</v>
      </c>
      <c r="B61" s="3" t="s">
        <v>97</v>
      </c>
      <c r="C61" s="3" t="s">
        <v>98</v>
      </c>
      <c r="D61" s="3" t="s">
        <v>101</v>
      </c>
      <c r="E61" s="4" t="s">
        <v>102</v>
      </c>
      <c r="F61" s="5">
        <v>0</v>
      </c>
      <c r="G61" s="5">
        <v>0</v>
      </c>
      <c r="H61" s="5">
        <v>0</v>
      </c>
      <c r="I61" s="5">
        <v>0</v>
      </c>
      <c r="J61" s="5">
        <f t="shared" si="39"/>
        <v>0</v>
      </c>
      <c r="K61" s="5">
        <v>60000</v>
      </c>
      <c r="L61" s="5">
        <v>60000</v>
      </c>
      <c r="M61" s="5">
        <v>0</v>
      </c>
      <c r="N61" s="26">
        <v>0</v>
      </c>
      <c r="O61" s="29">
        <f>L61+N61</f>
        <v>60000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91</v>
      </c>
      <c r="E62" s="4" t="s">
        <v>92</v>
      </c>
      <c r="F62" s="5">
        <v>0</v>
      </c>
      <c r="G62" s="5">
        <v>0</v>
      </c>
      <c r="H62" s="5">
        <v>0</v>
      </c>
      <c r="I62" s="5">
        <v>0</v>
      </c>
      <c r="J62" s="5">
        <f t="shared" si="39"/>
        <v>0</v>
      </c>
      <c r="K62" s="5">
        <v>35000</v>
      </c>
      <c r="L62" s="5">
        <v>35000</v>
      </c>
      <c r="M62" s="5">
        <v>0</v>
      </c>
      <c r="N62" s="26">
        <v>0</v>
      </c>
      <c r="O62" s="29">
        <f t="shared" ref="O62:O63" si="45">L62+N62</f>
        <v>35000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103</v>
      </c>
      <c r="E63" s="4" t="s">
        <v>104</v>
      </c>
      <c r="F63" s="5">
        <v>0</v>
      </c>
      <c r="G63" s="5">
        <v>0</v>
      </c>
      <c r="H63" s="5">
        <v>0</v>
      </c>
      <c r="I63" s="5">
        <v>0</v>
      </c>
      <c r="J63" s="5">
        <f t="shared" si="39"/>
        <v>0</v>
      </c>
      <c r="K63" s="5">
        <v>0</v>
      </c>
      <c r="L63" s="5">
        <v>0</v>
      </c>
      <c r="M63" s="5">
        <v>0</v>
      </c>
      <c r="N63" s="26">
        <v>0</v>
      </c>
      <c r="O63" s="29">
        <f t="shared" si="45"/>
        <v>0</v>
      </c>
    </row>
    <row r="64" spans="1:15" ht="12" customHeight="1" x14ac:dyDescent="0.25">
      <c r="A64" s="65" t="s">
        <v>105</v>
      </c>
      <c r="B64" s="66"/>
      <c r="C64" s="66"/>
      <c r="D64" s="66"/>
      <c r="E64" s="66"/>
      <c r="F64" s="6">
        <f>SUM(F60:F63)</f>
        <v>0</v>
      </c>
      <c r="G64" s="6">
        <f>SUM(G60:G63)</f>
        <v>0</v>
      </c>
      <c r="H64" s="6">
        <f t="shared" ref="H64:J64" si="46">SUM(H60:H63)</f>
        <v>0</v>
      </c>
      <c r="I64" s="6">
        <f t="shared" si="46"/>
        <v>0</v>
      </c>
      <c r="J64" s="6">
        <f t="shared" si="46"/>
        <v>0</v>
      </c>
      <c r="K64" s="6">
        <f>SUM(K60:K63)</f>
        <v>95000</v>
      </c>
      <c r="L64" s="6">
        <f>SUM(L60:L63)</f>
        <v>95000</v>
      </c>
      <c r="M64" s="6">
        <f t="shared" ref="M64:O64" si="47">SUM(M60:M63)</f>
        <v>0</v>
      </c>
      <c r="N64" s="6">
        <f t="shared" si="47"/>
        <v>0</v>
      </c>
      <c r="O64" s="6">
        <f t="shared" si="47"/>
        <v>95000</v>
      </c>
    </row>
    <row r="65" spans="1:15" ht="12" customHeight="1" outlineLevel="1" x14ac:dyDescent="0.25">
      <c r="A65" s="3" t="s">
        <v>77</v>
      </c>
      <c r="B65" s="3" t="s">
        <v>106</v>
      </c>
      <c r="C65" s="3" t="s">
        <v>107</v>
      </c>
      <c r="D65" s="3" t="s">
        <v>91</v>
      </c>
      <c r="E65" s="4" t="s">
        <v>92</v>
      </c>
      <c r="F65" s="5">
        <v>0</v>
      </c>
      <c r="G65" s="5">
        <v>0</v>
      </c>
      <c r="H65" s="5">
        <v>0</v>
      </c>
      <c r="I65" s="5">
        <v>0</v>
      </c>
      <c r="J65" s="5">
        <f t="shared" si="39"/>
        <v>0</v>
      </c>
      <c r="K65" s="5">
        <v>150000</v>
      </c>
      <c r="L65" s="5">
        <v>150000</v>
      </c>
      <c r="M65" s="39">
        <v>37500</v>
      </c>
      <c r="N65" s="26">
        <v>125000</v>
      </c>
      <c r="O65" s="29">
        <f>L65+N65</f>
        <v>275000</v>
      </c>
    </row>
    <row r="66" spans="1:15" ht="12" customHeight="1" x14ac:dyDescent="0.25">
      <c r="A66" s="65" t="s">
        <v>108</v>
      </c>
      <c r="B66" s="66"/>
      <c r="C66" s="66"/>
      <c r="D66" s="66"/>
      <c r="E66" s="66"/>
      <c r="F66" s="6">
        <f>SUM(F65)</f>
        <v>0</v>
      </c>
      <c r="G66" s="6">
        <f>SUM(G65)</f>
        <v>0</v>
      </c>
      <c r="H66" s="6">
        <f t="shared" ref="H66:J66" si="48">SUM(H65)</f>
        <v>0</v>
      </c>
      <c r="I66" s="6">
        <f t="shared" si="48"/>
        <v>0</v>
      </c>
      <c r="J66" s="6">
        <f t="shared" si="48"/>
        <v>0</v>
      </c>
      <c r="K66" s="6">
        <f t="shared" ref="K66" si="49">SUM(K65)</f>
        <v>150000</v>
      </c>
      <c r="L66" s="6">
        <f t="shared" ref="L66:O66" si="50">SUM(L65)</f>
        <v>150000</v>
      </c>
      <c r="M66" s="6">
        <f t="shared" si="50"/>
        <v>37500</v>
      </c>
      <c r="N66" s="6">
        <f t="shared" si="50"/>
        <v>125000</v>
      </c>
      <c r="O66" s="6">
        <f t="shared" si="50"/>
        <v>275000</v>
      </c>
    </row>
    <row r="67" spans="1:15" ht="12" customHeight="1" outlineLevel="1" x14ac:dyDescent="0.25">
      <c r="A67" s="3" t="s">
        <v>77</v>
      </c>
      <c r="B67" s="3" t="s">
        <v>109</v>
      </c>
      <c r="C67" s="3" t="s">
        <v>110</v>
      </c>
      <c r="D67" s="3" t="s">
        <v>111</v>
      </c>
      <c r="E67" s="4" t="s">
        <v>112</v>
      </c>
      <c r="F67" s="5">
        <v>0</v>
      </c>
      <c r="G67" s="5">
        <v>0</v>
      </c>
      <c r="H67" s="5">
        <v>0</v>
      </c>
      <c r="I67" s="5">
        <v>0</v>
      </c>
      <c r="J67" s="5">
        <f t="shared" si="39"/>
        <v>0</v>
      </c>
      <c r="K67" s="5">
        <v>1960000</v>
      </c>
      <c r="L67" s="5">
        <v>1960000</v>
      </c>
      <c r="M67" s="5">
        <v>980000</v>
      </c>
      <c r="N67" s="26">
        <v>0</v>
      </c>
      <c r="O67" s="29">
        <f>L67+N67</f>
        <v>1960000</v>
      </c>
    </row>
    <row r="68" spans="1:15" ht="12" customHeight="1" x14ac:dyDescent="0.25">
      <c r="A68" s="65" t="s">
        <v>113</v>
      </c>
      <c r="B68" s="66"/>
      <c r="C68" s="66"/>
      <c r="D68" s="66"/>
      <c r="E68" s="66"/>
      <c r="F68" s="6">
        <f>SUM(F67)</f>
        <v>0</v>
      </c>
      <c r="G68" s="6">
        <f>SUM(G67)</f>
        <v>0</v>
      </c>
      <c r="H68" s="6">
        <f t="shared" ref="H68:J68" si="51">SUM(H67)</f>
        <v>0</v>
      </c>
      <c r="I68" s="6">
        <f t="shared" si="51"/>
        <v>0</v>
      </c>
      <c r="J68" s="6">
        <f t="shared" si="51"/>
        <v>0</v>
      </c>
      <c r="K68" s="6">
        <f t="shared" ref="K68" si="52">SUM(K67)</f>
        <v>1960000</v>
      </c>
      <c r="L68" s="6">
        <f t="shared" ref="L68:O68" si="53">SUM(L67)</f>
        <v>1960000</v>
      </c>
      <c r="M68" s="6">
        <f t="shared" si="53"/>
        <v>980000</v>
      </c>
      <c r="N68" s="6">
        <f t="shared" si="53"/>
        <v>0</v>
      </c>
      <c r="O68" s="6">
        <f t="shared" si="53"/>
        <v>1960000</v>
      </c>
    </row>
    <row r="69" spans="1:15" ht="12" customHeight="1" outlineLevel="1" x14ac:dyDescent="0.25">
      <c r="A69" s="3" t="s">
        <v>77</v>
      </c>
      <c r="B69" s="3" t="s">
        <v>114</v>
      </c>
      <c r="C69" s="3" t="s">
        <v>13</v>
      </c>
      <c r="D69" s="3" t="s">
        <v>115</v>
      </c>
      <c r="E69" s="4" t="s">
        <v>116</v>
      </c>
      <c r="F69" s="5">
        <v>150000</v>
      </c>
      <c r="G69" s="5">
        <v>150000</v>
      </c>
      <c r="H69" s="39">
        <v>0</v>
      </c>
      <c r="I69" s="25">
        <v>0</v>
      </c>
      <c r="J69" s="27">
        <f>SUM(G69,I69)</f>
        <v>150000</v>
      </c>
      <c r="K69" s="5"/>
      <c r="L69" s="5">
        <v>0</v>
      </c>
      <c r="M69" s="33">
        <v>0</v>
      </c>
      <c r="N69" s="5">
        <v>0</v>
      </c>
      <c r="O69" s="5">
        <v>0</v>
      </c>
    </row>
    <row r="70" spans="1:15" ht="12" customHeight="1" outlineLevel="1" x14ac:dyDescent="0.25">
      <c r="A70" s="3" t="s">
        <v>77</v>
      </c>
      <c r="B70" s="3" t="s">
        <v>114</v>
      </c>
      <c r="C70" s="3" t="s">
        <v>13</v>
      </c>
      <c r="D70" s="3" t="s">
        <v>117</v>
      </c>
      <c r="E70" s="4" t="s">
        <v>118</v>
      </c>
      <c r="F70" s="5">
        <v>50000</v>
      </c>
      <c r="G70" s="5">
        <v>50000</v>
      </c>
      <c r="H70" s="33">
        <v>0</v>
      </c>
      <c r="I70" s="25">
        <v>0</v>
      </c>
      <c r="J70" s="27">
        <f>SUM(G70,I70)</f>
        <v>50000</v>
      </c>
      <c r="K70" s="5"/>
      <c r="L70" s="5">
        <v>0</v>
      </c>
      <c r="M70" s="33">
        <v>0</v>
      </c>
      <c r="N70" s="5">
        <v>0</v>
      </c>
      <c r="O70" s="5">
        <v>0</v>
      </c>
    </row>
    <row r="71" spans="1:15" ht="12" customHeight="1" outlineLevel="1" x14ac:dyDescent="0.25">
      <c r="A71" s="3" t="s">
        <v>77</v>
      </c>
      <c r="B71" s="3" t="s">
        <v>114</v>
      </c>
      <c r="C71" s="3" t="s">
        <v>119</v>
      </c>
      <c r="D71" s="3" t="s">
        <v>120</v>
      </c>
      <c r="E71" s="4" t="s">
        <v>121</v>
      </c>
      <c r="F71" s="5">
        <v>0</v>
      </c>
      <c r="G71" s="5">
        <v>0</v>
      </c>
      <c r="H71" s="5">
        <v>0</v>
      </c>
      <c r="I71" s="5">
        <v>0</v>
      </c>
      <c r="J71" s="5">
        <f t="shared" ref="J71:J89" si="54">G71+I71</f>
        <v>0</v>
      </c>
      <c r="K71" s="33">
        <v>690000</v>
      </c>
      <c r="L71" s="33">
        <v>690000</v>
      </c>
      <c r="M71" s="33">
        <v>118784</v>
      </c>
      <c r="N71" s="37">
        <v>0</v>
      </c>
      <c r="O71" s="29">
        <f>L71+N71</f>
        <v>690000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119</v>
      </c>
      <c r="D72" s="3" t="s">
        <v>122</v>
      </c>
      <c r="E72" s="4" t="s">
        <v>123</v>
      </c>
      <c r="F72" s="5">
        <v>0</v>
      </c>
      <c r="G72" s="5">
        <v>0</v>
      </c>
      <c r="H72" s="5">
        <v>0</v>
      </c>
      <c r="I72" s="5">
        <v>0</v>
      </c>
      <c r="J72" s="5">
        <f t="shared" si="54"/>
        <v>0</v>
      </c>
      <c r="K72" s="33">
        <v>30000</v>
      </c>
      <c r="L72" s="33">
        <v>30000</v>
      </c>
      <c r="M72" s="33">
        <v>0</v>
      </c>
      <c r="N72" s="30">
        <v>0</v>
      </c>
      <c r="O72" s="29">
        <f t="shared" ref="O72:O89" si="55">L72+N72</f>
        <v>30000</v>
      </c>
    </row>
    <row r="73" spans="1:15" ht="12" customHeight="1" outlineLevel="1" x14ac:dyDescent="0.25">
      <c r="A73" s="3" t="s">
        <v>77</v>
      </c>
      <c r="B73" s="3" t="s">
        <v>633</v>
      </c>
      <c r="C73" s="3" t="s">
        <v>119</v>
      </c>
      <c r="D73" s="3" t="s">
        <v>355</v>
      </c>
      <c r="E73" s="4" t="s">
        <v>634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33">
        <v>2000</v>
      </c>
      <c r="L73" s="33">
        <v>2000</v>
      </c>
      <c r="M73" s="33">
        <v>0</v>
      </c>
      <c r="N73" s="31">
        <v>0</v>
      </c>
      <c r="O73" s="29">
        <v>2000</v>
      </c>
    </row>
    <row r="74" spans="1:15" ht="12" customHeight="1" outlineLevel="1" x14ac:dyDescent="0.25">
      <c r="A74" s="3" t="s">
        <v>77</v>
      </c>
      <c r="B74" s="3" t="s">
        <v>114</v>
      </c>
      <c r="C74" s="3" t="s">
        <v>119</v>
      </c>
      <c r="D74" s="3" t="s">
        <v>124</v>
      </c>
      <c r="E74" s="4" t="s">
        <v>125</v>
      </c>
      <c r="F74" s="5">
        <v>0</v>
      </c>
      <c r="G74" s="5">
        <v>0</v>
      </c>
      <c r="H74" s="5">
        <v>0</v>
      </c>
      <c r="I74" s="5">
        <v>0</v>
      </c>
      <c r="J74" s="5">
        <f t="shared" si="54"/>
        <v>0</v>
      </c>
      <c r="K74" s="33">
        <v>10000</v>
      </c>
      <c r="L74" s="33">
        <v>10000</v>
      </c>
      <c r="M74" s="33">
        <v>0</v>
      </c>
      <c r="N74" s="31">
        <v>0</v>
      </c>
      <c r="O74" s="29">
        <f t="shared" si="55"/>
        <v>10000</v>
      </c>
    </row>
    <row r="75" spans="1:15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126</v>
      </c>
      <c r="E75" s="4" t="s">
        <v>127</v>
      </c>
      <c r="F75" s="5">
        <v>0</v>
      </c>
      <c r="G75" s="5">
        <v>0</v>
      </c>
      <c r="H75" s="5">
        <v>0</v>
      </c>
      <c r="I75" s="5">
        <v>0</v>
      </c>
      <c r="J75" s="5">
        <f t="shared" si="54"/>
        <v>0</v>
      </c>
      <c r="K75" s="33">
        <v>1000</v>
      </c>
      <c r="L75" s="33">
        <v>1000</v>
      </c>
      <c r="M75" s="33">
        <v>0</v>
      </c>
      <c r="N75" s="30">
        <v>0</v>
      </c>
      <c r="O75" s="29">
        <f t="shared" si="55"/>
        <v>1000</v>
      </c>
    </row>
    <row r="76" spans="1:15" ht="12" customHeight="1" outlineLevel="1" x14ac:dyDescent="0.25">
      <c r="A76" s="3" t="s">
        <v>77</v>
      </c>
      <c r="B76" s="3" t="s">
        <v>114</v>
      </c>
      <c r="C76" s="3" t="s">
        <v>119</v>
      </c>
      <c r="D76" s="3" t="s">
        <v>128</v>
      </c>
      <c r="E76" s="4" t="s">
        <v>129</v>
      </c>
      <c r="F76" s="5">
        <v>0</v>
      </c>
      <c r="G76" s="5">
        <v>0</v>
      </c>
      <c r="H76" s="5">
        <v>0</v>
      </c>
      <c r="I76" s="5">
        <v>0</v>
      </c>
      <c r="J76" s="5">
        <f t="shared" si="54"/>
        <v>0</v>
      </c>
      <c r="K76" s="33">
        <v>10000</v>
      </c>
      <c r="L76" s="33">
        <v>10000</v>
      </c>
      <c r="M76" s="33">
        <v>0</v>
      </c>
      <c r="N76" s="30">
        <v>0</v>
      </c>
      <c r="O76" s="29">
        <f t="shared" si="55"/>
        <v>10000</v>
      </c>
    </row>
    <row r="77" spans="1:15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130</v>
      </c>
      <c r="E77" s="4" t="s">
        <v>131</v>
      </c>
      <c r="F77" s="5">
        <v>0</v>
      </c>
      <c r="G77" s="5">
        <v>0</v>
      </c>
      <c r="H77" s="5">
        <v>0</v>
      </c>
      <c r="I77" s="5">
        <v>0</v>
      </c>
      <c r="J77" s="5">
        <f t="shared" si="54"/>
        <v>0</v>
      </c>
      <c r="K77" s="33">
        <v>12000</v>
      </c>
      <c r="L77" s="33">
        <v>12000</v>
      </c>
      <c r="M77" s="33">
        <v>1423</v>
      </c>
      <c r="N77" s="30">
        <v>0</v>
      </c>
      <c r="O77" s="29">
        <f t="shared" si="55"/>
        <v>12000</v>
      </c>
    </row>
    <row r="78" spans="1:15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132</v>
      </c>
      <c r="E78" s="4" t="s">
        <v>133</v>
      </c>
      <c r="F78" s="5">
        <v>0</v>
      </c>
      <c r="G78" s="5">
        <v>0</v>
      </c>
      <c r="H78" s="5">
        <v>0</v>
      </c>
      <c r="I78" s="5">
        <v>0</v>
      </c>
      <c r="J78" s="5">
        <f t="shared" si="54"/>
        <v>0</v>
      </c>
      <c r="K78" s="33">
        <v>5000</v>
      </c>
      <c r="L78" s="33">
        <v>5000</v>
      </c>
      <c r="M78" s="33">
        <v>474</v>
      </c>
      <c r="N78" s="30">
        <v>0</v>
      </c>
      <c r="O78" s="29">
        <f t="shared" si="55"/>
        <v>5000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134</v>
      </c>
      <c r="E79" s="4" t="s">
        <v>135</v>
      </c>
      <c r="F79" s="5">
        <v>0</v>
      </c>
      <c r="G79" s="5">
        <v>0</v>
      </c>
      <c r="H79" s="5">
        <v>0</v>
      </c>
      <c r="I79" s="5">
        <v>0</v>
      </c>
      <c r="J79" s="5">
        <f t="shared" si="54"/>
        <v>0</v>
      </c>
      <c r="K79" s="33">
        <v>80000</v>
      </c>
      <c r="L79" s="33">
        <v>80000</v>
      </c>
      <c r="M79" s="33">
        <v>1590.93</v>
      </c>
      <c r="N79" s="30">
        <v>0</v>
      </c>
      <c r="O79" s="29">
        <f t="shared" si="55"/>
        <v>80000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136</v>
      </c>
      <c r="E80" s="4" t="s">
        <v>137</v>
      </c>
      <c r="F80" s="5">
        <v>0</v>
      </c>
      <c r="G80" s="5">
        <v>0</v>
      </c>
      <c r="H80" s="5">
        <v>0</v>
      </c>
      <c r="I80" s="5">
        <v>0</v>
      </c>
      <c r="J80" s="5">
        <f t="shared" si="54"/>
        <v>0</v>
      </c>
      <c r="K80" s="33">
        <v>20000</v>
      </c>
      <c r="L80" s="33">
        <v>20000</v>
      </c>
      <c r="M80" s="33">
        <v>1603.56</v>
      </c>
      <c r="N80" s="30">
        <v>0</v>
      </c>
      <c r="O80" s="29">
        <f t="shared" si="55"/>
        <v>20000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138</v>
      </c>
      <c r="E81" s="4" t="s">
        <v>139</v>
      </c>
      <c r="F81" s="5">
        <v>0</v>
      </c>
      <c r="G81" s="5">
        <v>0</v>
      </c>
      <c r="H81" s="5">
        <v>0</v>
      </c>
      <c r="I81" s="5">
        <v>0</v>
      </c>
      <c r="J81" s="5">
        <f t="shared" si="54"/>
        <v>0</v>
      </c>
      <c r="K81" s="33">
        <v>30000</v>
      </c>
      <c r="L81" s="33">
        <v>30000</v>
      </c>
      <c r="M81" s="33">
        <v>912.5</v>
      </c>
      <c r="N81" s="30">
        <v>0</v>
      </c>
      <c r="O81" s="29">
        <f t="shared" si="55"/>
        <v>30000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140</v>
      </c>
      <c r="E82" s="4" t="s">
        <v>141</v>
      </c>
      <c r="F82" s="5">
        <v>0</v>
      </c>
      <c r="G82" s="5">
        <v>0</v>
      </c>
      <c r="H82" s="5">
        <v>0</v>
      </c>
      <c r="I82" s="5">
        <v>0</v>
      </c>
      <c r="J82" s="5">
        <f t="shared" si="54"/>
        <v>0</v>
      </c>
      <c r="K82" s="33">
        <v>1000</v>
      </c>
      <c r="L82" s="33">
        <v>1000</v>
      </c>
      <c r="M82" s="33">
        <v>0</v>
      </c>
      <c r="N82" s="30">
        <v>0</v>
      </c>
      <c r="O82" s="29">
        <f t="shared" si="55"/>
        <v>1000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142</v>
      </c>
      <c r="E83" s="4" t="s">
        <v>143</v>
      </c>
      <c r="F83" s="5">
        <v>0</v>
      </c>
      <c r="G83" s="5">
        <v>0</v>
      </c>
      <c r="H83" s="5">
        <v>0</v>
      </c>
      <c r="I83" s="5">
        <v>0</v>
      </c>
      <c r="J83" s="5">
        <f t="shared" si="54"/>
        <v>0</v>
      </c>
      <c r="K83" s="33">
        <v>3000</v>
      </c>
      <c r="L83" s="33">
        <v>3000</v>
      </c>
      <c r="M83" s="33">
        <v>157</v>
      </c>
      <c r="N83" s="30">
        <v>0</v>
      </c>
      <c r="O83" s="29">
        <f t="shared" si="55"/>
        <v>3000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144</v>
      </c>
      <c r="E84" s="4" t="s">
        <v>145</v>
      </c>
      <c r="F84" s="5">
        <v>0</v>
      </c>
      <c r="G84" s="5">
        <v>0</v>
      </c>
      <c r="H84" s="5">
        <v>0</v>
      </c>
      <c r="I84" s="5">
        <v>0</v>
      </c>
      <c r="J84" s="5">
        <f t="shared" si="54"/>
        <v>0</v>
      </c>
      <c r="K84" s="33">
        <v>25000</v>
      </c>
      <c r="L84" s="33">
        <v>25000</v>
      </c>
      <c r="M84" s="33">
        <v>5513</v>
      </c>
      <c r="N84" s="30">
        <v>0</v>
      </c>
      <c r="O84" s="29">
        <f t="shared" si="55"/>
        <v>25000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146</v>
      </c>
      <c r="E85" s="4" t="s">
        <v>147</v>
      </c>
      <c r="F85" s="5">
        <v>0</v>
      </c>
      <c r="G85" s="5">
        <v>0</v>
      </c>
      <c r="H85" s="5">
        <v>0</v>
      </c>
      <c r="I85" s="5">
        <v>0</v>
      </c>
      <c r="J85" s="5">
        <f t="shared" si="54"/>
        <v>0</v>
      </c>
      <c r="K85" s="33">
        <v>1000</v>
      </c>
      <c r="L85" s="33">
        <v>1000</v>
      </c>
      <c r="M85" s="33">
        <v>0</v>
      </c>
      <c r="N85" s="30">
        <v>0</v>
      </c>
      <c r="O85" s="29">
        <f t="shared" si="55"/>
        <v>1000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148</v>
      </c>
      <c r="E86" s="4" t="s">
        <v>149</v>
      </c>
      <c r="F86" s="5">
        <v>0</v>
      </c>
      <c r="G86" s="5">
        <v>0</v>
      </c>
      <c r="H86" s="5">
        <v>0</v>
      </c>
      <c r="I86" s="5">
        <v>0</v>
      </c>
      <c r="J86" s="5">
        <f t="shared" si="54"/>
        <v>0</v>
      </c>
      <c r="K86" s="33">
        <v>24000</v>
      </c>
      <c r="L86" s="33">
        <v>24000</v>
      </c>
      <c r="M86" s="33">
        <v>0</v>
      </c>
      <c r="N86" s="30">
        <v>0</v>
      </c>
      <c r="O86" s="29">
        <f t="shared" si="55"/>
        <v>24000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101</v>
      </c>
      <c r="E87" s="4" t="s">
        <v>102</v>
      </c>
      <c r="F87" s="5">
        <v>0</v>
      </c>
      <c r="G87" s="5">
        <v>0</v>
      </c>
      <c r="H87" s="5">
        <v>0</v>
      </c>
      <c r="I87" s="5">
        <v>0</v>
      </c>
      <c r="J87" s="5">
        <f t="shared" si="54"/>
        <v>0</v>
      </c>
      <c r="K87" s="33">
        <v>11000</v>
      </c>
      <c r="L87" s="33">
        <v>11000</v>
      </c>
      <c r="M87" s="33">
        <v>8200</v>
      </c>
      <c r="N87" s="32">
        <v>0</v>
      </c>
      <c r="O87" s="29">
        <f t="shared" si="55"/>
        <v>11000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84</v>
      </c>
      <c r="E88" s="4" t="s">
        <v>85</v>
      </c>
      <c r="F88" s="5">
        <v>0</v>
      </c>
      <c r="G88" s="5">
        <v>0</v>
      </c>
      <c r="H88" s="5">
        <v>0</v>
      </c>
      <c r="I88" s="5">
        <v>0</v>
      </c>
      <c r="J88" s="5">
        <f t="shared" si="54"/>
        <v>0</v>
      </c>
      <c r="K88" s="33">
        <v>50000</v>
      </c>
      <c r="L88" s="33">
        <v>50000</v>
      </c>
      <c r="M88" s="33">
        <v>26833</v>
      </c>
      <c r="N88" s="30">
        <v>0</v>
      </c>
      <c r="O88" s="29">
        <f t="shared" si="55"/>
        <v>50000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150</v>
      </c>
      <c r="E89" s="4" t="s">
        <v>151</v>
      </c>
      <c r="F89" s="5">
        <v>0</v>
      </c>
      <c r="G89" s="5">
        <v>0</v>
      </c>
      <c r="H89" s="5">
        <v>0</v>
      </c>
      <c r="I89" s="5">
        <v>0</v>
      </c>
      <c r="J89" s="5">
        <f t="shared" si="54"/>
        <v>0</v>
      </c>
      <c r="K89" s="5">
        <v>0</v>
      </c>
      <c r="L89" s="5">
        <v>0</v>
      </c>
      <c r="M89" s="33">
        <v>0</v>
      </c>
      <c r="N89" s="31">
        <v>0</v>
      </c>
      <c r="O89" s="29">
        <f t="shared" si="55"/>
        <v>0</v>
      </c>
    </row>
    <row r="90" spans="1:15" ht="12" customHeight="1" x14ac:dyDescent="0.25">
      <c r="A90" s="65" t="s">
        <v>152</v>
      </c>
      <c r="B90" s="66"/>
      <c r="C90" s="66"/>
      <c r="D90" s="66"/>
      <c r="E90" s="66"/>
      <c r="F90" s="6">
        <f>SUM(F69:F89)</f>
        <v>200000</v>
      </c>
      <c r="G90" s="6">
        <f>SUM(G69:G89)</f>
        <v>200000</v>
      </c>
      <c r="H90" s="6">
        <f t="shared" ref="H90:J90" si="56">SUM(H69:H89)</f>
        <v>0</v>
      </c>
      <c r="I90" s="6">
        <f t="shared" si="56"/>
        <v>0</v>
      </c>
      <c r="J90" s="6">
        <f t="shared" si="56"/>
        <v>200000</v>
      </c>
      <c r="K90" s="6">
        <f>SUM(K69:K89)</f>
        <v>1005000</v>
      </c>
      <c r="L90" s="6">
        <f>SUM(L69:L89)</f>
        <v>1005000</v>
      </c>
      <c r="M90" s="6">
        <f t="shared" ref="M90:O90" si="57">SUM(M69:M89)</f>
        <v>165490.99</v>
      </c>
      <c r="N90" s="6">
        <f t="shared" si="57"/>
        <v>0</v>
      </c>
      <c r="O90" s="6">
        <f t="shared" si="57"/>
        <v>1005000</v>
      </c>
    </row>
    <row r="91" spans="1:15" s="7" customFormat="1" ht="12" customHeight="1" x14ac:dyDescent="0.25">
      <c r="A91" s="67" t="s">
        <v>153</v>
      </c>
      <c r="B91" s="68"/>
      <c r="C91" s="68"/>
      <c r="D91" s="68"/>
      <c r="E91" s="68"/>
      <c r="F91" s="10">
        <f>SUM(F55,F57,F59,F64,F66,F68,F90)</f>
        <v>3600000</v>
      </c>
      <c r="G91" s="10">
        <f>SUM(G55,G57,G59,G64,G66,G68,G90)</f>
        <v>3600000</v>
      </c>
      <c r="H91" s="10">
        <f t="shared" ref="H91:J91" si="58">SUM(H55,H57,H59,H64,H66,H68,H90)</f>
        <v>40000</v>
      </c>
      <c r="I91" s="10">
        <f t="shared" si="58"/>
        <v>0</v>
      </c>
      <c r="J91" s="10">
        <f t="shared" si="58"/>
        <v>3600000</v>
      </c>
      <c r="K91" s="10">
        <f>SUM(K55,K57,K59,K64,K66,K68,K90)</f>
        <v>3630000</v>
      </c>
      <c r="L91" s="10">
        <f>SUM(L55,L57,L59,L64,L66,L68,L90)</f>
        <v>3630000</v>
      </c>
      <c r="M91" s="10">
        <f t="shared" ref="M91:O91" si="59">SUM(M55,M57,M59,M64,M66,M68,M90)</f>
        <v>1182990.99</v>
      </c>
      <c r="N91" s="10">
        <f t="shared" si="59"/>
        <v>175000</v>
      </c>
      <c r="O91" s="10">
        <f t="shared" si="59"/>
        <v>3805000</v>
      </c>
    </row>
    <row r="92" spans="1:15" ht="12" customHeight="1" outlineLevel="1" x14ac:dyDescent="0.25">
      <c r="A92" s="3" t="s">
        <v>154</v>
      </c>
      <c r="B92" s="3" t="s">
        <v>155</v>
      </c>
      <c r="C92" s="3" t="s">
        <v>156</v>
      </c>
      <c r="D92" s="3" t="s">
        <v>130</v>
      </c>
      <c r="E92" s="4" t="s">
        <v>131</v>
      </c>
      <c r="F92" s="5">
        <v>0</v>
      </c>
      <c r="G92" s="5">
        <v>0</v>
      </c>
      <c r="H92" s="5">
        <v>0</v>
      </c>
      <c r="I92" s="5">
        <v>0</v>
      </c>
      <c r="J92" s="5">
        <f>G92+I92</f>
        <v>0</v>
      </c>
      <c r="K92" s="5">
        <v>0</v>
      </c>
      <c r="L92" s="5">
        <v>0</v>
      </c>
      <c r="M92" s="5">
        <v>0</v>
      </c>
      <c r="N92" s="26">
        <v>0</v>
      </c>
      <c r="O92" s="29">
        <f>L92+N92</f>
        <v>0</v>
      </c>
    </row>
    <row r="93" spans="1:15" ht="12" customHeight="1" outlineLevel="1" x14ac:dyDescent="0.25">
      <c r="A93" s="3" t="s">
        <v>154</v>
      </c>
      <c r="B93" s="3" t="s">
        <v>155</v>
      </c>
      <c r="C93" s="3" t="s">
        <v>156</v>
      </c>
      <c r="D93" s="3" t="s">
        <v>84</v>
      </c>
      <c r="E93" s="4" t="s">
        <v>85</v>
      </c>
      <c r="F93" s="5">
        <v>0</v>
      </c>
      <c r="G93" s="5">
        <v>0</v>
      </c>
      <c r="H93" s="5">
        <v>0</v>
      </c>
      <c r="I93" s="5">
        <v>0</v>
      </c>
      <c r="J93" s="5">
        <f>G93+I93</f>
        <v>0</v>
      </c>
      <c r="K93" s="5">
        <v>20000</v>
      </c>
      <c r="L93" s="5">
        <v>20000</v>
      </c>
      <c r="M93" s="39">
        <v>0</v>
      </c>
      <c r="N93" s="26">
        <v>0</v>
      </c>
      <c r="O93" s="29">
        <f>L93+N93</f>
        <v>20000</v>
      </c>
    </row>
    <row r="94" spans="1:15" ht="12" customHeight="1" x14ac:dyDescent="0.25">
      <c r="A94" s="65" t="s">
        <v>157</v>
      </c>
      <c r="B94" s="66"/>
      <c r="C94" s="66"/>
      <c r="D94" s="66"/>
      <c r="E94" s="66"/>
      <c r="F94" s="6">
        <f>SUM(F92:F93)</f>
        <v>0</v>
      </c>
      <c r="G94" s="6">
        <f>SUM(G92:G93)</f>
        <v>0</v>
      </c>
      <c r="H94" s="6">
        <f t="shared" ref="H94:J94" si="60">SUM(H92:H93)</f>
        <v>0</v>
      </c>
      <c r="I94" s="6">
        <f t="shared" si="60"/>
        <v>0</v>
      </c>
      <c r="J94" s="6">
        <f t="shared" si="60"/>
        <v>0</v>
      </c>
      <c r="K94" s="6">
        <f t="shared" ref="K94" si="61">SUM(K92:K93)</f>
        <v>20000</v>
      </c>
      <c r="L94" s="6">
        <f t="shared" ref="L94:O94" si="62">SUM(L92:L93)</f>
        <v>20000</v>
      </c>
      <c r="M94" s="6">
        <f t="shared" si="62"/>
        <v>0</v>
      </c>
      <c r="N94" s="6">
        <f t="shared" si="62"/>
        <v>0</v>
      </c>
      <c r="O94" s="6">
        <f t="shared" si="62"/>
        <v>20000</v>
      </c>
    </row>
    <row r="95" spans="1:15" ht="12" customHeight="1" outlineLevel="1" x14ac:dyDescent="0.25">
      <c r="A95" s="3" t="s">
        <v>154</v>
      </c>
      <c r="B95" s="3" t="s">
        <v>158</v>
      </c>
      <c r="C95" s="3" t="s">
        <v>159</v>
      </c>
      <c r="D95" s="3" t="s">
        <v>130</v>
      </c>
      <c r="E95" s="4" t="s">
        <v>131</v>
      </c>
      <c r="F95" s="5">
        <v>0</v>
      </c>
      <c r="G95" s="5">
        <v>0</v>
      </c>
      <c r="H95" s="5">
        <v>0</v>
      </c>
      <c r="I95" s="5">
        <v>0</v>
      </c>
      <c r="J95" s="5">
        <f>G95+I95</f>
        <v>0</v>
      </c>
      <c r="K95" s="5">
        <v>20000</v>
      </c>
      <c r="L95" s="5">
        <v>20000</v>
      </c>
      <c r="M95" s="33">
        <v>0</v>
      </c>
      <c r="N95" s="26">
        <v>0</v>
      </c>
      <c r="O95" s="29">
        <f>L95+N95</f>
        <v>20000</v>
      </c>
    </row>
    <row r="96" spans="1:15" ht="12" customHeight="1" outlineLevel="1" x14ac:dyDescent="0.25">
      <c r="A96" s="3" t="s">
        <v>154</v>
      </c>
      <c r="B96" s="3" t="s">
        <v>158</v>
      </c>
      <c r="C96" s="3" t="s">
        <v>159</v>
      </c>
      <c r="D96" s="3" t="s">
        <v>101</v>
      </c>
      <c r="E96" s="4" t="s">
        <v>102</v>
      </c>
      <c r="F96" s="5">
        <v>0</v>
      </c>
      <c r="G96" s="5">
        <v>0</v>
      </c>
      <c r="H96" s="5">
        <v>0</v>
      </c>
      <c r="I96" s="5">
        <v>0</v>
      </c>
      <c r="J96" s="5">
        <f t="shared" ref="J96:J98" si="63">G96+I96</f>
        <v>0</v>
      </c>
      <c r="K96" s="5">
        <v>1000</v>
      </c>
      <c r="L96" s="5">
        <v>1000</v>
      </c>
      <c r="M96" s="33">
        <v>0</v>
      </c>
      <c r="N96" s="26">
        <v>0</v>
      </c>
      <c r="O96" s="29">
        <f t="shared" ref="O96:O98" si="64">L96+N96</f>
        <v>1000</v>
      </c>
    </row>
    <row r="97" spans="1:15" ht="12" customHeight="1" outlineLevel="1" x14ac:dyDescent="0.25">
      <c r="A97" s="3" t="s">
        <v>154</v>
      </c>
      <c r="B97" s="3" t="s">
        <v>158</v>
      </c>
      <c r="C97" s="3" t="s">
        <v>159</v>
      </c>
      <c r="D97" s="3" t="s">
        <v>160</v>
      </c>
      <c r="E97" s="4" t="s">
        <v>161</v>
      </c>
      <c r="F97" s="5">
        <v>0</v>
      </c>
      <c r="G97" s="5">
        <v>0</v>
      </c>
      <c r="H97" s="5">
        <v>0</v>
      </c>
      <c r="I97" s="5">
        <v>0</v>
      </c>
      <c r="J97" s="5">
        <f t="shared" si="63"/>
        <v>0</v>
      </c>
      <c r="K97" s="5">
        <v>8000</v>
      </c>
      <c r="L97" s="5">
        <v>8000</v>
      </c>
      <c r="M97" s="33">
        <v>0</v>
      </c>
      <c r="N97" s="26">
        <v>0</v>
      </c>
      <c r="O97" s="29">
        <f t="shared" si="64"/>
        <v>8000</v>
      </c>
    </row>
    <row r="98" spans="1:15" ht="12" customHeight="1" outlineLevel="1" x14ac:dyDescent="0.25">
      <c r="A98" s="3" t="s">
        <v>154</v>
      </c>
      <c r="B98" s="3" t="s">
        <v>158</v>
      </c>
      <c r="C98" s="3" t="s">
        <v>159</v>
      </c>
      <c r="D98" s="3" t="s">
        <v>162</v>
      </c>
      <c r="E98" s="4" t="s">
        <v>163</v>
      </c>
      <c r="F98" s="5">
        <v>0</v>
      </c>
      <c r="G98" s="5">
        <v>0</v>
      </c>
      <c r="H98" s="5">
        <v>0</v>
      </c>
      <c r="I98" s="5">
        <v>0</v>
      </c>
      <c r="J98" s="5">
        <f t="shared" si="63"/>
        <v>0</v>
      </c>
      <c r="K98" s="5">
        <v>25000</v>
      </c>
      <c r="L98" s="5">
        <v>25000</v>
      </c>
      <c r="M98" s="33">
        <v>1452</v>
      </c>
      <c r="N98" s="26">
        <v>0</v>
      </c>
      <c r="O98" s="29">
        <f t="shared" si="64"/>
        <v>25000</v>
      </c>
    </row>
    <row r="99" spans="1:15" ht="12" customHeight="1" x14ac:dyDescent="0.25">
      <c r="A99" s="65" t="s">
        <v>164</v>
      </c>
      <c r="B99" s="66"/>
      <c r="C99" s="66"/>
      <c r="D99" s="66"/>
      <c r="E99" s="66"/>
      <c r="F99" s="6">
        <f>SUM(F95:F98)</f>
        <v>0</v>
      </c>
      <c r="G99" s="6">
        <f>SUM(G95:G98)</f>
        <v>0</v>
      </c>
      <c r="H99" s="6">
        <f t="shared" ref="H99:J99" si="65">SUM(H95:H98)</f>
        <v>0</v>
      </c>
      <c r="I99" s="6">
        <f t="shared" si="65"/>
        <v>0</v>
      </c>
      <c r="J99" s="6">
        <f t="shared" si="65"/>
        <v>0</v>
      </c>
      <c r="K99" s="6">
        <f t="shared" ref="K99" si="66">SUM(K95:K98)</f>
        <v>54000</v>
      </c>
      <c r="L99" s="6">
        <f t="shared" ref="L99:O99" si="67">SUM(L95:L98)</f>
        <v>54000</v>
      </c>
      <c r="M99" s="6">
        <f t="shared" si="67"/>
        <v>1452</v>
      </c>
      <c r="N99" s="6">
        <f t="shared" si="67"/>
        <v>0</v>
      </c>
      <c r="O99" s="6">
        <f t="shared" si="67"/>
        <v>54000</v>
      </c>
    </row>
    <row r="100" spans="1:15" s="7" customFormat="1" ht="12" customHeight="1" x14ac:dyDescent="0.25">
      <c r="A100" s="67" t="s">
        <v>165</v>
      </c>
      <c r="B100" s="68"/>
      <c r="C100" s="68"/>
      <c r="D100" s="68"/>
      <c r="E100" s="68"/>
      <c r="F100" s="10">
        <f>SUM(F94,F99)</f>
        <v>0</v>
      </c>
      <c r="G100" s="10">
        <f>SUM(G94,G99)</f>
        <v>0</v>
      </c>
      <c r="H100" s="10">
        <f t="shared" ref="H100:J100" si="68">SUM(H94,H99)</f>
        <v>0</v>
      </c>
      <c r="I100" s="10">
        <f t="shared" si="68"/>
        <v>0</v>
      </c>
      <c r="J100" s="10">
        <f t="shared" si="68"/>
        <v>0</v>
      </c>
      <c r="K100" s="10">
        <f t="shared" ref="K100" si="69">SUM(K94,K99)</f>
        <v>74000</v>
      </c>
      <c r="L100" s="10">
        <f t="shared" ref="L100:O100" si="70">SUM(L94,L99)</f>
        <v>74000</v>
      </c>
      <c r="M100" s="10">
        <f t="shared" si="70"/>
        <v>1452</v>
      </c>
      <c r="N100" s="10">
        <f t="shared" si="70"/>
        <v>0</v>
      </c>
      <c r="O100" s="10">
        <f t="shared" si="70"/>
        <v>74000</v>
      </c>
    </row>
    <row r="101" spans="1:15" ht="12" customHeight="1" outlineLevel="1" x14ac:dyDescent="0.25">
      <c r="A101" s="3" t="s">
        <v>166</v>
      </c>
      <c r="B101" s="3" t="s">
        <v>167</v>
      </c>
      <c r="C101" s="3" t="s">
        <v>168</v>
      </c>
      <c r="D101" s="3" t="s">
        <v>169</v>
      </c>
      <c r="E101" s="4" t="s">
        <v>170</v>
      </c>
      <c r="F101" s="5">
        <v>500</v>
      </c>
      <c r="G101" s="55">
        <v>500</v>
      </c>
      <c r="H101" s="33">
        <v>10</v>
      </c>
      <c r="I101" s="25">
        <v>0</v>
      </c>
      <c r="J101" s="27">
        <f>SUM(G101,I101)</f>
        <v>500</v>
      </c>
      <c r="K101" s="5">
        <v>0</v>
      </c>
      <c r="L101" s="5">
        <v>0</v>
      </c>
      <c r="M101" s="33">
        <v>0</v>
      </c>
      <c r="N101" s="5">
        <v>0</v>
      </c>
      <c r="O101" s="5">
        <v>0</v>
      </c>
    </row>
    <row r="102" spans="1:15" ht="12" customHeight="1" outlineLevel="1" x14ac:dyDescent="0.25">
      <c r="A102" s="3" t="s">
        <v>166</v>
      </c>
      <c r="B102" s="3" t="s">
        <v>167</v>
      </c>
      <c r="C102" s="3" t="s">
        <v>168</v>
      </c>
      <c r="D102" s="3" t="s">
        <v>171</v>
      </c>
      <c r="E102" s="4" t="s">
        <v>172</v>
      </c>
      <c r="F102" s="5">
        <v>108000</v>
      </c>
      <c r="G102" s="39">
        <v>108000</v>
      </c>
      <c r="H102" s="33">
        <v>5668</v>
      </c>
      <c r="I102" s="25">
        <v>0</v>
      </c>
      <c r="J102" s="27">
        <f>SUM(G102,I102)</f>
        <v>108000</v>
      </c>
      <c r="K102" s="5">
        <v>0</v>
      </c>
      <c r="L102" s="5">
        <v>0</v>
      </c>
      <c r="M102" s="33">
        <v>0</v>
      </c>
      <c r="N102" s="5">
        <v>0</v>
      </c>
      <c r="O102" s="5">
        <v>0</v>
      </c>
    </row>
    <row r="103" spans="1:15" ht="12" customHeight="1" outlineLevel="1" x14ac:dyDescent="0.25">
      <c r="A103" s="3" t="s">
        <v>166</v>
      </c>
      <c r="B103" s="3" t="s">
        <v>167</v>
      </c>
      <c r="C103" s="3" t="s">
        <v>168</v>
      </c>
      <c r="D103" s="3" t="s">
        <v>173</v>
      </c>
      <c r="E103" s="4" t="s">
        <v>174</v>
      </c>
      <c r="F103" s="5">
        <v>0</v>
      </c>
      <c r="G103" s="5">
        <v>0</v>
      </c>
      <c r="H103" s="5">
        <v>0</v>
      </c>
      <c r="I103" s="5">
        <v>0</v>
      </c>
      <c r="J103" s="5">
        <f>G103+I103</f>
        <v>0</v>
      </c>
      <c r="K103" s="33">
        <v>494000</v>
      </c>
      <c r="L103" s="33">
        <v>494000</v>
      </c>
      <c r="M103" s="33">
        <v>71102</v>
      </c>
      <c r="N103" s="35">
        <v>0</v>
      </c>
      <c r="O103" s="29">
        <f>L103+N103</f>
        <v>494000</v>
      </c>
    </row>
    <row r="104" spans="1:15" ht="12" customHeight="1" outlineLevel="1" x14ac:dyDescent="0.25">
      <c r="A104" s="3" t="s">
        <v>166</v>
      </c>
      <c r="B104" s="3" t="s">
        <v>167</v>
      </c>
      <c r="C104" s="3" t="s">
        <v>168</v>
      </c>
      <c r="D104" s="3" t="s">
        <v>120</v>
      </c>
      <c r="E104" s="4" t="s">
        <v>121</v>
      </c>
      <c r="F104" s="5">
        <v>0</v>
      </c>
      <c r="G104" s="5">
        <v>0</v>
      </c>
      <c r="H104" s="5">
        <v>0</v>
      </c>
      <c r="I104" s="5">
        <v>0</v>
      </c>
      <c r="J104" s="5">
        <f t="shared" ref="J104:J118" si="71">G104+I104</f>
        <v>0</v>
      </c>
      <c r="K104" s="33">
        <v>90000</v>
      </c>
      <c r="L104" s="33">
        <v>90000</v>
      </c>
      <c r="M104" s="33">
        <v>1216</v>
      </c>
      <c r="N104" s="26">
        <v>0</v>
      </c>
      <c r="O104" s="29">
        <f t="shared" ref="O104:O118" si="72">L104+N104</f>
        <v>90000</v>
      </c>
    </row>
    <row r="105" spans="1:15" ht="12" customHeight="1" outlineLevel="1" x14ac:dyDescent="0.25">
      <c r="A105" s="3" t="s">
        <v>166</v>
      </c>
      <c r="B105" s="3" t="s">
        <v>167</v>
      </c>
      <c r="C105" s="3" t="s">
        <v>168</v>
      </c>
      <c r="D105" s="3" t="s">
        <v>175</v>
      </c>
      <c r="E105" s="4" t="s">
        <v>176</v>
      </c>
      <c r="F105" s="5">
        <v>0</v>
      </c>
      <c r="G105" s="5">
        <v>0</v>
      </c>
      <c r="H105" s="5">
        <v>0</v>
      </c>
      <c r="I105" s="5">
        <v>0</v>
      </c>
      <c r="J105" s="5">
        <f t="shared" si="71"/>
        <v>0</v>
      </c>
      <c r="K105" s="33">
        <v>123000</v>
      </c>
      <c r="L105" s="33">
        <v>123000</v>
      </c>
      <c r="M105" s="33">
        <v>17633</v>
      </c>
      <c r="N105" s="26">
        <v>0</v>
      </c>
      <c r="O105" s="29">
        <f t="shared" si="72"/>
        <v>123000</v>
      </c>
    </row>
    <row r="106" spans="1:15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177</v>
      </c>
      <c r="E106" s="4" t="s">
        <v>178</v>
      </c>
      <c r="F106" s="5">
        <v>0</v>
      </c>
      <c r="G106" s="5">
        <v>0</v>
      </c>
      <c r="H106" s="5">
        <v>0</v>
      </c>
      <c r="I106" s="5">
        <v>0</v>
      </c>
      <c r="J106" s="5">
        <f t="shared" si="71"/>
        <v>0</v>
      </c>
      <c r="K106" s="33">
        <v>45000</v>
      </c>
      <c r="L106" s="33">
        <v>45000</v>
      </c>
      <c r="M106" s="33">
        <v>6399</v>
      </c>
      <c r="N106" s="26">
        <v>0</v>
      </c>
      <c r="O106" s="29">
        <f t="shared" si="72"/>
        <v>45000</v>
      </c>
    </row>
    <row r="107" spans="1:15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128</v>
      </c>
      <c r="E107" s="4" t="s">
        <v>129</v>
      </c>
      <c r="F107" s="5">
        <v>0</v>
      </c>
      <c r="G107" s="5">
        <v>0</v>
      </c>
      <c r="H107" s="5">
        <v>0</v>
      </c>
      <c r="I107" s="5">
        <v>0</v>
      </c>
      <c r="J107" s="5">
        <f t="shared" si="71"/>
        <v>0</v>
      </c>
      <c r="K107" s="33">
        <v>5000</v>
      </c>
      <c r="L107" s="33">
        <v>5000</v>
      </c>
      <c r="M107" s="33">
        <v>0</v>
      </c>
      <c r="N107" s="26">
        <v>0</v>
      </c>
      <c r="O107" s="29">
        <f t="shared" si="72"/>
        <v>5000</v>
      </c>
    </row>
    <row r="108" spans="1:15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179</v>
      </c>
      <c r="E108" s="4" t="s">
        <v>180</v>
      </c>
      <c r="F108" s="5">
        <v>0</v>
      </c>
      <c r="G108" s="5">
        <v>0</v>
      </c>
      <c r="H108" s="5">
        <v>0</v>
      </c>
      <c r="I108" s="5">
        <v>0</v>
      </c>
      <c r="J108" s="5">
        <f t="shared" si="71"/>
        <v>0</v>
      </c>
      <c r="K108" s="33">
        <v>90000</v>
      </c>
      <c r="L108" s="33">
        <v>90000</v>
      </c>
      <c r="M108" s="33">
        <v>1355</v>
      </c>
      <c r="N108" s="26">
        <v>0</v>
      </c>
      <c r="O108" s="29">
        <f t="shared" si="72"/>
        <v>90000</v>
      </c>
    </row>
    <row r="109" spans="1:15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130</v>
      </c>
      <c r="E109" s="4" t="s">
        <v>131</v>
      </c>
      <c r="F109" s="5">
        <v>0</v>
      </c>
      <c r="G109" s="5">
        <v>0</v>
      </c>
      <c r="H109" s="5">
        <v>0</v>
      </c>
      <c r="I109" s="5">
        <v>0</v>
      </c>
      <c r="J109" s="5">
        <f t="shared" si="71"/>
        <v>0</v>
      </c>
      <c r="K109" s="33">
        <v>15000</v>
      </c>
      <c r="L109" s="33">
        <v>15000</v>
      </c>
      <c r="M109" s="33">
        <v>0</v>
      </c>
      <c r="N109" s="26">
        <v>0</v>
      </c>
      <c r="O109" s="29">
        <f t="shared" si="72"/>
        <v>15000</v>
      </c>
    </row>
    <row r="110" spans="1:15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140</v>
      </c>
      <c r="E110" s="4" t="s">
        <v>141</v>
      </c>
      <c r="F110" s="5">
        <v>0</v>
      </c>
      <c r="G110" s="5">
        <v>0</v>
      </c>
      <c r="H110" s="5">
        <v>0</v>
      </c>
      <c r="I110" s="5">
        <v>0</v>
      </c>
      <c r="J110" s="5">
        <f t="shared" si="71"/>
        <v>0</v>
      </c>
      <c r="K110" s="33">
        <v>500</v>
      </c>
      <c r="L110" s="33">
        <v>500</v>
      </c>
      <c r="M110" s="33">
        <v>80</v>
      </c>
      <c r="N110" s="26">
        <v>0</v>
      </c>
      <c r="O110" s="29">
        <f t="shared" si="72"/>
        <v>500</v>
      </c>
    </row>
    <row r="111" spans="1:15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142</v>
      </c>
      <c r="E111" s="4" t="s">
        <v>143</v>
      </c>
      <c r="F111" s="5">
        <v>0</v>
      </c>
      <c r="G111" s="5">
        <v>0</v>
      </c>
      <c r="H111" s="5">
        <v>0</v>
      </c>
      <c r="I111" s="5">
        <v>0</v>
      </c>
      <c r="J111" s="5">
        <f t="shared" si="71"/>
        <v>0</v>
      </c>
      <c r="K111" s="33">
        <v>3000</v>
      </c>
      <c r="L111" s="33">
        <v>3000</v>
      </c>
      <c r="M111" s="33">
        <v>64</v>
      </c>
      <c r="N111" s="26">
        <v>0</v>
      </c>
      <c r="O111" s="29">
        <f t="shared" si="72"/>
        <v>3000</v>
      </c>
    </row>
    <row r="112" spans="1:15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148</v>
      </c>
      <c r="E112" s="4" t="s">
        <v>149</v>
      </c>
      <c r="F112" s="5">
        <v>0</v>
      </c>
      <c r="G112" s="5">
        <v>0</v>
      </c>
      <c r="H112" s="5">
        <v>0</v>
      </c>
      <c r="I112" s="5">
        <v>0</v>
      </c>
      <c r="J112" s="5">
        <f t="shared" si="71"/>
        <v>0</v>
      </c>
      <c r="K112" s="33">
        <v>5000</v>
      </c>
      <c r="L112" s="33">
        <v>5000</v>
      </c>
      <c r="M112" s="33">
        <v>0</v>
      </c>
      <c r="N112" s="26">
        <v>0</v>
      </c>
      <c r="O112" s="29">
        <f t="shared" si="72"/>
        <v>5000</v>
      </c>
    </row>
    <row r="113" spans="1:15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181</v>
      </c>
      <c r="E113" s="4" t="s">
        <v>182</v>
      </c>
      <c r="F113" s="5">
        <v>0</v>
      </c>
      <c r="G113" s="5">
        <v>0</v>
      </c>
      <c r="H113" s="5">
        <v>0</v>
      </c>
      <c r="I113" s="5">
        <v>0</v>
      </c>
      <c r="J113" s="5">
        <f t="shared" si="71"/>
        <v>0</v>
      </c>
      <c r="K113" s="33">
        <v>5000</v>
      </c>
      <c r="L113" s="33">
        <v>5000</v>
      </c>
      <c r="M113" s="33">
        <v>0</v>
      </c>
      <c r="N113" s="26">
        <v>0</v>
      </c>
      <c r="O113" s="29">
        <f t="shared" si="72"/>
        <v>5000</v>
      </c>
    </row>
    <row r="114" spans="1:15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101</v>
      </c>
      <c r="E114" s="4" t="s">
        <v>102</v>
      </c>
      <c r="F114" s="5">
        <v>0</v>
      </c>
      <c r="G114" s="5">
        <v>0</v>
      </c>
      <c r="H114" s="5">
        <v>0</v>
      </c>
      <c r="I114" s="5">
        <v>0</v>
      </c>
      <c r="J114" s="5">
        <f t="shared" si="71"/>
        <v>0</v>
      </c>
      <c r="K114" s="33">
        <v>10000</v>
      </c>
      <c r="L114" s="33">
        <v>10000</v>
      </c>
      <c r="M114" s="33">
        <v>6000</v>
      </c>
      <c r="N114" s="26">
        <v>0</v>
      </c>
      <c r="O114" s="29">
        <f t="shared" si="72"/>
        <v>10000</v>
      </c>
    </row>
    <row r="115" spans="1:15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84</v>
      </c>
      <c r="E115" s="4" t="s">
        <v>85</v>
      </c>
      <c r="F115" s="5">
        <v>0</v>
      </c>
      <c r="G115" s="5">
        <v>0</v>
      </c>
      <c r="H115" s="5">
        <v>0</v>
      </c>
      <c r="I115" s="5">
        <v>0</v>
      </c>
      <c r="J115" s="5">
        <f t="shared" si="71"/>
        <v>0</v>
      </c>
      <c r="K115" s="33">
        <v>5000</v>
      </c>
      <c r="L115" s="33">
        <v>5000</v>
      </c>
      <c r="M115" s="33">
        <v>0</v>
      </c>
      <c r="N115" s="26">
        <v>0</v>
      </c>
      <c r="O115" s="29">
        <f t="shared" si="72"/>
        <v>5000</v>
      </c>
    </row>
    <row r="116" spans="1:15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183</v>
      </c>
      <c r="E116" s="4" t="s">
        <v>184</v>
      </c>
      <c r="F116" s="5">
        <v>0</v>
      </c>
      <c r="G116" s="5">
        <v>0</v>
      </c>
      <c r="H116" s="5">
        <v>0</v>
      </c>
      <c r="I116" s="5">
        <v>0</v>
      </c>
      <c r="J116" s="5">
        <f t="shared" si="71"/>
        <v>0</v>
      </c>
      <c r="K116" s="33">
        <v>1000</v>
      </c>
      <c r="L116" s="33">
        <v>1000</v>
      </c>
      <c r="M116" s="33">
        <v>0</v>
      </c>
      <c r="N116" s="26">
        <v>0</v>
      </c>
      <c r="O116" s="29">
        <f t="shared" si="72"/>
        <v>1000</v>
      </c>
    </row>
    <row r="117" spans="1:15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160</v>
      </c>
      <c r="E117" s="4" t="s">
        <v>161</v>
      </c>
      <c r="F117" s="5">
        <v>0</v>
      </c>
      <c r="G117" s="5">
        <v>0</v>
      </c>
      <c r="H117" s="5">
        <v>0</v>
      </c>
      <c r="I117" s="5">
        <v>0</v>
      </c>
      <c r="J117" s="5">
        <f t="shared" si="71"/>
        <v>0</v>
      </c>
      <c r="K117" s="33">
        <v>500</v>
      </c>
      <c r="L117" s="33">
        <v>500</v>
      </c>
      <c r="M117" s="33">
        <v>0</v>
      </c>
      <c r="N117" s="26">
        <v>0</v>
      </c>
      <c r="O117" s="29">
        <f t="shared" si="72"/>
        <v>500</v>
      </c>
    </row>
    <row r="118" spans="1:15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185</v>
      </c>
      <c r="E118" s="4" t="s">
        <v>186</v>
      </c>
      <c r="F118" s="5">
        <v>0</v>
      </c>
      <c r="G118" s="5">
        <v>0</v>
      </c>
      <c r="H118" s="5">
        <v>0</v>
      </c>
      <c r="I118" s="5">
        <v>0</v>
      </c>
      <c r="J118" s="5">
        <f t="shared" si="71"/>
        <v>0</v>
      </c>
      <c r="K118" s="33">
        <v>3000</v>
      </c>
      <c r="L118" s="33">
        <v>3000</v>
      </c>
      <c r="M118" s="33">
        <v>0</v>
      </c>
      <c r="N118" s="36">
        <v>0</v>
      </c>
      <c r="O118" s="29">
        <f t="shared" si="72"/>
        <v>3000</v>
      </c>
    </row>
    <row r="119" spans="1:15" ht="12" customHeight="1" x14ac:dyDescent="0.25">
      <c r="A119" s="65" t="s">
        <v>187</v>
      </c>
      <c r="B119" s="66"/>
      <c r="C119" s="66"/>
      <c r="D119" s="66"/>
      <c r="E119" s="66"/>
      <c r="F119" s="6">
        <f>SUM(F101:F118)</f>
        <v>108500</v>
      </c>
      <c r="G119" s="6">
        <f>SUM(G101:G118)</f>
        <v>108500</v>
      </c>
      <c r="H119" s="6">
        <f>SUM(H101:H118)</f>
        <v>5678</v>
      </c>
      <c r="I119" s="6">
        <f>SUM(I101:I118)</f>
        <v>0</v>
      </c>
      <c r="J119" s="6">
        <f t="shared" ref="J119" si="73">SUM(J101:J118)</f>
        <v>108500</v>
      </c>
      <c r="K119" s="6">
        <f>SUM(K101:K118)</f>
        <v>895000</v>
      </c>
      <c r="L119" s="6">
        <f>SUM(L101:L118)</f>
        <v>895000</v>
      </c>
      <c r="M119" s="6">
        <f>SUM(M101:M118)</f>
        <v>103849</v>
      </c>
      <c r="N119" s="6">
        <f>SUM(N101:N118)</f>
        <v>0</v>
      </c>
      <c r="O119" s="6">
        <f t="shared" ref="O119" si="74">SUM(O101:O118)</f>
        <v>895000</v>
      </c>
    </row>
    <row r="120" spans="1:15" ht="12" customHeight="1" outlineLevel="1" x14ac:dyDescent="0.25">
      <c r="A120" s="3" t="s">
        <v>166</v>
      </c>
      <c r="B120" s="3" t="s">
        <v>188</v>
      </c>
      <c r="C120" s="3" t="s">
        <v>13</v>
      </c>
      <c r="D120" s="3" t="s">
        <v>117</v>
      </c>
      <c r="E120" s="4" t="s">
        <v>118</v>
      </c>
      <c r="F120" s="5">
        <v>0</v>
      </c>
      <c r="G120" s="5">
        <v>0</v>
      </c>
      <c r="H120" s="5">
        <v>0</v>
      </c>
      <c r="I120" s="25">
        <v>80000</v>
      </c>
      <c r="J120" s="27">
        <f>G120+I120</f>
        <v>80000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</row>
    <row r="121" spans="1:15" ht="12" customHeight="1" outlineLevel="1" x14ac:dyDescent="0.25">
      <c r="A121" s="3" t="s">
        <v>166</v>
      </c>
      <c r="B121" s="3" t="s">
        <v>188</v>
      </c>
      <c r="C121" s="3" t="s">
        <v>168</v>
      </c>
      <c r="D121" s="3" t="s">
        <v>128</v>
      </c>
      <c r="E121" s="4" t="s">
        <v>129</v>
      </c>
      <c r="F121" s="5">
        <v>0</v>
      </c>
      <c r="G121" s="5">
        <v>0</v>
      </c>
      <c r="H121" s="5">
        <v>0</v>
      </c>
      <c r="I121" s="5">
        <v>0</v>
      </c>
      <c r="J121" s="5">
        <f>G121+I121</f>
        <v>0</v>
      </c>
      <c r="K121" s="5">
        <v>0</v>
      </c>
      <c r="L121" s="5">
        <v>0</v>
      </c>
      <c r="M121" s="39">
        <v>0</v>
      </c>
      <c r="N121" s="26">
        <v>28000</v>
      </c>
      <c r="O121" s="29">
        <f>L121+N121</f>
        <v>28000</v>
      </c>
    </row>
    <row r="122" spans="1:15" ht="12" customHeight="1" outlineLevel="1" x14ac:dyDescent="0.25">
      <c r="A122" s="3" t="s">
        <v>166</v>
      </c>
      <c r="B122" s="3" t="s">
        <v>188</v>
      </c>
      <c r="C122" s="3" t="s">
        <v>168</v>
      </c>
      <c r="D122" s="3" t="s">
        <v>181</v>
      </c>
      <c r="E122" s="4" t="s">
        <v>182</v>
      </c>
      <c r="F122" s="5">
        <v>0</v>
      </c>
      <c r="G122" s="5">
        <v>0</v>
      </c>
      <c r="H122" s="5">
        <v>0</v>
      </c>
      <c r="I122" s="5">
        <v>0</v>
      </c>
      <c r="J122" s="5">
        <f t="shared" ref="J122:J123" si="75">G122+I122</f>
        <v>0</v>
      </c>
      <c r="K122" s="5">
        <v>0</v>
      </c>
      <c r="L122" s="5">
        <v>0</v>
      </c>
      <c r="M122" s="33">
        <v>0</v>
      </c>
      <c r="N122" s="26">
        <v>0</v>
      </c>
      <c r="O122" s="29">
        <f t="shared" ref="O122:O123" si="76">L122+N122</f>
        <v>0</v>
      </c>
    </row>
    <row r="123" spans="1:15" ht="12" customHeight="1" outlineLevel="1" x14ac:dyDescent="0.25">
      <c r="A123" s="3" t="s">
        <v>166</v>
      </c>
      <c r="B123" s="3" t="s">
        <v>188</v>
      </c>
      <c r="C123" s="3" t="s">
        <v>168</v>
      </c>
      <c r="D123" s="3" t="s">
        <v>101</v>
      </c>
      <c r="E123" s="4" t="s">
        <v>102</v>
      </c>
      <c r="F123" s="5">
        <v>0</v>
      </c>
      <c r="G123" s="5">
        <v>0</v>
      </c>
      <c r="H123" s="5">
        <v>0</v>
      </c>
      <c r="I123" s="5">
        <v>0</v>
      </c>
      <c r="J123" s="5">
        <f t="shared" si="75"/>
        <v>0</v>
      </c>
      <c r="K123" s="5">
        <v>0</v>
      </c>
      <c r="L123" s="5">
        <v>0</v>
      </c>
      <c r="M123" s="39">
        <v>0</v>
      </c>
      <c r="N123" s="26">
        <v>72000</v>
      </c>
      <c r="O123" s="29">
        <f t="shared" si="76"/>
        <v>72000</v>
      </c>
    </row>
    <row r="124" spans="1:15" ht="12" customHeight="1" x14ac:dyDescent="0.25">
      <c r="A124" s="65" t="s">
        <v>189</v>
      </c>
      <c r="B124" s="66"/>
      <c r="C124" s="66"/>
      <c r="D124" s="66"/>
      <c r="E124" s="66"/>
      <c r="F124" s="6">
        <f>SUM(F120:F123)</f>
        <v>0</v>
      </c>
      <c r="G124" s="6">
        <f>SUM(G120:G123)</f>
        <v>0</v>
      </c>
      <c r="H124" s="6">
        <f t="shared" ref="H124:J124" si="77">SUM(H120:H123)</f>
        <v>0</v>
      </c>
      <c r="I124" s="6">
        <f t="shared" si="77"/>
        <v>80000</v>
      </c>
      <c r="J124" s="6">
        <f t="shared" si="77"/>
        <v>80000</v>
      </c>
      <c r="K124" s="6">
        <f>SUM(K120:K123)</f>
        <v>0</v>
      </c>
      <c r="L124" s="6">
        <f>SUM(L120:L123)</f>
        <v>0</v>
      </c>
      <c r="M124" s="6">
        <f t="shared" ref="M124:O124" si="78">SUM(M120:M123)</f>
        <v>0</v>
      </c>
      <c r="N124" s="6">
        <f t="shared" si="78"/>
        <v>100000</v>
      </c>
      <c r="O124" s="6">
        <f t="shared" si="78"/>
        <v>100000</v>
      </c>
    </row>
    <row r="125" spans="1:15" ht="12" customHeight="1" outlineLevel="1" x14ac:dyDescent="0.25">
      <c r="A125" s="3" t="s">
        <v>166</v>
      </c>
      <c r="B125" s="3" t="s">
        <v>190</v>
      </c>
      <c r="C125" s="3" t="s">
        <v>98</v>
      </c>
      <c r="D125" s="3" t="s">
        <v>120</v>
      </c>
      <c r="E125" s="4" t="s">
        <v>121</v>
      </c>
      <c r="F125" s="5">
        <v>0</v>
      </c>
      <c r="G125" s="5">
        <v>0</v>
      </c>
      <c r="H125" s="5">
        <v>0</v>
      </c>
      <c r="I125" s="5">
        <v>0</v>
      </c>
      <c r="J125" s="5">
        <f>G125+I125</f>
        <v>0</v>
      </c>
      <c r="K125" s="5">
        <v>5000</v>
      </c>
      <c r="L125" s="5">
        <v>5000</v>
      </c>
      <c r="M125" s="33">
        <v>0</v>
      </c>
      <c r="N125" s="26">
        <v>0</v>
      </c>
      <c r="O125" s="29">
        <f>L125+N125</f>
        <v>5000</v>
      </c>
    </row>
    <row r="126" spans="1:15" ht="12" customHeight="1" outlineLevel="1" x14ac:dyDescent="0.25">
      <c r="A126" s="3" t="s">
        <v>166</v>
      </c>
      <c r="B126" s="3" t="s">
        <v>190</v>
      </c>
      <c r="C126" s="3" t="s">
        <v>98</v>
      </c>
      <c r="D126" s="3" t="s">
        <v>128</v>
      </c>
      <c r="E126" s="4" t="s">
        <v>129</v>
      </c>
      <c r="F126" s="5">
        <v>0</v>
      </c>
      <c r="G126" s="5">
        <v>0</v>
      </c>
      <c r="H126" s="5">
        <v>0</v>
      </c>
      <c r="I126" s="5">
        <v>0</v>
      </c>
      <c r="J126" s="5">
        <f t="shared" ref="J126:J131" si="79">G126+I126</f>
        <v>0</v>
      </c>
      <c r="K126" s="5">
        <v>10000</v>
      </c>
      <c r="L126" s="5">
        <v>10000</v>
      </c>
      <c r="M126" s="33">
        <v>0</v>
      </c>
      <c r="N126" s="26">
        <v>0</v>
      </c>
      <c r="O126" s="29">
        <f t="shared" ref="O126:O131" si="80">L126+N126</f>
        <v>10000</v>
      </c>
    </row>
    <row r="127" spans="1:15" ht="12" customHeight="1" outlineLevel="1" x14ac:dyDescent="0.25">
      <c r="A127" s="3" t="s">
        <v>166</v>
      </c>
      <c r="B127" s="3" t="s">
        <v>190</v>
      </c>
      <c r="C127" s="3" t="s">
        <v>98</v>
      </c>
      <c r="D127" s="3" t="s">
        <v>130</v>
      </c>
      <c r="E127" s="4" t="s">
        <v>131</v>
      </c>
      <c r="F127" s="5">
        <v>0</v>
      </c>
      <c r="G127" s="5">
        <v>0</v>
      </c>
      <c r="H127" s="5">
        <v>0</v>
      </c>
      <c r="I127" s="5">
        <v>0</v>
      </c>
      <c r="J127" s="5">
        <f t="shared" si="79"/>
        <v>0</v>
      </c>
      <c r="K127" s="5">
        <v>160000</v>
      </c>
      <c r="L127" s="5">
        <v>160000</v>
      </c>
      <c r="M127" s="33">
        <v>0</v>
      </c>
      <c r="N127" s="26">
        <v>0</v>
      </c>
      <c r="O127" s="29">
        <f t="shared" si="80"/>
        <v>160000</v>
      </c>
    </row>
    <row r="128" spans="1:15" ht="12" customHeight="1" outlineLevel="1" x14ac:dyDescent="0.25">
      <c r="A128" s="3" t="s">
        <v>166</v>
      </c>
      <c r="B128" s="3" t="s">
        <v>190</v>
      </c>
      <c r="C128" s="3" t="s">
        <v>98</v>
      </c>
      <c r="D128" s="3" t="s">
        <v>140</v>
      </c>
      <c r="E128" s="4" t="s">
        <v>141</v>
      </c>
      <c r="F128" s="5">
        <v>0</v>
      </c>
      <c r="G128" s="5">
        <v>0</v>
      </c>
      <c r="H128" s="5">
        <v>0</v>
      </c>
      <c r="I128" s="5">
        <v>0</v>
      </c>
      <c r="J128" s="5">
        <f t="shared" si="79"/>
        <v>0</v>
      </c>
      <c r="K128" s="5">
        <v>100</v>
      </c>
      <c r="L128" s="5">
        <v>100</v>
      </c>
      <c r="M128" s="33">
        <v>0</v>
      </c>
      <c r="N128" s="26">
        <v>0</v>
      </c>
      <c r="O128" s="29">
        <f t="shared" si="80"/>
        <v>100</v>
      </c>
    </row>
    <row r="129" spans="1:15" ht="12" customHeight="1" outlineLevel="1" x14ac:dyDescent="0.25">
      <c r="A129" s="3" t="s">
        <v>166</v>
      </c>
      <c r="B129" s="3" t="s">
        <v>190</v>
      </c>
      <c r="C129" s="3" t="s">
        <v>98</v>
      </c>
      <c r="D129" s="3" t="s">
        <v>142</v>
      </c>
      <c r="E129" s="4" t="s">
        <v>143</v>
      </c>
      <c r="F129" s="5">
        <v>0</v>
      </c>
      <c r="G129" s="5">
        <v>0</v>
      </c>
      <c r="H129" s="5">
        <v>0</v>
      </c>
      <c r="I129" s="5">
        <v>0</v>
      </c>
      <c r="J129" s="5">
        <f t="shared" si="79"/>
        <v>0</v>
      </c>
      <c r="K129" s="5">
        <v>1000</v>
      </c>
      <c r="L129" s="5">
        <v>1000</v>
      </c>
      <c r="M129" s="33">
        <v>0</v>
      </c>
      <c r="N129" s="26">
        <v>0</v>
      </c>
      <c r="O129" s="29">
        <f t="shared" si="80"/>
        <v>1000</v>
      </c>
    </row>
    <row r="130" spans="1:15" ht="12" customHeight="1" outlineLevel="1" x14ac:dyDescent="0.25">
      <c r="A130" s="3" t="s">
        <v>166</v>
      </c>
      <c r="B130" s="3" t="s">
        <v>190</v>
      </c>
      <c r="C130" s="3" t="s">
        <v>98</v>
      </c>
      <c r="D130" s="3" t="s">
        <v>101</v>
      </c>
      <c r="E130" s="4" t="s">
        <v>102</v>
      </c>
      <c r="F130" s="5">
        <v>0</v>
      </c>
      <c r="G130" s="5">
        <v>0</v>
      </c>
      <c r="H130" s="5">
        <v>0</v>
      </c>
      <c r="I130" s="5">
        <v>0</v>
      </c>
      <c r="J130" s="5">
        <f t="shared" si="79"/>
        <v>0</v>
      </c>
      <c r="K130" s="5">
        <v>260000</v>
      </c>
      <c r="L130" s="5">
        <v>260000</v>
      </c>
      <c r="M130" s="39">
        <v>105240</v>
      </c>
      <c r="N130" s="26">
        <v>0</v>
      </c>
      <c r="O130" s="29">
        <f t="shared" si="80"/>
        <v>260000</v>
      </c>
    </row>
    <row r="131" spans="1:15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84</v>
      </c>
      <c r="E131" s="4" t="s">
        <v>85</v>
      </c>
      <c r="F131" s="5">
        <v>0</v>
      </c>
      <c r="G131" s="5">
        <v>0</v>
      </c>
      <c r="H131" s="5">
        <v>0</v>
      </c>
      <c r="I131" s="5">
        <v>0</v>
      </c>
      <c r="J131" s="5">
        <f t="shared" si="79"/>
        <v>0</v>
      </c>
      <c r="K131" s="5">
        <v>4000</v>
      </c>
      <c r="L131" s="5">
        <v>4000</v>
      </c>
      <c r="M131" s="33">
        <v>0</v>
      </c>
      <c r="N131" s="26">
        <v>0</v>
      </c>
      <c r="O131" s="29">
        <f t="shared" si="80"/>
        <v>4000</v>
      </c>
    </row>
    <row r="132" spans="1:15" ht="12" customHeight="1" x14ac:dyDescent="0.25">
      <c r="A132" s="65" t="s">
        <v>191</v>
      </c>
      <c r="B132" s="66"/>
      <c r="C132" s="66"/>
      <c r="D132" s="66"/>
      <c r="E132" s="66"/>
      <c r="F132" s="6">
        <f>SUM(F125:F131)</f>
        <v>0</v>
      </c>
      <c r="G132" s="6">
        <f>SUM(G125:G131)</f>
        <v>0</v>
      </c>
      <c r="H132" s="6">
        <f t="shared" ref="H132:J132" si="81">SUM(H125:H131)</f>
        <v>0</v>
      </c>
      <c r="I132" s="6">
        <f t="shared" si="81"/>
        <v>0</v>
      </c>
      <c r="J132" s="6">
        <f t="shared" si="81"/>
        <v>0</v>
      </c>
      <c r="K132" s="6">
        <f t="shared" ref="K132" si="82">SUM(K125:K131)</f>
        <v>440100</v>
      </c>
      <c r="L132" s="6">
        <f t="shared" ref="L132:O132" si="83">SUM(L125:L131)</f>
        <v>440100</v>
      </c>
      <c r="M132" s="6">
        <f t="shared" si="83"/>
        <v>105240</v>
      </c>
      <c r="N132" s="6">
        <f t="shared" si="83"/>
        <v>0</v>
      </c>
      <c r="O132" s="6">
        <f t="shared" si="83"/>
        <v>440100</v>
      </c>
    </row>
    <row r="133" spans="1:15" ht="12" customHeight="1" outlineLevel="1" x14ac:dyDescent="0.25">
      <c r="A133" s="3" t="s">
        <v>166</v>
      </c>
      <c r="B133" s="3" t="s">
        <v>192</v>
      </c>
      <c r="C133" s="3" t="s">
        <v>193</v>
      </c>
      <c r="D133" s="3" t="s">
        <v>169</v>
      </c>
      <c r="E133" s="4" t="s">
        <v>170</v>
      </c>
      <c r="F133" s="5">
        <v>20000</v>
      </c>
      <c r="G133" s="5">
        <v>20000</v>
      </c>
      <c r="H133" s="39">
        <v>1392</v>
      </c>
      <c r="I133" s="25">
        <v>0</v>
      </c>
      <c r="J133" s="27">
        <f>SUM(G133,I133)</f>
        <v>20000</v>
      </c>
      <c r="K133" s="5">
        <v>0</v>
      </c>
      <c r="L133" s="5">
        <v>0</v>
      </c>
      <c r="M133" s="33">
        <v>0</v>
      </c>
      <c r="N133" s="5">
        <v>0</v>
      </c>
      <c r="O133" s="5">
        <v>0</v>
      </c>
    </row>
    <row r="134" spans="1:15" ht="12" customHeight="1" outlineLevel="1" x14ac:dyDescent="0.25">
      <c r="A134" s="3" t="s">
        <v>166</v>
      </c>
      <c r="B134" s="3" t="s">
        <v>192</v>
      </c>
      <c r="C134" s="3" t="s">
        <v>193</v>
      </c>
      <c r="D134" s="3" t="s">
        <v>79</v>
      </c>
      <c r="E134" s="4" t="s">
        <v>194</v>
      </c>
      <c r="F134" s="5">
        <v>0</v>
      </c>
      <c r="G134" s="5">
        <v>0</v>
      </c>
      <c r="H134" s="5">
        <v>54</v>
      </c>
      <c r="I134" s="25">
        <v>54</v>
      </c>
      <c r="J134" s="27">
        <f>SUM(G134,I134)</f>
        <v>54</v>
      </c>
      <c r="K134" s="5">
        <v>0</v>
      </c>
      <c r="L134" s="5">
        <v>0</v>
      </c>
      <c r="M134" s="33">
        <v>0</v>
      </c>
      <c r="N134" s="5">
        <v>0</v>
      </c>
      <c r="O134" s="5">
        <v>0</v>
      </c>
    </row>
    <row r="135" spans="1:15" ht="12" customHeight="1" outlineLevel="1" x14ac:dyDescent="0.25">
      <c r="A135" s="3" t="s">
        <v>166</v>
      </c>
      <c r="B135" s="3" t="s">
        <v>192</v>
      </c>
      <c r="C135" s="3" t="s">
        <v>193</v>
      </c>
      <c r="D135" s="3" t="s">
        <v>120</v>
      </c>
      <c r="E135" s="4" t="s">
        <v>121</v>
      </c>
      <c r="F135" s="5">
        <v>0</v>
      </c>
      <c r="G135" s="5">
        <v>0</v>
      </c>
      <c r="H135" s="5">
        <v>0</v>
      </c>
      <c r="I135" s="5">
        <v>0</v>
      </c>
      <c r="J135" s="5">
        <f>G135+I135</f>
        <v>0</v>
      </c>
      <c r="K135" s="5">
        <v>37000</v>
      </c>
      <c r="L135" s="5">
        <v>37000</v>
      </c>
      <c r="M135" s="33">
        <v>4800</v>
      </c>
      <c r="N135" s="26">
        <v>0</v>
      </c>
      <c r="O135" s="29">
        <f>L135+N135</f>
        <v>37000</v>
      </c>
    </row>
    <row r="136" spans="1:15" ht="12" customHeight="1" outlineLevel="1" x14ac:dyDescent="0.25">
      <c r="A136" s="3" t="s">
        <v>166</v>
      </c>
      <c r="B136" s="3" t="s">
        <v>192</v>
      </c>
      <c r="C136" s="3" t="s">
        <v>193</v>
      </c>
      <c r="D136" s="3" t="s">
        <v>101</v>
      </c>
      <c r="E136" s="4" t="s">
        <v>102</v>
      </c>
      <c r="F136" s="5">
        <v>0</v>
      </c>
      <c r="G136" s="5">
        <v>0</v>
      </c>
      <c r="H136" s="5">
        <v>0</v>
      </c>
      <c r="I136" s="5">
        <v>0</v>
      </c>
      <c r="J136" s="5">
        <f>G136+I136</f>
        <v>0</v>
      </c>
      <c r="K136" s="5">
        <v>300000</v>
      </c>
      <c r="L136" s="5">
        <v>300000</v>
      </c>
      <c r="M136" s="33">
        <v>77515</v>
      </c>
      <c r="N136" s="26">
        <v>0</v>
      </c>
      <c r="O136" s="29">
        <f>L136+N136</f>
        <v>300000</v>
      </c>
    </row>
    <row r="137" spans="1:15" ht="12" customHeight="1" x14ac:dyDescent="0.25">
      <c r="A137" s="65" t="s">
        <v>195</v>
      </c>
      <c r="B137" s="66"/>
      <c r="C137" s="66"/>
      <c r="D137" s="66"/>
      <c r="E137" s="66"/>
      <c r="F137" s="6">
        <f>SUM(F133:F136)</f>
        <v>20000</v>
      </c>
      <c r="G137" s="6">
        <f>SUM(G133:G136)</f>
        <v>20000</v>
      </c>
      <c r="H137" s="6">
        <f t="shared" ref="H137:J137" si="84">SUM(H133:H136)</f>
        <v>1446</v>
      </c>
      <c r="I137" s="6">
        <f t="shared" si="84"/>
        <v>54</v>
      </c>
      <c r="J137" s="6">
        <f t="shared" si="84"/>
        <v>20054</v>
      </c>
      <c r="K137" s="6">
        <f>SUM(K133:K136)</f>
        <v>337000</v>
      </c>
      <c r="L137" s="6">
        <f>SUM(L133:L136)</f>
        <v>337000</v>
      </c>
      <c r="M137" s="6">
        <f t="shared" ref="M137:O137" si="85">SUM(M133:M136)</f>
        <v>82315</v>
      </c>
      <c r="N137" s="6">
        <f t="shared" si="85"/>
        <v>0</v>
      </c>
      <c r="O137" s="6">
        <f t="shared" si="85"/>
        <v>337000</v>
      </c>
    </row>
    <row r="138" spans="1:15" ht="12" customHeight="1" outlineLevel="1" x14ac:dyDescent="0.25">
      <c r="A138" s="3" t="s">
        <v>166</v>
      </c>
      <c r="B138" s="3" t="s">
        <v>196</v>
      </c>
      <c r="C138" s="3" t="s">
        <v>197</v>
      </c>
      <c r="D138" s="3" t="s">
        <v>169</v>
      </c>
      <c r="E138" s="4" t="s">
        <v>170</v>
      </c>
      <c r="F138" s="5">
        <v>120000</v>
      </c>
      <c r="G138" s="5">
        <v>120000</v>
      </c>
      <c r="H138" s="39">
        <v>1920</v>
      </c>
      <c r="I138" s="25">
        <v>0</v>
      </c>
      <c r="J138" s="27">
        <f>SUM(G138,I138)</f>
        <v>120000</v>
      </c>
      <c r="K138" s="5">
        <v>0</v>
      </c>
      <c r="L138" s="5">
        <v>0</v>
      </c>
      <c r="M138" s="33">
        <v>0</v>
      </c>
      <c r="N138" s="5">
        <v>0</v>
      </c>
      <c r="O138" s="5">
        <v>0</v>
      </c>
    </row>
    <row r="139" spans="1:15" ht="12" customHeight="1" outlineLevel="1" x14ac:dyDescent="0.25">
      <c r="A139" s="3" t="s">
        <v>166</v>
      </c>
      <c r="B139" s="3" t="s">
        <v>196</v>
      </c>
      <c r="C139" s="3" t="s">
        <v>197</v>
      </c>
      <c r="D139" s="3" t="s">
        <v>120</v>
      </c>
      <c r="E139" s="4" t="s">
        <v>121</v>
      </c>
      <c r="F139" s="5">
        <v>0</v>
      </c>
      <c r="G139" s="5">
        <v>0</v>
      </c>
      <c r="H139" s="5">
        <v>0</v>
      </c>
      <c r="I139" s="5">
        <v>0</v>
      </c>
      <c r="J139" s="5">
        <f>G139+I139</f>
        <v>0</v>
      </c>
      <c r="K139" s="5">
        <v>80000</v>
      </c>
      <c r="L139" s="5">
        <v>80000</v>
      </c>
      <c r="M139" s="33">
        <v>6389</v>
      </c>
      <c r="N139" s="26">
        <v>0</v>
      </c>
      <c r="O139" s="29">
        <f>L139+N139</f>
        <v>80000</v>
      </c>
    </row>
    <row r="140" spans="1:15" ht="12" customHeight="1" outlineLevel="1" x14ac:dyDescent="0.25">
      <c r="A140" s="3" t="s">
        <v>166</v>
      </c>
      <c r="B140" s="3" t="s">
        <v>196</v>
      </c>
      <c r="C140" s="3" t="s">
        <v>197</v>
      </c>
      <c r="D140" s="3" t="s">
        <v>198</v>
      </c>
      <c r="E140" s="4" t="s">
        <v>199</v>
      </c>
      <c r="F140" s="5">
        <v>0</v>
      </c>
      <c r="G140" s="5">
        <v>0</v>
      </c>
      <c r="H140" s="5">
        <v>0</v>
      </c>
      <c r="I140" s="5">
        <v>0</v>
      </c>
      <c r="J140" s="5">
        <f t="shared" ref="J140:J145" si="86">G140+I140</f>
        <v>0</v>
      </c>
      <c r="K140" s="5">
        <v>4000</v>
      </c>
      <c r="L140" s="5">
        <v>4000</v>
      </c>
      <c r="M140" s="33">
        <v>0</v>
      </c>
      <c r="N140" s="26">
        <v>0</v>
      </c>
      <c r="O140" s="29">
        <f t="shared" ref="O140:O145" si="87">L140+N140</f>
        <v>4000</v>
      </c>
    </row>
    <row r="141" spans="1:15" ht="12" customHeight="1" outlineLevel="1" x14ac:dyDescent="0.25">
      <c r="A141" s="3" t="s">
        <v>166</v>
      </c>
      <c r="B141" s="3" t="s">
        <v>196</v>
      </c>
      <c r="C141" s="3" t="s">
        <v>197</v>
      </c>
      <c r="D141" s="3" t="s">
        <v>128</v>
      </c>
      <c r="E141" s="4" t="s">
        <v>129</v>
      </c>
      <c r="F141" s="5">
        <v>0</v>
      </c>
      <c r="G141" s="5">
        <v>0</v>
      </c>
      <c r="H141" s="5">
        <v>0</v>
      </c>
      <c r="I141" s="5">
        <v>0</v>
      </c>
      <c r="J141" s="5">
        <f t="shared" si="86"/>
        <v>0</v>
      </c>
      <c r="K141" s="5">
        <v>80000</v>
      </c>
      <c r="L141" s="5">
        <v>80000</v>
      </c>
      <c r="M141" s="33">
        <v>0</v>
      </c>
      <c r="N141" s="26">
        <v>0</v>
      </c>
      <c r="O141" s="29">
        <f t="shared" si="87"/>
        <v>80000</v>
      </c>
    </row>
    <row r="142" spans="1:15" ht="12" customHeight="1" outlineLevel="1" x14ac:dyDescent="0.25">
      <c r="A142" s="3" t="s">
        <v>166</v>
      </c>
      <c r="B142" s="3" t="s">
        <v>196</v>
      </c>
      <c r="C142" s="3" t="s">
        <v>197</v>
      </c>
      <c r="D142" s="3" t="s">
        <v>130</v>
      </c>
      <c r="E142" s="4" t="s">
        <v>131</v>
      </c>
      <c r="F142" s="5">
        <v>0</v>
      </c>
      <c r="G142" s="5">
        <v>0</v>
      </c>
      <c r="H142" s="5">
        <v>0</v>
      </c>
      <c r="I142" s="5">
        <v>0</v>
      </c>
      <c r="J142" s="5">
        <f t="shared" si="86"/>
        <v>0</v>
      </c>
      <c r="K142" s="5">
        <v>4000</v>
      </c>
      <c r="L142" s="5">
        <v>4000</v>
      </c>
      <c r="M142" s="33">
        <v>87</v>
      </c>
      <c r="N142" s="26">
        <v>0</v>
      </c>
      <c r="O142" s="29">
        <f t="shared" si="87"/>
        <v>4000</v>
      </c>
    </row>
    <row r="143" spans="1:15" ht="12" customHeight="1" outlineLevel="1" x14ac:dyDescent="0.25">
      <c r="A143" s="3" t="s">
        <v>166</v>
      </c>
      <c r="B143" s="3" t="s">
        <v>196</v>
      </c>
      <c r="C143" s="3" t="s">
        <v>197</v>
      </c>
      <c r="D143" s="3" t="s">
        <v>142</v>
      </c>
      <c r="E143" s="4" t="s">
        <v>143</v>
      </c>
      <c r="F143" s="5">
        <v>0</v>
      </c>
      <c r="G143" s="5">
        <v>0</v>
      </c>
      <c r="H143" s="5">
        <v>0</v>
      </c>
      <c r="I143" s="5">
        <v>0</v>
      </c>
      <c r="J143" s="5">
        <f t="shared" si="86"/>
        <v>0</v>
      </c>
      <c r="K143" s="5">
        <v>500</v>
      </c>
      <c r="L143" s="5">
        <v>500</v>
      </c>
      <c r="M143" s="33">
        <v>23</v>
      </c>
      <c r="N143" s="26">
        <v>0</v>
      </c>
      <c r="O143" s="29">
        <f t="shared" si="87"/>
        <v>500</v>
      </c>
    </row>
    <row r="144" spans="1:15" ht="12" customHeight="1" outlineLevel="1" x14ac:dyDescent="0.25">
      <c r="A144" s="3" t="s">
        <v>166</v>
      </c>
      <c r="B144" s="3" t="s">
        <v>196</v>
      </c>
      <c r="C144" s="3" t="s">
        <v>197</v>
      </c>
      <c r="D144" s="3" t="s">
        <v>101</v>
      </c>
      <c r="E144" s="4" t="s">
        <v>102</v>
      </c>
      <c r="F144" s="5">
        <v>0</v>
      </c>
      <c r="G144" s="5">
        <v>0</v>
      </c>
      <c r="H144" s="5">
        <v>0</v>
      </c>
      <c r="I144" s="5">
        <v>0</v>
      </c>
      <c r="J144" s="5">
        <f t="shared" si="86"/>
        <v>0</v>
      </c>
      <c r="K144" s="5">
        <v>180000</v>
      </c>
      <c r="L144" s="5">
        <v>180000</v>
      </c>
      <c r="M144" s="33">
        <v>2607</v>
      </c>
      <c r="N144" s="26">
        <v>0</v>
      </c>
      <c r="O144" s="29">
        <f t="shared" si="87"/>
        <v>180000</v>
      </c>
    </row>
    <row r="145" spans="1:15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84</v>
      </c>
      <c r="E145" s="4" t="s">
        <v>85</v>
      </c>
      <c r="F145" s="5">
        <v>0</v>
      </c>
      <c r="G145" s="5">
        <v>0</v>
      </c>
      <c r="H145" s="5">
        <v>0</v>
      </c>
      <c r="I145" s="5">
        <v>0</v>
      </c>
      <c r="J145" s="5">
        <f t="shared" si="86"/>
        <v>0</v>
      </c>
      <c r="K145" s="5">
        <v>10000</v>
      </c>
      <c r="L145" s="5">
        <v>10000</v>
      </c>
      <c r="M145" s="33">
        <v>0</v>
      </c>
      <c r="N145" s="26">
        <v>0</v>
      </c>
      <c r="O145" s="29">
        <f t="shared" si="87"/>
        <v>10000</v>
      </c>
    </row>
    <row r="146" spans="1:15" ht="12" customHeight="1" x14ac:dyDescent="0.25">
      <c r="A146" s="65" t="s">
        <v>200</v>
      </c>
      <c r="B146" s="66"/>
      <c r="C146" s="66"/>
      <c r="D146" s="66"/>
      <c r="E146" s="66"/>
      <c r="F146" s="6">
        <f>SUM(F138:F145)</f>
        <v>120000</v>
      </c>
      <c r="G146" s="6">
        <f>SUM(G138:G145)</f>
        <v>120000</v>
      </c>
      <c r="H146" s="6">
        <f t="shared" ref="H146:J146" si="88">SUM(H138:H145)</f>
        <v>1920</v>
      </c>
      <c r="I146" s="6">
        <f t="shared" si="88"/>
        <v>0</v>
      </c>
      <c r="J146" s="6">
        <f t="shared" si="88"/>
        <v>120000</v>
      </c>
      <c r="K146" s="6">
        <f>SUM(K138:K145)</f>
        <v>358500</v>
      </c>
      <c r="L146" s="6">
        <f>SUM(L138:L145)</f>
        <v>358500</v>
      </c>
      <c r="M146" s="6">
        <f t="shared" ref="M146:O146" si="89">SUM(M138:M145)</f>
        <v>9106</v>
      </c>
      <c r="N146" s="6">
        <f t="shared" si="89"/>
        <v>0</v>
      </c>
      <c r="O146" s="6">
        <f t="shared" si="89"/>
        <v>358500</v>
      </c>
    </row>
    <row r="147" spans="1:15" ht="12" customHeight="1" outlineLevel="1" x14ac:dyDescent="0.25">
      <c r="A147" s="3" t="s">
        <v>166</v>
      </c>
      <c r="B147" s="3" t="s">
        <v>201</v>
      </c>
      <c r="C147" s="3" t="s">
        <v>202</v>
      </c>
      <c r="D147" s="3" t="s">
        <v>169</v>
      </c>
      <c r="E147" s="4" t="s">
        <v>170</v>
      </c>
      <c r="F147" s="5">
        <v>17000</v>
      </c>
      <c r="G147" s="5">
        <v>17000</v>
      </c>
      <c r="H147" s="39">
        <v>2528</v>
      </c>
      <c r="I147" s="25">
        <v>0</v>
      </c>
      <c r="J147" s="27">
        <f>SUM(G147,I147)</f>
        <v>17000</v>
      </c>
      <c r="K147" s="5">
        <v>0</v>
      </c>
      <c r="L147" s="5">
        <v>0</v>
      </c>
      <c r="M147" s="33">
        <v>0</v>
      </c>
      <c r="N147" s="5">
        <v>0</v>
      </c>
      <c r="O147" s="5">
        <v>0</v>
      </c>
    </row>
    <row r="148" spans="1:15" ht="12" customHeight="1" outlineLevel="1" x14ac:dyDescent="0.25">
      <c r="A148" s="3" t="s">
        <v>166</v>
      </c>
      <c r="B148" s="3" t="s">
        <v>201</v>
      </c>
      <c r="C148" s="3" t="s">
        <v>202</v>
      </c>
      <c r="D148" s="3" t="s">
        <v>173</v>
      </c>
      <c r="E148" s="4" t="s">
        <v>174</v>
      </c>
      <c r="F148" s="5">
        <v>0</v>
      </c>
      <c r="G148" s="5">
        <v>0</v>
      </c>
      <c r="H148" s="5">
        <v>0</v>
      </c>
      <c r="I148" s="5">
        <v>0</v>
      </c>
      <c r="J148" s="5">
        <f>G148+I148</f>
        <v>0</v>
      </c>
      <c r="K148" s="33">
        <v>433000</v>
      </c>
      <c r="L148" s="33">
        <v>433000</v>
      </c>
      <c r="M148" s="33">
        <v>95151</v>
      </c>
      <c r="N148" s="26">
        <v>0</v>
      </c>
      <c r="O148" s="29">
        <f>L148+N148</f>
        <v>433000</v>
      </c>
    </row>
    <row r="149" spans="1:15" ht="12" customHeight="1" outlineLevel="1" x14ac:dyDescent="0.25">
      <c r="A149" s="3" t="s">
        <v>166</v>
      </c>
      <c r="B149" s="3" t="s">
        <v>201</v>
      </c>
      <c r="C149" s="3" t="s">
        <v>202</v>
      </c>
      <c r="D149" s="3" t="s">
        <v>175</v>
      </c>
      <c r="E149" s="4" t="s">
        <v>176</v>
      </c>
      <c r="F149" s="5">
        <v>0</v>
      </c>
      <c r="G149" s="5">
        <v>0</v>
      </c>
      <c r="H149" s="5">
        <v>0</v>
      </c>
      <c r="I149" s="5">
        <v>0</v>
      </c>
      <c r="J149" s="5">
        <f t="shared" ref="J149:J166" si="90">G149+I149</f>
        <v>0</v>
      </c>
      <c r="K149" s="33">
        <v>108000</v>
      </c>
      <c r="L149" s="33">
        <v>108000</v>
      </c>
      <c r="M149" s="33">
        <v>22869</v>
      </c>
      <c r="N149" s="26">
        <v>0</v>
      </c>
      <c r="O149" s="29">
        <f t="shared" ref="O149:O166" si="91">L149+N149</f>
        <v>108000</v>
      </c>
    </row>
    <row r="150" spans="1:15" ht="12" customHeight="1" outlineLevel="1" x14ac:dyDescent="0.25">
      <c r="A150" s="3" t="s">
        <v>166</v>
      </c>
      <c r="B150" s="3" t="s">
        <v>201</v>
      </c>
      <c r="C150" s="3" t="s">
        <v>202</v>
      </c>
      <c r="D150" s="3" t="s">
        <v>177</v>
      </c>
      <c r="E150" s="4" t="s">
        <v>178</v>
      </c>
      <c r="F150" s="5">
        <v>0</v>
      </c>
      <c r="G150" s="5">
        <v>0</v>
      </c>
      <c r="H150" s="5">
        <v>0</v>
      </c>
      <c r="I150" s="5">
        <v>0</v>
      </c>
      <c r="J150" s="5">
        <f t="shared" si="90"/>
        <v>0</v>
      </c>
      <c r="K150" s="33">
        <v>39000</v>
      </c>
      <c r="L150" s="33">
        <v>39000</v>
      </c>
      <c r="M150" s="33">
        <v>8299</v>
      </c>
      <c r="N150" s="26">
        <v>0</v>
      </c>
      <c r="O150" s="29">
        <f t="shared" si="91"/>
        <v>39000</v>
      </c>
    </row>
    <row r="151" spans="1:15" ht="12" customHeight="1" outlineLevel="1" x14ac:dyDescent="0.25">
      <c r="A151" s="3" t="s">
        <v>166</v>
      </c>
      <c r="B151" s="3" t="s">
        <v>201</v>
      </c>
      <c r="C151" s="3" t="s">
        <v>202</v>
      </c>
      <c r="D151" s="3" t="s">
        <v>126</v>
      </c>
      <c r="E151" s="4" t="s">
        <v>127</v>
      </c>
      <c r="F151" s="5">
        <v>0</v>
      </c>
      <c r="G151" s="5">
        <v>0</v>
      </c>
      <c r="H151" s="5">
        <v>0</v>
      </c>
      <c r="I151" s="5">
        <v>0</v>
      </c>
      <c r="J151" s="5">
        <f t="shared" si="90"/>
        <v>0</v>
      </c>
      <c r="K151" s="33">
        <v>100000</v>
      </c>
      <c r="L151" s="33">
        <v>100000</v>
      </c>
      <c r="M151" s="33">
        <v>12584</v>
      </c>
      <c r="N151" s="26">
        <v>0</v>
      </c>
      <c r="O151" s="29">
        <f t="shared" si="91"/>
        <v>100000</v>
      </c>
    </row>
    <row r="152" spans="1:15" ht="12" customHeight="1" outlineLevel="1" x14ac:dyDescent="0.25">
      <c r="A152" s="3" t="s">
        <v>166</v>
      </c>
      <c r="B152" s="3" t="s">
        <v>201</v>
      </c>
      <c r="C152" s="3" t="s">
        <v>202</v>
      </c>
      <c r="D152" s="3" t="s">
        <v>128</v>
      </c>
      <c r="E152" s="4" t="s">
        <v>129</v>
      </c>
      <c r="F152" s="5">
        <v>0</v>
      </c>
      <c r="G152" s="5">
        <v>0</v>
      </c>
      <c r="H152" s="5">
        <v>0</v>
      </c>
      <c r="I152" s="5">
        <v>0</v>
      </c>
      <c r="J152" s="5">
        <f t="shared" si="90"/>
        <v>0</v>
      </c>
      <c r="K152" s="33">
        <v>25000</v>
      </c>
      <c r="L152" s="33">
        <v>25000</v>
      </c>
      <c r="M152" s="33">
        <v>0</v>
      </c>
      <c r="N152" s="26">
        <v>0</v>
      </c>
      <c r="O152" s="29">
        <f t="shared" si="91"/>
        <v>25000</v>
      </c>
    </row>
    <row r="153" spans="1:15" ht="12" customHeight="1" outlineLevel="1" x14ac:dyDescent="0.25">
      <c r="A153" s="3" t="s">
        <v>166</v>
      </c>
      <c r="B153" s="3" t="s">
        <v>201</v>
      </c>
      <c r="C153" s="3" t="s">
        <v>202</v>
      </c>
      <c r="D153" s="3" t="s">
        <v>130</v>
      </c>
      <c r="E153" s="4" t="s">
        <v>131</v>
      </c>
      <c r="F153" s="5">
        <v>0</v>
      </c>
      <c r="G153" s="5">
        <v>0</v>
      </c>
      <c r="H153" s="5">
        <v>0</v>
      </c>
      <c r="I153" s="5">
        <v>0</v>
      </c>
      <c r="J153" s="5">
        <f t="shared" si="90"/>
        <v>0</v>
      </c>
      <c r="K153" s="33">
        <v>20000</v>
      </c>
      <c r="L153" s="33">
        <v>20000</v>
      </c>
      <c r="M153" s="33">
        <v>2564</v>
      </c>
      <c r="N153" s="26">
        <v>0</v>
      </c>
      <c r="O153" s="29">
        <f t="shared" si="91"/>
        <v>20000</v>
      </c>
    </row>
    <row r="154" spans="1:15" ht="12" customHeight="1" outlineLevel="1" x14ac:dyDescent="0.25">
      <c r="A154" s="3" t="s">
        <v>166</v>
      </c>
      <c r="B154" s="3" t="s">
        <v>201</v>
      </c>
      <c r="C154" s="3" t="s">
        <v>202</v>
      </c>
      <c r="D154" s="3" t="s">
        <v>140</v>
      </c>
      <c r="E154" s="4" t="s">
        <v>141</v>
      </c>
      <c r="F154" s="5">
        <v>0</v>
      </c>
      <c r="G154" s="5">
        <v>0</v>
      </c>
      <c r="H154" s="5">
        <v>0</v>
      </c>
      <c r="I154" s="5">
        <v>0</v>
      </c>
      <c r="J154" s="5">
        <f t="shared" si="90"/>
        <v>0</v>
      </c>
      <c r="K154" s="33">
        <v>500</v>
      </c>
      <c r="L154" s="33">
        <v>500</v>
      </c>
      <c r="M154" s="33">
        <v>0</v>
      </c>
      <c r="N154" s="26">
        <v>0</v>
      </c>
      <c r="O154" s="29">
        <f t="shared" si="91"/>
        <v>500</v>
      </c>
    </row>
    <row r="155" spans="1:15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142</v>
      </c>
      <c r="E155" s="4" t="s">
        <v>143</v>
      </c>
      <c r="F155" s="5">
        <v>0</v>
      </c>
      <c r="G155" s="5">
        <v>0</v>
      </c>
      <c r="H155" s="5">
        <v>0</v>
      </c>
      <c r="I155" s="5">
        <v>0</v>
      </c>
      <c r="J155" s="5">
        <f t="shared" si="90"/>
        <v>0</v>
      </c>
      <c r="K155" s="33">
        <v>3000</v>
      </c>
      <c r="L155" s="33">
        <v>3000</v>
      </c>
      <c r="M155" s="33">
        <v>41</v>
      </c>
      <c r="N155" s="26">
        <v>0</v>
      </c>
      <c r="O155" s="29">
        <f t="shared" si="91"/>
        <v>3000</v>
      </c>
    </row>
    <row r="156" spans="1:15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148</v>
      </c>
      <c r="E156" s="4" t="s">
        <v>149</v>
      </c>
      <c r="F156" s="5">
        <v>0</v>
      </c>
      <c r="G156" s="5">
        <v>0</v>
      </c>
      <c r="H156" s="5">
        <v>0</v>
      </c>
      <c r="I156" s="5">
        <v>0</v>
      </c>
      <c r="J156" s="5">
        <f t="shared" si="90"/>
        <v>0</v>
      </c>
      <c r="K156" s="33">
        <v>5000</v>
      </c>
      <c r="L156" s="33">
        <v>5000</v>
      </c>
      <c r="M156" s="33">
        <v>0</v>
      </c>
      <c r="N156" s="26">
        <v>0</v>
      </c>
      <c r="O156" s="29">
        <f t="shared" si="91"/>
        <v>5000</v>
      </c>
    </row>
    <row r="157" spans="1:15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181</v>
      </c>
      <c r="E157" s="4" t="s">
        <v>182</v>
      </c>
      <c r="F157" s="5">
        <v>0</v>
      </c>
      <c r="G157" s="5">
        <v>0</v>
      </c>
      <c r="H157" s="5">
        <v>0</v>
      </c>
      <c r="I157" s="5">
        <v>0</v>
      </c>
      <c r="J157" s="5">
        <f t="shared" si="90"/>
        <v>0</v>
      </c>
      <c r="K157" s="33">
        <v>25000</v>
      </c>
      <c r="L157" s="33">
        <v>25000</v>
      </c>
      <c r="M157" s="33">
        <v>4748</v>
      </c>
      <c r="N157" s="26">
        <v>0</v>
      </c>
      <c r="O157" s="29">
        <f t="shared" si="91"/>
        <v>25000</v>
      </c>
    </row>
    <row r="158" spans="1:15" ht="12" customHeight="1" outlineLevel="1" x14ac:dyDescent="0.25">
      <c r="A158" s="3" t="s">
        <v>166</v>
      </c>
      <c r="B158" s="3" t="s">
        <v>201</v>
      </c>
      <c r="C158" s="3" t="s">
        <v>202</v>
      </c>
      <c r="D158" s="3" t="s">
        <v>101</v>
      </c>
      <c r="E158" s="4" t="s">
        <v>102</v>
      </c>
      <c r="F158" s="5">
        <v>0</v>
      </c>
      <c r="G158" s="5">
        <v>0</v>
      </c>
      <c r="H158" s="5">
        <v>0</v>
      </c>
      <c r="I158" s="5">
        <v>0</v>
      </c>
      <c r="J158" s="5">
        <f t="shared" si="90"/>
        <v>0</v>
      </c>
      <c r="K158" s="33">
        <v>20000</v>
      </c>
      <c r="L158" s="33">
        <v>20000</v>
      </c>
      <c r="M158" s="33">
        <v>0</v>
      </c>
      <c r="N158" s="26">
        <v>0</v>
      </c>
      <c r="O158" s="29">
        <f t="shared" si="91"/>
        <v>20000</v>
      </c>
    </row>
    <row r="159" spans="1:15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84</v>
      </c>
      <c r="E159" s="4" t="s">
        <v>85</v>
      </c>
      <c r="F159" s="5">
        <v>0</v>
      </c>
      <c r="G159" s="5">
        <v>0</v>
      </c>
      <c r="H159" s="5">
        <v>0</v>
      </c>
      <c r="I159" s="5">
        <v>0</v>
      </c>
      <c r="J159" s="5">
        <f t="shared" si="90"/>
        <v>0</v>
      </c>
      <c r="K159" s="33">
        <v>5000</v>
      </c>
      <c r="L159" s="33">
        <v>5000</v>
      </c>
      <c r="M159" s="33">
        <v>0</v>
      </c>
      <c r="N159" s="26">
        <v>0</v>
      </c>
      <c r="O159" s="29">
        <f t="shared" si="91"/>
        <v>5000</v>
      </c>
    </row>
    <row r="160" spans="1:15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203</v>
      </c>
      <c r="E160" s="4" t="s">
        <v>204</v>
      </c>
      <c r="F160" s="5">
        <v>0</v>
      </c>
      <c r="G160" s="5">
        <v>0</v>
      </c>
      <c r="H160" s="5">
        <v>0</v>
      </c>
      <c r="I160" s="5">
        <v>0</v>
      </c>
      <c r="J160" s="5">
        <f t="shared" si="90"/>
        <v>0</v>
      </c>
      <c r="K160" s="33">
        <v>3000</v>
      </c>
      <c r="L160" s="33">
        <v>3000</v>
      </c>
      <c r="M160" s="33">
        <v>0</v>
      </c>
      <c r="N160" s="26">
        <v>0</v>
      </c>
      <c r="O160" s="29">
        <f t="shared" si="91"/>
        <v>3000</v>
      </c>
    </row>
    <row r="161" spans="1:15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183</v>
      </c>
      <c r="E161" s="4" t="s">
        <v>184</v>
      </c>
      <c r="F161" s="5">
        <v>0</v>
      </c>
      <c r="G161" s="5">
        <v>0</v>
      </c>
      <c r="H161" s="5">
        <v>0</v>
      </c>
      <c r="I161" s="5">
        <v>0</v>
      </c>
      <c r="J161" s="5">
        <f t="shared" si="90"/>
        <v>0</v>
      </c>
      <c r="K161" s="33">
        <v>1000</v>
      </c>
      <c r="L161" s="33">
        <v>1000</v>
      </c>
      <c r="M161" s="33">
        <v>0</v>
      </c>
      <c r="N161" s="26">
        <v>0</v>
      </c>
      <c r="O161" s="29">
        <f t="shared" si="91"/>
        <v>1000</v>
      </c>
    </row>
    <row r="162" spans="1:15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160</v>
      </c>
      <c r="E162" s="4" t="s">
        <v>161</v>
      </c>
      <c r="F162" s="5">
        <v>0</v>
      </c>
      <c r="G162" s="5">
        <v>0</v>
      </c>
      <c r="H162" s="5">
        <v>0</v>
      </c>
      <c r="I162" s="5">
        <v>0</v>
      </c>
      <c r="J162" s="5">
        <f t="shared" si="90"/>
        <v>0</v>
      </c>
      <c r="K162" s="33">
        <v>2000</v>
      </c>
      <c r="L162" s="33">
        <v>2000</v>
      </c>
      <c r="M162" s="33">
        <v>0</v>
      </c>
      <c r="N162" s="26">
        <v>0</v>
      </c>
      <c r="O162" s="29">
        <f t="shared" si="91"/>
        <v>2000</v>
      </c>
    </row>
    <row r="163" spans="1:15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185</v>
      </c>
      <c r="E163" s="4" t="s">
        <v>186</v>
      </c>
      <c r="F163" s="5">
        <v>0</v>
      </c>
      <c r="G163" s="5">
        <v>0</v>
      </c>
      <c r="H163" s="5">
        <v>0</v>
      </c>
      <c r="I163" s="5">
        <v>0</v>
      </c>
      <c r="J163" s="5">
        <f t="shared" si="90"/>
        <v>0</v>
      </c>
      <c r="K163" s="33">
        <v>1000</v>
      </c>
      <c r="L163" s="33">
        <v>1000</v>
      </c>
      <c r="M163" s="33">
        <v>0</v>
      </c>
      <c r="N163" s="26">
        <v>0</v>
      </c>
      <c r="O163" s="29">
        <f t="shared" si="91"/>
        <v>1000</v>
      </c>
    </row>
    <row r="164" spans="1:15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162</v>
      </c>
      <c r="E164" s="4" t="s">
        <v>163</v>
      </c>
      <c r="F164" s="5">
        <v>0</v>
      </c>
      <c r="G164" s="5">
        <v>0</v>
      </c>
      <c r="H164" s="5">
        <v>0</v>
      </c>
      <c r="I164" s="5">
        <v>0</v>
      </c>
      <c r="J164" s="5">
        <f t="shared" si="90"/>
        <v>0</v>
      </c>
      <c r="K164" s="33">
        <v>2500</v>
      </c>
      <c r="L164" s="33">
        <v>2500</v>
      </c>
      <c r="M164" s="33">
        <v>0</v>
      </c>
      <c r="N164" s="26">
        <v>0</v>
      </c>
      <c r="O164" s="29">
        <f t="shared" si="91"/>
        <v>2500</v>
      </c>
    </row>
    <row r="165" spans="1:15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205</v>
      </c>
      <c r="E165" s="4" t="s">
        <v>206</v>
      </c>
      <c r="F165" s="5">
        <v>0</v>
      </c>
      <c r="G165" s="5">
        <v>0</v>
      </c>
      <c r="H165" s="5">
        <v>0</v>
      </c>
      <c r="I165" s="5">
        <v>0</v>
      </c>
      <c r="J165" s="5">
        <f t="shared" si="90"/>
        <v>0</v>
      </c>
      <c r="K165" s="5">
        <v>0</v>
      </c>
      <c r="L165" s="5">
        <v>0</v>
      </c>
      <c r="M165" s="33">
        <v>0</v>
      </c>
      <c r="N165" s="26">
        <v>0</v>
      </c>
      <c r="O165" s="29">
        <f t="shared" si="91"/>
        <v>0</v>
      </c>
    </row>
    <row r="166" spans="1:15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86</v>
      </c>
      <c r="E166" s="4" t="s">
        <v>87</v>
      </c>
      <c r="F166" s="5">
        <v>0</v>
      </c>
      <c r="G166" s="5">
        <v>0</v>
      </c>
      <c r="H166" s="5">
        <v>0</v>
      </c>
      <c r="I166" s="5">
        <v>0</v>
      </c>
      <c r="J166" s="5">
        <f t="shared" si="90"/>
        <v>0</v>
      </c>
      <c r="K166" s="5">
        <v>0</v>
      </c>
      <c r="L166" s="5">
        <v>0</v>
      </c>
      <c r="M166" s="33">
        <v>0</v>
      </c>
      <c r="N166" s="26">
        <v>0</v>
      </c>
      <c r="O166" s="29">
        <f t="shared" si="91"/>
        <v>0</v>
      </c>
    </row>
    <row r="167" spans="1:15" ht="12" customHeight="1" outlineLevel="1" x14ac:dyDescent="0.25">
      <c r="A167" s="3" t="s">
        <v>166</v>
      </c>
      <c r="B167" s="3" t="s">
        <v>201</v>
      </c>
      <c r="C167" s="3" t="s">
        <v>202</v>
      </c>
      <c r="D167" s="3" t="s">
        <v>231</v>
      </c>
      <c r="E167" s="4" t="s">
        <v>232</v>
      </c>
      <c r="F167" s="5">
        <v>0</v>
      </c>
      <c r="G167" s="5">
        <v>0</v>
      </c>
      <c r="H167" s="5">
        <v>0</v>
      </c>
      <c r="I167" s="5">
        <v>0</v>
      </c>
      <c r="J167" s="5">
        <f t="shared" ref="J167" si="92">G167+I167</f>
        <v>0</v>
      </c>
      <c r="K167" s="5">
        <v>0</v>
      </c>
      <c r="L167" s="5">
        <v>0</v>
      </c>
      <c r="M167" s="33">
        <v>0</v>
      </c>
      <c r="N167" s="26">
        <v>0</v>
      </c>
      <c r="O167" s="29">
        <f t="shared" ref="O167" si="93">L167+N167</f>
        <v>0</v>
      </c>
    </row>
    <row r="168" spans="1:15" ht="12" customHeight="1" x14ac:dyDescent="0.25">
      <c r="A168" s="65" t="s">
        <v>207</v>
      </c>
      <c r="B168" s="66"/>
      <c r="C168" s="66"/>
      <c r="D168" s="66"/>
      <c r="E168" s="66"/>
      <c r="F168" s="6">
        <f t="shared" ref="F168:O168" si="94">SUM(F147:F167)</f>
        <v>17000</v>
      </c>
      <c r="G168" s="6">
        <f t="shared" si="94"/>
        <v>17000</v>
      </c>
      <c r="H168" s="6">
        <f t="shared" si="94"/>
        <v>2528</v>
      </c>
      <c r="I168" s="6">
        <f t="shared" si="94"/>
        <v>0</v>
      </c>
      <c r="J168" s="6">
        <f t="shared" si="94"/>
        <v>17000</v>
      </c>
      <c r="K168" s="6">
        <f t="shared" si="94"/>
        <v>793000</v>
      </c>
      <c r="L168" s="6">
        <f t="shared" si="94"/>
        <v>793000</v>
      </c>
      <c r="M168" s="6">
        <f t="shared" si="94"/>
        <v>146256</v>
      </c>
      <c r="N168" s="6">
        <f t="shared" si="94"/>
        <v>0</v>
      </c>
      <c r="O168" s="6">
        <f t="shared" si="94"/>
        <v>793000</v>
      </c>
    </row>
    <row r="169" spans="1:15" ht="12" customHeight="1" outlineLevel="1" x14ac:dyDescent="0.25">
      <c r="A169" s="3" t="s">
        <v>166</v>
      </c>
      <c r="B169" s="3" t="s">
        <v>208</v>
      </c>
      <c r="C169" s="3" t="s">
        <v>209</v>
      </c>
      <c r="D169" s="3" t="s">
        <v>169</v>
      </c>
      <c r="E169" s="4" t="s">
        <v>170</v>
      </c>
      <c r="F169" s="5">
        <v>178000</v>
      </c>
      <c r="G169" s="33">
        <v>178000</v>
      </c>
      <c r="H169" s="33">
        <v>0</v>
      </c>
      <c r="I169" s="25">
        <v>0</v>
      </c>
      <c r="J169" s="27">
        <f>SUM(G169,I169)</f>
        <v>178000</v>
      </c>
      <c r="K169" s="5">
        <v>0</v>
      </c>
      <c r="L169" s="5">
        <v>0</v>
      </c>
      <c r="M169" s="33">
        <v>0</v>
      </c>
      <c r="N169" s="5">
        <v>0</v>
      </c>
      <c r="O169" s="5">
        <v>0</v>
      </c>
    </row>
    <row r="170" spans="1:15" ht="12" customHeight="1" outlineLevel="1" x14ac:dyDescent="0.25">
      <c r="A170" s="3" t="s">
        <v>166</v>
      </c>
      <c r="B170" s="3" t="s">
        <v>208</v>
      </c>
      <c r="C170" s="3" t="s">
        <v>209</v>
      </c>
      <c r="D170" s="3" t="s">
        <v>171</v>
      </c>
      <c r="E170" s="4" t="s">
        <v>172</v>
      </c>
      <c r="F170" s="5">
        <v>100000</v>
      </c>
      <c r="G170" s="33">
        <v>100000</v>
      </c>
      <c r="H170" s="33">
        <v>0</v>
      </c>
      <c r="I170" s="25">
        <v>0</v>
      </c>
      <c r="J170" s="27">
        <f>SUM(G170,I170)</f>
        <v>100000</v>
      </c>
      <c r="K170" s="5">
        <v>0</v>
      </c>
      <c r="L170" s="5">
        <v>0</v>
      </c>
      <c r="M170" s="33">
        <v>0</v>
      </c>
      <c r="N170" s="5">
        <v>0</v>
      </c>
      <c r="O170" s="5">
        <v>0</v>
      </c>
    </row>
    <row r="171" spans="1:15" ht="12" customHeight="1" outlineLevel="1" x14ac:dyDescent="0.25">
      <c r="A171" s="3" t="s">
        <v>166</v>
      </c>
      <c r="B171" s="3" t="s">
        <v>208</v>
      </c>
      <c r="C171" s="3" t="s">
        <v>209</v>
      </c>
      <c r="D171" s="3" t="s">
        <v>173</v>
      </c>
      <c r="E171" s="4" t="s">
        <v>174</v>
      </c>
      <c r="F171" s="5">
        <v>0</v>
      </c>
      <c r="G171" s="5">
        <v>0</v>
      </c>
      <c r="H171" s="5">
        <v>0</v>
      </c>
      <c r="I171" s="5">
        <v>0</v>
      </c>
      <c r="J171" s="5">
        <f>G171+I171</f>
        <v>0</v>
      </c>
      <c r="K171" s="33">
        <v>471000</v>
      </c>
      <c r="L171" s="33">
        <v>471000</v>
      </c>
      <c r="M171" s="33">
        <v>72283</v>
      </c>
      <c r="N171" s="26">
        <v>0</v>
      </c>
      <c r="O171" s="29">
        <f>L171+N171</f>
        <v>471000</v>
      </c>
    </row>
    <row r="172" spans="1:15" ht="12" customHeight="1" outlineLevel="1" x14ac:dyDescent="0.25">
      <c r="A172" s="3" t="s">
        <v>166</v>
      </c>
      <c r="B172" s="3" t="s">
        <v>208</v>
      </c>
      <c r="C172" s="3" t="s">
        <v>209</v>
      </c>
      <c r="D172" s="3" t="s">
        <v>120</v>
      </c>
      <c r="E172" s="4" t="s">
        <v>121</v>
      </c>
      <c r="F172" s="5">
        <v>0</v>
      </c>
      <c r="G172" s="5">
        <v>0</v>
      </c>
      <c r="H172" s="5">
        <v>0</v>
      </c>
      <c r="I172" s="5">
        <v>0</v>
      </c>
      <c r="J172" s="5">
        <f t="shared" ref="J172:J189" si="95">G172+I172</f>
        <v>0</v>
      </c>
      <c r="K172" s="33">
        <v>100000</v>
      </c>
      <c r="L172" s="33">
        <v>100000</v>
      </c>
      <c r="M172" s="33">
        <v>480</v>
      </c>
      <c r="N172" s="26">
        <v>0</v>
      </c>
      <c r="O172" s="29">
        <f t="shared" ref="O172:O189" si="96">L172+N172</f>
        <v>100000</v>
      </c>
    </row>
    <row r="173" spans="1:15" ht="12" customHeight="1" outlineLevel="1" x14ac:dyDescent="0.25">
      <c r="A173" s="3" t="s">
        <v>166</v>
      </c>
      <c r="B173" s="3" t="s">
        <v>208</v>
      </c>
      <c r="C173" s="3" t="s">
        <v>209</v>
      </c>
      <c r="D173" s="3" t="s">
        <v>175</v>
      </c>
      <c r="E173" s="4" t="s">
        <v>176</v>
      </c>
      <c r="F173" s="5">
        <v>0</v>
      </c>
      <c r="G173" s="5">
        <v>0</v>
      </c>
      <c r="H173" s="5">
        <v>0</v>
      </c>
      <c r="I173" s="5">
        <v>0</v>
      </c>
      <c r="J173" s="5">
        <f t="shared" si="95"/>
        <v>0</v>
      </c>
      <c r="K173" s="33">
        <v>118000</v>
      </c>
      <c r="L173" s="33">
        <v>118000</v>
      </c>
      <c r="M173" s="33">
        <v>17926</v>
      </c>
      <c r="N173" s="26">
        <v>0</v>
      </c>
      <c r="O173" s="29">
        <f t="shared" si="96"/>
        <v>118000</v>
      </c>
    </row>
    <row r="174" spans="1:15" ht="12" customHeight="1" outlineLevel="1" x14ac:dyDescent="0.25">
      <c r="A174" s="3" t="s">
        <v>166</v>
      </c>
      <c r="B174" s="3" t="s">
        <v>208</v>
      </c>
      <c r="C174" s="3" t="s">
        <v>209</v>
      </c>
      <c r="D174" s="3" t="s">
        <v>177</v>
      </c>
      <c r="E174" s="4" t="s">
        <v>178</v>
      </c>
      <c r="F174" s="5">
        <v>0</v>
      </c>
      <c r="G174" s="5">
        <v>0</v>
      </c>
      <c r="H174" s="5">
        <v>0</v>
      </c>
      <c r="I174" s="5">
        <v>0</v>
      </c>
      <c r="J174" s="5">
        <f t="shared" si="95"/>
        <v>0</v>
      </c>
      <c r="K174" s="33">
        <v>43000</v>
      </c>
      <c r="L174" s="33">
        <v>43000</v>
      </c>
      <c r="M174" s="33">
        <v>6505</v>
      </c>
      <c r="N174" s="26">
        <v>0</v>
      </c>
      <c r="O174" s="29">
        <f t="shared" si="96"/>
        <v>43000</v>
      </c>
    </row>
    <row r="175" spans="1:15" ht="12" customHeight="1" outlineLevel="1" x14ac:dyDescent="0.25">
      <c r="A175" s="3" t="s">
        <v>166</v>
      </c>
      <c r="B175" s="3" t="s">
        <v>208</v>
      </c>
      <c r="C175" s="3" t="s">
        <v>209</v>
      </c>
      <c r="D175" s="3" t="s">
        <v>357</v>
      </c>
      <c r="E175" s="4" t="s">
        <v>358</v>
      </c>
      <c r="F175" s="5">
        <v>0</v>
      </c>
      <c r="G175" s="5">
        <v>0</v>
      </c>
      <c r="H175" s="5">
        <v>0</v>
      </c>
      <c r="I175" s="5">
        <v>0</v>
      </c>
      <c r="J175" s="5">
        <f t="shared" ref="J175" si="97">G175+I175</f>
        <v>0</v>
      </c>
      <c r="K175" s="33">
        <v>1000</v>
      </c>
      <c r="L175" s="33">
        <v>1000</v>
      </c>
      <c r="M175" s="33">
        <v>0</v>
      </c>
      <c r="N175" s="26">
        <v>0</v>
      </c>
      <c r="O175" s="29">
        <f t="shared" ref="O175" si="98">L175+N175</f>
        <v>1000</v>
      </c>
    </row>
    <row r="176" spans="1:15" ht="12" customHeight="1" outlineLevel="1" x14ac:dyDescent="0.25">
      <c r="A176" s="3" t="s">
        <v>166</v>
      </c>
      <c r="B176" s="3" t="s">
        <v>208</v>
      </c>
      <c r="C176" s="3" t="s">
        <v>209</v>
      </c>
      <c r="D176" s="3" t="s">
        <v>126</v>
      </c>
      <c r="E176" s="4" t="s">
        <v>127</v>
      </c>
      <c r="F176" s="5">
        <v>0</v>
      </c>
      <c r="G176" s="5">
        <v>0</v>
      </c>
      <c r="H176" s="5">
        <v>0</v>
      </c>
      <c r="I176" s="5">
        <v>0</v>
      </c>
      <c r="J176" s="5">
        <f t="shared" si="95"/>
        <v>0</v>
      </c>
      <c r="K176" s="33">
        <v>1000</v>
      </c>
      <c r="L176" s="33">
        <v>1000</v>
      </c>
      <c r="M176" s="33">
        <v>0</v>
      </c>
      <c r="N176" s="26">
        <v>0</v>
      </c>
      <c r="O176" s="29">
        <f t="shared" si="96"/>
        <v>1000</v>
      </c>
    </row>
    <row r="177" spans="1:15" ht="12" customHeight="1" outlineLevel="1" x14ac:dyDescent="0.25">
      <c r="A177" s="3" t="s">
        <v>166</v>
      </c>
      <c r="B177" s="3" t="s">
        <v>208</v>
      </c>
      <c r="C177" s="3" t="s">
        <v>209</v>
      </c>
      <c r="D177" s="3" t="s">
        <v>128</v>
      </c>
      <c r="E177" s="4" t="s">
        <v>129</v>
      </c>
      <c r="F177" s="5">
        <v>0</v>
      </c>
      <c r="G177" s="5">
        <v>0</v>
      </c>
      <c r="H177" s="5">
        <v>0</v>
      </c>
      <c r="I177" s="5">
        <v>0</v>
      </c>
      <c r="J177" s="5">
        <f t="shared" si="95"/>
        <v>0</v>
      </c>
      <c r="K177" s="33">
        <v>35000</v>
      </c>
      <c r="L177" s="33">
        <v>35000</v>
      </c>
      <c r="M177" s="33">
        <v>0</v>
      </c>
      <c r="N177" s="26">
        <v>0</v>
      </c>
      <c r="O177" s="29">
        <f t="shared" si="96"/>
        <v>35000</v>
      </c>
    </row>
    <row r="178" spans="1:15" ht="12" customHeight="1" outlineLevel="1" x14ac:dyDescent="0.25">
      <c r="A178" s="3" t="s">
        <v>166</v>
      </c>
      <c r="B178" s="3" t="s">
        <v>208</v>
      </c>
      <c r="C178" s="3" t="s">
        <v>209</v>
      </c>
      <c r="D178" s="3" t="s">
        <v>179</v>
      </c>
      <c r="E178" s="4" t="s">
        <v>180</v>
      </c>
      <c r="F178" s="5">
        <v>0</v>
      </c>
      <c r="G178" s="5">
        <v>0</v>
      </c>
      <c r="H178" s="5">
        <v>0</v>
      </c>
      <c r="I178" s="5">
        <v>0</v>
      </c>
      <c r="J178" s="5">
        <f t="shared" si="95"/>
        <v>0</v>
      </c>
      <c r="K178" s="33">
        <v>150000</v>
      </c>
      <c r="L178" s="33">
        <v>150000</v>
      </c>
      <c r="M178" s="33">
        <v>44594</v>
      </c>
      <c r="N178" s="26">
        <v>0</v>
      </c>
      <c r="O178" s="29">
        <f t="shared" si="96"/>
        <v>150000</v>
      </c>
    </row>
    <row r="179" spans="1:15" ht="12" customHeight="1" outlineLevel="1" x14ac:dyDescent="0.25">
      <c r="A179" s="3" t="s">
        <v>166</v>
      </c>
      <c r="B179" s="3" t="s">
        <v>208</v>
      </c>
      <c r="C179" s="3" t="s">
        <v>209</v>
      </c>
      <c r="D179" s="3" t="s">
        <v>130</v>
      </c>
      <c r="E179" s="4" t="s">
        <v>131</v>
      </c>
      <c r="F179" s="5">
        <v>0</v>
      </c>
      <c r="G179" s="5">
        <v>0</v>
      </c>
      <c r="H179" s="5">
        <v>0</v>
      </c>
      <c r="I179" s="5">
        <v>0</v>
      </c>
      <c r="J179" s="5">
        <f t="shared" si="95"/>
        <v>0</v>
      </c>
      <c r="K179" s="33">
        <v>10000</v>
      </c>
      <c r="L179" s="33">
        <v>10000</v>
      </c>
      <c r="M179" s="33">
        <v>335</v>
      </c>
      <c r="N179" s="26">
        <v>0</v>
      </c>
      <c r="O179" s="29">
        <f t="shared" si="96"/>
        <v>10000</v>
      </c>
    </row>
    <row r="180" spans="1:15" ht="12" customHeight="1" outlineLevel="1" x14ac:dyDescent="0.25">
      <c r="A180" s="3" t="s">
        <v>166</v>
      </c>
      <c r="B180" s="3" t="s">
        <v>208</v>
      </c>
      <c r="C180" s="3" t="s">
        <v>209</v>
      </c>
      <c r="D180" s="3" t="s">
        <v>132</v>
      </c>
      <c r="E180" s="4" t="s">
        <v>133</v>
      </c>
      <c r="F180" s="5">
        <v>0</v>
      </c>
      <c r="G180" s="5">
        <v>0</v>
      </c>
      <c r="H180" s="5">
        <v>0</v>
      </c>
      <c r="I180" s="5">
        <v>0</v>
      </c>
      <c r="J180" s="5">
        <f t="shared" si="95"/>
        <v>0</v>
      </c>
      <c r="K180" s="33">
        <v>10000</v>
      </c>
      <c r="L180" s="33">
        <v>10000</v>
      </c>
      <c r="M180" s="33">
        <v>3465</v>
      </c>
      <c r="N180" s="26">
        <v>0</v>
      </c>
      <c r="O180" s="29">
        <f t="shared" si="96"/>
        <v>10000</v>
      </c>
    </row>
    <row r="181" spans="1:15" ht="12" customHeight="1" outlineLevel="1" x14ac:dyDescent="0.25">
      <c r="A181" s="3" t="s">
        <v>166</v>
      </c>
      <c r="B181" s="3" t="s">
        <v>208</v>
      </c>
      <c r="C181" s="3" t="s">
        <v>209</v>
      </c>
      <c r="D181" s="3" t="s">
        <v>136</v>
      </c>
      <c r="E181" s="4" t="s">
        <v>137</v>
      </c>
      <c r="F181" s="5">
        <v>0</v>
      </c>
      <c r="G181" s="5">
        <v>0</v>
      </c>
      <c r="H181" s="5">
        <v>0</v>
      </c>
      <c r="I181" s="5">
        <v>0</v>
      </c>
      <c r="J181" s="5">
        <f t="shared" si="95"/>
        <v>0</v>
      </c>
      <c r="K181" s="33">
        <v>310000</v>
      </c>
      <c r="L181" s="33">
        <v>310000</v>
      </c>
      <c r="M181" s="33">
        <v>-127653.66</v>
      </c>
      <c r="N181" s="26">
        <v>0</v>
      </c>
      <c r="O181" s="29">
        <f t="shared" si="96"/>
        <v>310000</v>
      </c>
    </row>
    <row r="182" spans="1:15" ht="12" customHeight="1" outlineLevel="1" x14ac:dyDescent="0.25">
      <c r="A182" s="3" t="s">
        <v>166</v>
      </c>
      <c r="B182" s="3" t="s">
        <v>208</v>
      </c>
      <c r="C182" s="3" t="s">
        <v>209</v>
      </c>
      <c r="D182" s="3" t="s">
        <v>140</v>
      </c>
      <c r="E182" s="4" t="s">
        <v>141</v>
      </c>
      <c r="F182" s="5">
        <v>0</v>
      </c>
      <c r="G182" s="5">
        <v>0</v>
      </c>
      <c r="H182" s="5">
        <v>0</v>
      </c>
      <c r="I182" s="5">
        <v>0</v>
      </c>
      <c r="J182" s="5">
        <f t="shared" si="95"/>
        <v>0</v>
      </c>
      <c r="K182" s="33">
        <v>500</v>
      </c>
      <c r="L182" s="33">
        <v>500</v>
      </c>
      <c r="M182" s="33">
        <v>0</v>
      </c>
      <c r="N182" s="26">
        <v>0</v>
      </c>
      <c r="O182" s="29">
        <f t="shared" si="96"/>
        <v>500</v>
      </c>
    </row>
    <row r="183" spans="1:15" ht="12" customHeight="1" outlineLevel="1" x14ac:dyDescent="0.25">
      <c r="A183" s="3" t="s">
        <v>166</v>
      </c>
      <c r="B183" s="3" t="s">
        <v>208</v>
      </c>
      <c r="C183" s="3" t="s">
        <v>209</v>
      </c>
      <c r="D183" s="3" t="s">
        <v>142</v>
      </c>
      <c r="E183" s="4" t="s">
        <v>143</v>
      </c>
      <c r="F183" s="5">
        <v>0</v>
      </c>
      <c r="G183" s="5">
        <v>0</v>
      </c>
      <c r="H183" s="5">
        <v>0</v>
      </c>
      <c r="I183" s="5">
        <v>0</v>
      </c>
      <c r="J183" s="5">
        <f t="shared" si="95"/>
        <v>0</v>
      </c>
      <c r="K183" s="33">
        <v>3000</v>
      </c>
      <c r="L183" s="33">
        <v>3000</v>
      </c>
      <c r="M183" s="33">
        <v>23</v>
      </c>
      <c r="N183" s="26">
        <v>0</v>
      </c>
      <c r="O183" s="29">
        <f t="shared" si="96"/>
        <v>3000</v>
      </c>
    </row>
    <row r="184" spans="1:15" ht="12" customHeight="1" outlineLevel="1" x14ac:dyDescent="0.25">
      <c r="A184" s="3" t="s">
        <v>166</v>
      </c>
      <c r="B184" s="3" t="s">
        <v>208</v>
      </c>
      <c r="C184" s="3" t="s">
        <v>209</v>
      </c>
      <c r="D184" s="3" t="s">
        <v>144</v>
      </c>
      <c r="E184" s="4" t="s">
        <v>145</v>
      </c>
      <c r="F184" s="5">
        <v>0</v>
      </c>
      <c r="G184" s="5">
        <v>0</v>
      </c>
      <c r="H184" s="5">
        <v>0</v>
      </c>
      <c r="I184" s="5">
        <v>0</v>
      </c>
      <c r="J184" s="5">
        <f t="shared" si="95"/>
        <v>0</v>
      </c>
      <c r="K184" s="33">
        <v>20000</v>
      </c>
      <c r="L184" s="33">
        <v>20000</v>
      </c>
      <c r="M184" s="33">
        <v>0</v>
      </c>
      <c r="N184" s="26">
        <v>0</v>
      </c>
      <c r="O184" s="29">
        <f t="shared" si="96"/>
        <v>20000</v>
      </c>
    </row>
    <row r="185" spans="1:15" ht="12" customHeight="1" outlineLevel="1" x14ac:dyDescent="0.25">
      <c r="A185" s="3" t="s">
        <v>166</v>
      </c>
      <c r="B185" s="3" t="s">
        <v>208</v>
      </c>
      <c r="C185" s="3" t="s">
        <v>209</v>
      </c>
      <c r="D185" s="3" t="s">
        <v>181</v>
      </c>
      <c r="E185" s="4" t="s">
        <v>182</v>
      </c>
      <c r="F185" s="5">
        <v>0</v>
      </c>
      <c r="G185" s="5">
        <v>0</v>
      </c>
      <c r="H185" s="5">
        <v>0</v>
      </c>
      <c r="I185" s="5">
        <v>0</v>
      </c>
      <c r="J185" s="5">
        <f t="shared" si="95"/>
        <v>0</v>
      </c>
      <c r="K185" s="33">
        <v>8000</v>
      </c>
      <c r="L185" s="33">
        <v>8000</v>
      </c>
      <c r="M185" s="33">
        <v>0</v>
      </c>
      <c r="N185" s="26">
        <v>0</v>
      </c>
      <c r="O185" s="29">
        <f t="shared" si="96"/>
        <v>8000</v>
      </c>
    </row>
    <row r="186" spans="1:15" ht="12" customHeight="1" outlineLevel="1" x14ac:dyDescent="0.25">
      <c r="A186" s="3" t="s">
        <v>166</v>
      </c>
      <c r="B186" s="3" t="s">
        <v>208</v>
      </c>
      <c r="C186" s="3" t="s">
        <v>209</v>
      </c>
      <c r="D186" s="3" t="s">
        <v>101</v>
      </c>
      <c r="E186" s="4" t="s">
        <v>102</v>
      </c>
      <c r="F186" s="5">
        <v>0</v>
      </c>
      <c r="G186" s="5">
        <v>0</v>
      </c>
      <c r="H186" s="5">
        <v>0</v>
      </c>
      <c r="I186" s="5">
        <v>0</v>
      </c>
      <c r="J186" s="5">
        <f t="shared" si="95"/>
        <v>0</v>
      </c>
      <c r="K186" s="33">
        <v>35000</v>
      </c>
      <c r="L186" s="33">
        <v>35000</v>
      </c>
      <c r="M186" s="33">
        <v>135</v>
      </c>
      <c r="N186" s="26">
        <v>0</v>
      </c>
      <c r="O186" s="29">
        <f t="shared" si="96"/>
        <v>35000</v>
      </c>
    </row>
    <row r="187" spans="1:15" ht="12" customHeight="1" outlineLevel="1" x14ac:dyDescent="0.25">
      <c r="A187" s="3" t="s">
        <v>166</v>
      </c>
      <c r="B187" s="3" t="s">
        <v>208</v>
      </c>
      <c r="C187" s="3" t="s">
        <v>209</v>
      </c>
      <c r="D187" s="3" t="s">
        <v>84</v>
      </c>
      <c r="E187" s="4" t="s">
        <v>85</v>
      </c>
      <c r="F187" s="5">
        <v>0</v>
      </c>
      <c r="G187" s="5">
        <v>0</v>
      </c>
      <c r="H187" s="5">
        <v>0</v>
      </c>
      <c r="I187" s="5">
        <v>0</v>
      </c>
      <c r="J187" s="5">
        <f t="shared" si="95"/>
        <v>0</v>
      </c>
      <c r="K187" s="33">
        <v>25000</v>
      </c>
      <c r="L187" s="33">
        <v>25000</v>
      </c>
      <c r="M187" s="33">
        <v>0</v>
      </c>
      <c r="N187" s="26">
        <v>0</v>
      </c>
      <c r="O187" s="29">
        <f t="shared" si="96"/>
        <v>25000</v>
      </c>
    </row>
    <row r="188" spans="1:15" ht="12" customHeight="1" outlineLevel="1" x14ac:dyDescent="0.25">
      <c r="A188" s="3" t="s">
        <v>166</v>
      </c>
      <c r="B188" s="3" t="s">
        <v>208</v>
      </c>
      <c r="C188" s="3" t="s">
        <v>209</v>
      </c>
      <c r="D188" s="3" t="s">
        <v>183</v>
      </c>
      <c r="E188" s="4" t="s">
        <v>184</v>
      </c>
      <c r="F188" s="5">
        <v>0</v>
      </c>
      <c r="G188" s="5">
        <v>0</v>
      </c>
      <c r="H188" s="5">
        <v>0</v>
      </c>
      <c r="I188" s="5">
        <v>0</v>
      </c>
      <c r="J188" s="5">
        <f t="shared" si="95"/>
        <v>0</v>
      </c>
      <c r="K188" s="33">
        <v>1000</v>
      </c>
      <c r="L188" s="33">
        <v>1000</v>
      </c>
      <c r="M188" s="33">
        <v>0</v>
      </c>
      <c r="N188" s="26">
        <v>0</v>
      </c>
      <c r="O188" s="29">
        <f t="shared" si="96"/>
        <v>1000</v>
      </c>
    </row>
    <row r="189" spans="1:15" ht="12" customHeight="1" outlineLevel="1" x14ac:dyDescent="0.25">
      <c r="A189" s="3" t="s">
        <v>166</v>
      </c>
      <c r="B189" s="3" t="s">
        <v>208</v>
      </c>
      <c r="C189" s="3" t="s">
        <v>209</v>
      </c>
      <c r="D189" s="3" t="s">
        <v>160</v>
      </c>
      <c r="E189" s="4" t="s">
        <v>161</v>
      </c>
      <c r="F189" s="5">
        <v>0</v>
      </c>
      <c r="G189" s="5">
        <v>0</v>
      </c>
      <c r="H189" s="5">
        <v>0</v>
      </c>
      <c r="I189" s="5">
        <v>0</v>
      </c>
      <c r="J189" s="5">
        <f t="shared" si="95"/>
        <v>0</v>
      </c>
      <c r="K189" s="33">
        <v>5000</v>
      </c>
      <c r="L189" s="33">
        <v>5000</v>
      </c>
      <c r="M189" s="33">
        <v>0</v>
      </c>
      <c r="N189" s="26">
        <v>0</v>
      </c>
      <c r="O189" s="29">
        <f t="shared" si="96"/>
        <v>5000</v>
      </c>
    </row>
    <row r="190" spans="1:15" ht="12" customHeight="1" x14ac:dyDescent="0.25">
      <c r="A190" s="65" t="s">
        <v>210</v>
      </c>
      <c r="B190" s="66"/>
      <c r="C190" s="66"/>
      <c r="D190" s="66"/>
      <c r="E190" s="66"/>
      <c r="F190" s="6">
        <f>SUM(F169:F189)</f>
        <v>278000</v>
      </c>
      <c r="G190" s="6">
        <f>SUM(G169:G189)</f>
        <v>278000</v>
      </c>
      <c r="H190" s="6">
        <f t="shared" ref="H190:J190" si="99">SUM(H169:H189)</f>
        <v>0</v>
      </c>
      <c r="I190" s="6">
        <f t="shared" si="99"/>
        <v>0</v>
      </c>
      <c r="J190" s="6">
        <f t="shared" si="99"/>
        <v>278000</v>
      </c>
      <c r="K190" s="6">
        <f>SUM(K169:K189)</f>
        <v>1346500</v>
      </c>
      <c r="L190" s="6">
        <f>SUM(L169:L189)</f>
        <v>1346500</v>
      </c>
      <c r="M190" s="6">
        <f t="shared" ref="M190:O190" si="100">SUM(M169:M189)</f>
        <v>18092.339999999997</v>
      </c>
      <c r="N190" s="6">
        <f t="shared" si="100"/>
        <v>0</v>
      </c>
      <c r="O190" s="6">
        <f t="shared" si="100"/>
        <v>1346500</v>
      </c>
    </row>
    <row r="191" spans="1:15" ht="12" customHeight="1" outlineLevel="1" x14ac:dyDescent="0.25">
      <c r="A191" s="3" t="s">
        <v>166</v>
      </c>
      <c r="B191" s="3" t="s">
        <v>211</v>
      </c>
      <c r="C191" s="3" t="s">
        <v>209</v>
      </c>
      <c r="D191" s="3" t="s">
        <v>169</v>
      </c>
      <c r="E191" s="4" t="s">
        <v>170</v>
      </c>
      <c r="F191" s="5">
        <v>0</v>
      </c>
      <c r="G191" s="5">
        <v>0</v>
      </c>
      <c r="H191" s="5">
        <v>0</v>
      </c>
      <c r="I191" s="25">
        <v>0</v>
      </c>
      <c r="J191" s="27">
        <f>G191+I191</f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</row>
    <row r="192" spans="1:15" ht="12" customHeight="1" x14ac:dyDescent="0.25">
      <c r="A192" s="65" t="s">
        <v>212</v>
      </c>
      <c r="B192" s="66"/>
      <c r="C192" s="66"/>
      <c r="D192" s="66"/>
      <c r="E192" s="66"/>
      <c r="F192" s="6">
        <f>SUM(F191)</f>
        <v>0</v>
      </c>
      <c r="G192" s="6">
        <f>SUM(G191)</f>
        <v>0</v>
      </c>
      <c r="H192" s="6">
        <f t="shared" ref="H192:J192" si="101">SUM(H191)</f>
        <v>0</v>
      </c>
      <c r="I192" s="6">
        <f t="shared" si="101"/>
        <v>0</v>
      </c>
      <c r="J192" s="6">
        <f t="shared" si="101"/>
        <v>0</v>
      </c>
      <c r="K192" s="6">
        <f>SUM(K191)</f>
        <v>0</v>
      </c>
      <c r="L192" s="6">
        <f>SUM(L191)</f>
        <v>0</v>
      </c>
      <c r="M192" s="6">
        <f t="shared" ref="M192:O192" si="102">SUM(M191)</f>
        <v>0</v>
      </c>
      <c r="N192" s="6">
        <f t="shared" si="102"/>
        <v>0</v>
      </c>
      <c r="O192" s="6">
        <f t="shared" si="102"/>
        <v>0</v>
      </c>
    </row>
    <row r="193" spans="1:15" ht="12" customHeight="1" outlineLevel="1" x14ac:dyDescent="0.25">
      <c r="A193" s="3" t="s">
        <v>166</v>
      </c>
      <c r="B193" s="3" t="s">
        <v>213</v>
      </c>
      <c r="C193" s="3" t="s">
        <v>214</v>
      </c>
      <c r="D193" s="3" t="s">
        <v>169</v>
      </c>
      <c r="E193" s="4" t="s">
        <v>170</v>
      </c>
      <c r="F193" s="5">
        <v>180000</v>
      </c>
      <c r="G193" s="33">
        <v>180000</v>
      </c>
      <c r="H193" s="33">
        <v>45569</v>
      </c>
      <c r="I193" s="25">
        <v>0</v>
      </c>
      <c r="J193" s="27">
        <f>SUM(G193,I193)</f>
        <v>180000</v>
      </c>
      <c r="K193" s="5">
        <v>0</v>
      </c>
      <c r="L193" s="5">
        <v>0</v>
      </c>
      <c r="M193" s="33">
        <v>0</v>
      </c>
      <c r="N193" s="5">
        <v>0</v>
      </c>
      <c r="O193" s="5">
        <v>0</v>
      </c>
    </row>
    <row r="194" spans="1:15" ht="12" customHeight="1" outlineLevel="1" x14ac:dyDescent="0.25">
      <c r="A194" s="3" t="s">
        <v>166</v>
      </c>
      <c r="B194" s="3" t="s">
        <v>213</v>
      </c>
      <c r="C194" s="3" t="s">
        <v>214</v>
      </c>
      <c r="D194" s="3" t="s">
        <v>171</v>
      </c>
      <c r="E194" s="4" t="s">
        <v>172</v>
      </c>
      <c r="F194" s="5">
        <v>13000</v>
      </c>
      <c r="G194" s="33">
        <v>13000</v>
      </c>
      <c r="H194" s="33">
        <v>212</v>
      </c>
      <c r="I194" s="25">
        <v>0</v>
      </c>
      <c r="J194" s="27">
        <f>SUM(G194,I194)</f>
        <v>13000</v>
      </c>
      <c r="K194" s="5">
        <v>0</v>
      </c>
      <c r="L194" s="5">
        <v>0</v>
      </c>
      <c r="M194" s="33">
        <v>0</v>
      </c>
      <c r="N194" s="5">
        <v>0</v>
      </c>
      <c r="O194" s="5">
        <v>0</v>
      </c>
    </row>
    <row r="195" spans="1:15" ht="12" customHeight="1" outlineLevel="1" x14ac:dyDescent="0.25">
      <c r="A195" s="3" t="s">
        <v>166</v>
      </c>
      <c r="B195" s="3" t="s">
        <v>213</v>
      </c>
      <c r="C195" s="3" t="s">
        <v>214</v>
      </c>
      <c r="D195" s="3" t="s">
        <v>99</v>
      </c>
      <c r="E195" s="4" t="s">
        <v>100</v>
      </c>
      <c r="F195" s="5">
        <v>0</v>
      </c>
      <c r="G195" s="5">
        <v>0</v>
      </c>
      <c r="H195" s="5">
        <v>0</v>
      </c>
      <c r="I195" s="25">
        <v>0</v>
      </c>
      <c r="J195" s="27">
        <f>SUM(G195,I195)</f>
        <v>0</v>
      </c>
      <c r="K195" s="5">
        <v>0</v>
      </c>
      <c r="L195" s="5">
        <v>0</v>
      </c>
      <c r="M195" s="33">
        <v>0</v>
      </c>
      <c r="N195" s="5">
        <v>0</v>
      </c>
      <c r="O195" s="5">
        <v>0</v>
      </c>
    </row>
    <row r="196" spans="1:15" ht="12" customHeight="1" outlineLevel="1" x14ac:dyDescent="0.25">
      <c r="A196" s="3" t="s">
        <v>166</v>
      </c>
      <c r="B196" s="3" t="s">
        <v>213</v>
      </c>
      <c r="C196" s="3" t="s">
        <v>214</v>
      </c>
      <c r="D196" s="3" t="s">
        <v>120</v>
      </c>
      <c r="E196" s="4" t="s">
        <v>121</v>
      </c>
      <c r="F196" s="5">
        <v>0</v>
      </c>
      <c r="G196" s="5">
        <v>0</v>
      </c>
      <c r="H196" s="5">
        <v>0</v>
      </c>
      <c r="I196" s="5">
        <v>0</v>
      </c>
      <c r="J196" s="5">
        <f>G196+I196</f>
        <v>0</v>
      </c>
      <c r="K196" s="5">
        <v>100000</v>
      </c>
      <c r="L196" s="5">
        <v>100000</v>
      </c>
      <c r="M196" s="33">
        <v>9853</v>
      </c>
      <c r="N196" s="26">
        <v>0</v>
      </c>
      <c r="O196" s="29">
        <f>L196+N196</f>
        <v>100000</v>
      </c>
    </row>
    <row r="197" spans="1:15" ht="12" customHeight="1" outlineLevel="1" x14ac:dyDescent="0.25">
      <c r="A197" s="3" t="s">
        <v>166</v>
      </c>
      <c r="B197" s="3" t="s">
        <v>213</v>
      </c>
      <c r="C197" s="3" t="s">
        <v>214</v>
      </c>
      <c r="D197" s="3" t="s">
        <v>198</v>
      </c>
      <c r="E197" s="4" t="s">
        <v>199</v>
      </c>
      <c r="F197" s="5">
        <v>0</v>
      </c>
      <c r="G197" s="5">
        <v>0</v>
      </c>
      <c r="H197" s="5">
        <v>0</v>
      </c>
      <c r="I197" s="5">
        <v>0</v>
      </c>
      <c r="J197" s="5">
        <f t="shared" ref="J197:J205" si="103">G197+I197</f>
        <v>0</v>
      </c>
      <c r="K197" s="5">
        <v>25000</v>
      </c>
      <c r="L197" s="5">
        <v>25000</v>
      </c>
      <c r="M197" s="33">
        <v>3826.63</v>
      </c>
      <c r="N197" s="26">
        <v>0</v>
      </c>
      <c r="O197" s="29">
        <f t="shared" ref="O197:O205" si="104">L197+N197</f>
        <v>25000</v>
      </c>
    </row>
    <row r="198" spans="1:15" ht="12" customHeight="1" outlineLevel="1" x14ac:dyDescent="0.25">
      <c r="A198" s="3" t="s">
        <v>166</v>
      </c>
      <c r="B198" s="3" t="s">
        <v>213</v>
      </c>
      <c r="C198" s="3" t="s">
        <v>214</v>
      </c>
      <c r="D198" s="3" t="s">
        <v>128</v>
      </c>
      <c r="E198" s="4" t="s">
        <v>129</v>
      </c>
      <c r="F198" s="5">
        <v>0</v>
      </c>
      <c r="G198" s="5">
        <v>0</v>
      </c>
      <c r="H198" s="5">
        <v>0</v>
      </c>
      <c r="I198" s="5">
        <v>0</v>
      </c>
      <c r="J198" s="5">
        <f t="shared" si="103"/>
        <v>0</v>
      </c>
      <c r="K198" s="5">
        <v>20000</v>
      </c>
      <c r="L198" s="5">
        <v>20000</v>
      </c>
      <c r="M198" s="33">
        <v>0</v>
      </c>
      <c r="N198" s="26">
        <v>0</v>
      </c>
      <c r="O198" s="29">
        <f t="shared" si="104"/>
        <v>20000</v>
      </c>
    </row>
    <row r="199" spans="1:15" ht="12" customHeight="1" outlineLevel="1" x14ac:dyDescent="0.25">
      <c r="A199" s="3" t="s">
        <v>166</v>
      </c>
      <c r="B199" s="3" t="s">
        <v>213</v>
      </c>
      <c r="C199" s="3" t="s">
        <v>214</v>
      </c>
      <c r="D199" s="3" t="s">
        <v>179</v>
      </c>
      <c r="E199" s="4" t="s">
        <v>180</v>
      </c>
      <c r="F199" s="5">
        <v>0</v>
      </c>
      <c r="G199" s="5">
        <v>0</v>
      </c>
      <c r="H199" s="5">
        <v>0</v>
      </c>
      <c r="I199" s="5">
        <v>0</v>
      </c>
      <c r="J199" s="5">
        <f t="shared" si="103"/>
        <v>0</v>
      </c>
      <c r="K199" s="5">
        <v>20000</v>
      </c>
      <c r="L199" s="5">
        <v>20000</v>
      </c>
      <c r="M199" s="33">
        <v>1549</v>
      </c>
      <c r="N199" s="26">
        <v>0</v>
      </c>
      <c r="O199" s="29">
        <f t="shared" si="104"/>
        <v>20000</v>
      </c>
    </row>
    <row r="200" spans="1:15" ht="12" customHeight="1" outlineLevel="1" x14ac:dyDescent="0.25">
      <c r="A200" s="3" t="s">
        <v>166</v>
      </c>
      <c r="B200" s="3" t="s">
        <v>213</v>
      </c>
      <c r="C200" s="3" t="s">
        <v>214</v>
      </c>
      <c r="D200" s="3" t="s">
        <v>130</v>
      </c>
      <c r="E200" s="4" t="s">
        <v>131</v>
      </c>
      <c r="F200" s="5">
        <v>0</v>
      </c>
      <c r="G200" s="5">
        <v>0</v>
      </c>
      <c r="H200" s="5">
        <v>0</v>
      </c>
      <c r="I200" s="5">
        <v>0</v>
      </c>
      <c r="J200" s="5">
        <f t="shared" si="103"/>
        <v>0</v>
      </c>
      <c r="K200" s="5">
        <v>40000</v>
      </c>
      <c r="L200" s="5">
        <v>40000</v>
      </c>
      <c r="M200" s="33">
        <v>1107</v>
      </c>
      <c r="N200" s="26">
        <v>0</v>
      </c>
      <c r="O200" s="29">
        <f t="shared" si="104"/>
        <v>40000</v>
      </c>
    </row>
    <row r="201" spans="1:15" ht="12" customHeight="1" outlineLevel="1" x14ac:dyDescent="0.25">
      <c r="A201" s="3" t="s">
        <v>166</v>
      </c>
      <c r="B201" s="3" t="s">
        <v>213</v>
      </c>
      <c r="C201" s="3" t="s">
        <v>214</v>
      </c>
      <c r="D201" s="3" t="s">
        <v>101</v>
      </c>
      <c r="E201" s="4" t="s">
        <v>102</v>
      </c>
      <c r="F201" s="5">
        <v>0</v>
      </c>
      <c r="G201" s="5">
        <v>0</v>
      </c>
      <c r="H201" s="5">
        <v>0</v>
      </c>
      <c r="I201" s="5">
        <v>0</v>
      </c>
      <c r="J201" s="5">
        <f t="shared" si="103"/>
        <v>0</v>
      </c>
      <c r="K201" s="5">
        <v>650000</v>
      </c>
      <c r="L201" s="5">
        <v>650000</v>
      </c>
      <c r="M201" s="33">
        <v>54500</v>
      </c>
      <c r="N201" s="26">
        <v>0</v>
      </c>
      <c r="O201" s="29">
        <f t="shared" si="104"/>
        <v>650000</v>
      </c>
    </row>
    <row r="202" spans="1:15" ht="12" customHeight="1" outlineLevel="1" x14ac:dyDescent="0.25">
      <c r="A202" s="3" t="s">
        <v>166</v>
      </c>
      <c r="B202" s="3" t="s">
        <v>213</v>
      </c>
      <c r="C202" s="3" t="s">
        <v>214</v>
      </c>
      <c r="D202" s="3" t="s">
        <v>160</v>
      </c>
      <c r="E202" s="4" t="s">
        <v>161</v>
      </c>
      <c r="F202" s="5">
        <v>0</v>
      </c>
      <c r="G202" s="5">
        <v>0</v>
      </c>
      <c r="H202" s="5">
        <v>0</v>
      </c>
      <c r="I202" s="5">
        <v>0</v>
      </c>
      <c r="J202" s="5">
        <f t="shared" si="103"/>
        <v>0</v>
      </c>
      <c r="K202" s="5">
        <v>55000</v>
      </c>
      <c r="L202" s="5">
        <v>55000</v>
      </c>
      <c r="M202" s="33">
        <v>1656</v>
      </c>
      <c r="N202" s="26">
        <v>0</v>
      </c>
      <c r="O202" s="29">
        <f t="shared" si="104"/>
        <v>55000</v>
      </c>
    </row>
    <row r="203" spans="1:15" ht="12" customHeight="1" outlineLevel="1" x14ac:dyDescent="0.25">
      <c r="A203" s="3" t="s">
        <v>166</v>
      </c>
      <c r="B203" s="3" t="s">
        <v>213</v>
      </c>
      <c r="C203" s="3" t="s">
        <v>214</v>
      </c>
      <c r="D203" s="3" t="s">
        <v>162</v>
      </c>
      <c r="E203" s="4" t="s">
        <v>163</v>
      </c>
      <c r="F203" s="5">
        <v>0</v>
      </c>
      <c r="G203" s="5">
        <v>0</v>
      </c>
      <c r="H203" s="5">
        <v>0</v>
      </c>
      <c r="I203" s="5">
        <v>0</v>
      </c>
      <c r="J203" s="5">
        <f t="shared" si="103"/>
        <v>0</v>
      </c>
      <c r="K203" s="5">
        <v>15000</v>
      </c>
      <c r="L203" s="5">
        <v>15000</v>
      </c>
      <c r="M203" s="33">
        <v>0</v>
      </c>
      <c r="N203" s="26">
        <v>0</v>
      </c>
      <c r="O203" s="29">
        <f t="shared" si="104"/>
        <v>15000</v>
      </c>
    </row>
    <row r="204" spans="1:15" ht="12" customHeight="1" outlineLevel="1" x14ac:dyDescent="0.25">
      <c r="A204" s="3" t="s">
        <v>166</v>
      </c>
      <c r="B204" s="3" t="s">
        <v>213</v>
      </c>
      <c r="C204" s="3" t="s">
        <v>214</v>
      </c>
      <c r="D204" s="3" t="s">
        <v>86</v>
      </c>
      <c r="E204" s="4" t="s">
        <v>87</v>
      </c>
      <c r="F204" s="5">
        <v>0</v>
      </c>
      <c r="G204" s="5">
        <v>0</v>
      </c>
      <c r="H204" s="5">
        <v>0</v>
      </c>
      <c r="I204" s="5">
        <v>0</v>
      </c>
      <c r="J204" s="5">
        <f t="shared" si="103"/>
        <v>0</v>
      </c>
      <c r="K204" s="5">
        <v>3000</v>
      </c>
      <c r="L204" s="5">
        <v>3000</v>
      </c>
      <c r="M204" s="33">
        <v>736</v>
      </c>
      <c r="N204" s="26">
        <v>0</v>
      </c>
      <c r="O204" s="29">
        <f t="shared" si="104"/>
        <v>3000</v>
      </c>
    </row>
    <row r="205" spans="1:15" ht="12" customHeight="1" outlineLevel="1" x14ac:dyDescent="0.25">
      <c r="A205" s="3" t="s">
        <v>166</v>
      </c>
      <c r="B205" s="3" t="s">
        <v>626</v>
      </c>
      <c r="C205" s="3" t="s">
        <v>214</v>
      </c>
      <c r="D205" s="3" t="s">
        <v>444</v>
      </c>
      <c r="E205" s="4" t="s">
        <v>445</v>
      </c>
      <c r="F205" s="5">
        <v>0</v>
      </c>
      <c r="G205" s="5">
        <v>0</v>
      </c>
      <c r="H205" s="5">
        <v>0</v>
      </c>
      <c r="I205" s="5">
        <v>0</v>
      </c>
      <c r="J205" s="5">
        <f t="shared" si="103"/>
        <v>0</v>
      </c>
      <c r="K205" s="5">
        <v>50000</v>
      </c>
      <c r="L205" s="5">
        <v>50000</v>
      </c>
      <c r="M205" s="33">
        <v>36240</v>
      </c>
      <c r="N205" s="26">
        <v>60000</v>
      </c>
      <c r="O205" s="29">
        <f t="shared" si="104"/>
        <v>110000</v>
      </c>
    </row>
    <row r="206" spans="1:15" ht="12" customHeight="1" x14ac:dyDescent="0.25">
      <c r="A206" s="65" t="s">
        <v>215</v>
      </c>
      <c r="B206" s="66"/>
      <c r="C206" s="66"/>
      <c r="D206" s="66"/>
      <c r="E206" s="66"/>
      <c r="F206" s="6">
        <f t="shared" ref="F206:O206" si="105">SUM(F193:F205)</f>
        <v>193000</v>
      </c>
      <c r="G206" s="6">
        <f t="shared" si="105"/>
        <v>193000</v>
      </c>
      <c r="H206" s="6">
        <f t="shared" si="105"/>
        <v>45781</v>
      </c>
      <c r="I206" s="6">
        <f t="shared" si="105"/>
        <v>0</v>
      </c>
      <c r="J206" s="6">
        <f t="shared" si="105"/>
        <v>193000</v>
      </c>
      <c r="K206" s="6">
        <f t="shared" si="105"/>
        <v>978000</v>
      </c>
      <c r="L206" s="6">
        <f t="shared" si="105"/>
        <v>978000</v>
      </c>
      <c r="M206" s="6">
        <f t="shared" si="105"/>
        <v>109467.63</v>
      </c>
      <c r="N206" s="6">
        <f t="shared" si="105"/>
        <v>60000</v>
      </c>
      <c r="O206" s="6">
        <f t="shared" si="105"/>
        <v>1038000</v>
      </c>
    </row>
    <row r="207" spans="1:15" ht="12" customHeight="1" outlineLevel="1" x14ac:dyDescent="0.25">
      <c r="A207" s="3" t="s">
        <v>166</v>
      </c>
      <c r="B207" s="3" t="s">
        <v>598</v>
      </c>
      <c r="C207" s="3" t="s">
        <v>98</v>
      </c>
      <c r="D207" s="3" t="s">
        <v>169</v>
      </c>
      <c r="E207" s="4" t="s">
        <v>170</v>
      </c>
      <c r="F207" s="5">
        <v>5000</v>
      </c>
      <c r="G207" s="5">
        <v>5000</v>
      </c>
      <c r="H207" s="5">
        <v>0</v>
      </c>
      <c r="I207" s="25">
        <v>0</v>
      </c>
      <c r="J207" s="27">
        <f>G207+I207</f>
        <v>5000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</row>
    <row r="208" spans="1:15" ht="12" customHeight="1" x14ac:dyDescent="0.25">
      <c r="A208" s="65" t="s">
        <v>599</v>
      </c>
      <c r="B208" s="66"/>
      <c r="C208" s="66"/>
      <c r="D208" s="66"/>
      <c r="E208" s="66"/>
      <c r="F208" s="6">
        <f>SUM(F207)</f>
        <v>5000</v>
      </c>
      <c r="G208" s="6">
        <f>SUM(G207)</f>
        <v>5000</v>
      </c>
      <c r="H208" s="6">
        <f t="shared" ref="H208:J208" si="106">SUM(H207)</f>
        <v>0</v>
      </c>
      <c r="I208" s="6">
        <f t="shared" si="106"/>
        <v>0</v>
      </c>
      <c r="J208" s="6">
        <f t="shared" si="106"/>
        <v>5000</v>
      </c>
      <c r="K208" s="6">
        <f>SUM(K207)</f>
        <v>0</v>
      </c>
      <c r="L208" s="6">
        <f>SUM(L207)</f>
        <v>0</v>
      </c>
      <c r="M208" s="6">
        <f t="shared" ref="M208:O208" si="107">SUM(M207)</f>
        <v>0</v>
      </c>
      <c r="N208" s="6">
        <f t="shared" si="107"/>
        <v>0</v>
      </c>
      <c r="O208" s="6">
        <f t="shared" si="107"/>
        <v>0</v>
      </c>
    </row>
    <row r="209" spans="1:15" ht="12" customHeight="1" x14ac:dyDescent="0.25">
      <c r="A209" s="18" t="s">
        <v>166</v>
      </c>
      <c r="B209" s="48" t="s">
        <v>636</v>
      </c>
      <c r="C209" s="48" t="s">
        <v>214</v>
      </c>
      <c r="D209" s="48" t="s">
        <v>169</v>
      </c>
      <c r="E209" s="4" t="s">
        <v>170</v>
      </c>
      <c r="F209" s="47">
        <v>0</v>
      </c>
      <c r="G209" s="47">
        <v>0</v>
      </c>
      <c r="H209" s="47">
        <v>1645</v>
      </c>
      <c r="I209" s="58">
        <v>1645</v>
      </c>
      <c r="J209" s="57">
        <f>G209+I209</f>
        <v>1645</v>
      </c>
      <c r="K209" s="47">
        <v>0</v>
      </c>
      <c r="L209" s="47">
        <v>0</v>
      </c>
      <c r="M209" s="47">
        <v>0</v>
      </c>
      <c r="N209" s="47">
        <v>0</v>
      </c>
      <c r="O209" s="47">
        <f>SUM(L209+N209)</f>
        <v>0</v>
      </c>
    </row>
    <row r="210" spans="1:15" ht="12" customHeight="1" x14ac:dyDescent="0.25">
      <c r="A210" s="18" t="s">
        <v>166</v>
      </c>
      <c r="B210" s="48" t="s">
        <v>636</v>
      </c>
      <c r="C210" s="48" t="s">
        <v>214</v>
      </c>
      <c r="D210" s="48" t="s">
        <v>128</v>
      </c>
      <c r="E210" s="4" t="s">
        <v>129</v>
      </c>
      <c r="F210" s="47">
        <v>0</v>
      </c>
      <c r="G210" s="47">
        <v>0</v>
      </c>
      <c r="H210" s="47">
        <v>0</v>
      </c>
      <c r="I210" s="47">
        <v>0</v>
      </c>
      <c r="J210" s="47">
        <f>G210+I210</f>
        <v>0</v>
      </c>
      <c r="K210" s="19">
        <v>50000</v>
      </c>
      <c r="L210" s="19">
        <v>50000</v>
      </c>
      <c r="M210" s="19">
        <v>0</v>
      </c>
      <c r="N210" s="26">
        <v>400000</v>
      </c>
      <c r="O210" s="29">
        <f>SUM(L210+N210)</f>
        <v>450000</v>
      </c>
    </row>
    <row r="211" spans="1:15" ht="12" customHeight="1" x14ac:dyDescent="0.25">
      <c r="A211" s="18" t="s">
        <v>166</v>
      </c>
      <c r="B211" s="48" t="s">
        <v>636</v>
      </c>
      <c r="C211" s="48" t="s">
        <v>214</v>
      </c>
      <c r="D211" s="48" t="s">
        <v>130</v>
      </c>
      <c r="E211" s="4" t="s">
        <v>131</v>
      </c>
      <c r="F211" s="47">
        <v>0</v>
      </c>
      <c r="G211" s="47">
        <v>0</v>
      </c>
      <c r="H211" s="47">
        <v>0</v>
      </c>
      <c r="I211" s="47">
        <v>0</v>
      </c>
      <c r="J211" s="47">
        <f>G211+I211</f>
        <v>0</v>
      </c>
      <c r="K211" s="19">
        <v>100000</v>
      </c>
      <c r="L211" s="19">
        <v>100000</v>
      </c>
      <c r="M211" s="19">
        <v>16429</v>
      </c>
      <c r="N211" s="26">
        <v>0</v>
      </c>
      <c r="O211" s="29">
        <f>SUM(L211+N211)</f>
        <v>100000</v>
      </c>
    </row>
    <row r="212" spans="1:15" ht="12" customHeight="1" x14ac:dyDescent="0.25">
      <c r="A212" s="18" t="s">
        <v>166</v>
      </c>
      <c r="B212" s="48" t="s">
        <v>636</v>
      </c>
      <c r="C212" s="48" t="s">
        <v>214</v>
      </c>
      <c r="D212" s="48" t="s">
        <v>101</v>
      </c>
      <c r="E212" s="4" t="s">
        <v>102</v>
      </c>
      <c r="F212" s="47">
        <v>0</v>
      </c>
      <c r="G212" s="47">
        <v>0</v>
      </c>
      <c r="H212" s="47">
        <v>0</v>
      </c>
      <c r="I212" s="47">
        <v>0</v>
      </c>
      <c r="J212" s="47">
        <f>G212+I212</f>
        <v>0</v>
      </c>
      <c r="K212" s="19">
        <v>120000</v>
      </c>
      <c r="L212" s="19">
        <v>120000</v>
      </c>
      <c r="M212" s="19">
        <v>1500</v>
      </c>
      <c r="N212" s="26">
        <v>0</v>
      </c>
      <c r="O212" s="29">
        <f>SUM(L212+N212)</f>
        <v>120000</v>
      </c>
    </row>
    <row r="213" spans="1:15" ht="12" customHeight="1" x14ac:dyDescent="0.25">
      <c r="A213" s="18" t="s">
        <v>166</v>
      </c>
      <c r="B213" s="48" t="s">
        <v>636</v>
      </c>
      <c r="C213" s="48" t="s">
        <v>214</v>
      </c>
      <c r="D213" s="48" t="s">
        <v>84</v>
      </c>
      <c r="E213" s="4" t="s">
        <v>85</v>
      </c>
      <c r="F213" s="47">
        <v>0</v>
      </c>
      <c r="G213" s="47">
        <v>0</v>
      </c>
      <c r="H213" s="47">
        <v>0</v>
      </c>
      <c r="I213" s="47">
        <v>0</v>
      </c>
      <c r="J213" s="47">
        <f>G213+I213</f>
        <v>0</v>
      </c>
      <c r="K213" s="19">
        <v>10000</v>
      </c>
      <c r="L213" s="19">
        <v>10000</v>
      </c>
      <c r="M213" s="19">
        <v>0</v>
      </c>
      <c r="N213" s="26">
        <v>0</v>
      </c>
      <c r="O213" s="29">
        <f>SUM(L213+N213)</f>
        <v>10000</v>
      </c>
    </row>
    <row r="214" spans="1:15" s="52" customFormat="1" ht="12" customHeight="1" x14ac:dyDescent="0.25">
      <c r="A214" s="72" t="s">
        <v>637</v>
      </c>
      <c r="B214" s="73"/>
      <c r="C214" s="73"/>
      <c r="D214" s="73"/>
      <c r="E214" s="74"/>
      <c r="F214" s="50">
        <f t="shared" ref="F214:O214" si="108">SUM(F209:F213)</f>
        <v>0</v>
      </c>
      <c r="G214" s="50">
        <f t="shared" si="108"/>
        <v>0</v>
      </c>
      <c r="H214" s="51">
        <f t="shared" si="108"/>
        <v>1645</v>
      </c>
      <c r="I214" s="50">
        <f t="shared" si="108"/>
        <v>1645</v>
      </c>
      <c r="J214" s="50">
        <f t="shared" si="108"/>
        <v>1645</v>
      </c>
      <c r="K214" s="50">
        <f t="shared" si="108"/>
        <v>280000</v>
      </c>
      <c r="L214" s="50">
        <f t="shared" si="108"/>
        <v>280000</v>
      </c>
      <c r="M214" s="50">
        <f t="shared" si="108"/>
        <v>17929</v>
      </c>
      <c r="N214" s="50">
        <f t="shared" si="108"/>
        <v>400000</v>
      </c>
      <c r="O214" s="50">
        <f t="shared" si="108"/>
        <v>680000</v>
      </c>
    </row>
    <row r="215" spans="1:15" ht="12" customHeight="1" outlineLevel="1" x14ac:dyDescent="0.25">
      <c r="A215" s="3" t="s">
        <v>166</v>
      </c>
      <c r="B215" s="3" t="s">
        <v>216</v>
      </c>
      <c r="C215" s="3" t="s">
        <v>217</v>
      </c>
      <c r="D215" s="3" t="s">
        <v>218</v>
      </c>
      <c r="E215" s="4" t="s">
        <v>219</v>
      </c>
      <c r="F215" s="5">
        <v>20000</v>
      </c>
      <c r="G215" s="5">
        <v>20000</v>
      </c>
      <c r="H215" s="33">
        <v>8335</v>
      </c>
      <c r="I215" s="25">
        <v>0</v>
      </c>
      <c r="J215" s="27">
        <f>G215+I215</f>
        <v>20000</v>
      </c>
      <c r="K215" s="5">
        <v>0</v>
      </c>
      <c r="L215" s="5">
        <v>0</v>
      </c>
      <c r="M215" s="33">
        <v>0</v>
      </c>
      <c r="N215" s="5">
        <v>0</v>
      </c>
      <c r="O215" s="5">
        <v>0</v>
      </c>
    </row>
    <row r="216" spans="1:15" ht="12" customHeight="1" outlineLevel="1" x14ac:dyDescent="0.25">
      <c r="A216" s="3" t="s">
        <v>166</v>
      </c>
      <c r="B216" s="3" t="s">
        <v>216</v>
      </c>
      <c r="C216" s="3" t="s">
        <v>217</v>
      </c>
      <c r="D216" s="3" t="s">
        <v>220</v>
      </c>
      <c r="E216" s="4" t="s">
        <v>221</v>
      </c>
      <c r="F216" s="5">
        <v>10000</v>
      </c>
      <c r="G216" s="5">
        <v>10000</v>
      </c>
      <c r="H216" s="33">
        <v>2100</v>
      </c>
      <c r="I216" s="25">
        <v>0</v>
      </c>
      <c r="J216" s="27">
        <f>G216+I216</f>
        <v>10000</v>
      </c>
      <c r="K216" s="5">
        <v>0</v>
      </c>
      <c r="L216" s="5">
        <v>0</v>
      </c>
      <c r="M216" s="33">
        <v>0</v>
      </c>
      <c r="N216" s="5">
        <v>0</v>
      </c>
      <c r="O216" s="5">
        <v>0</v>
      </c>
    </row>
    <row r="217" spans="1:15" ht="12" customHeight="1" outlineLevel="1" x14ac:dyDescent="0.25">
      <c r="A217" s="3" t="s">
        <v>166</v>
      </c>
      <c r="B217" s="3" t="s">
        <v>216</v>
      </c>
      <c r="C217" s="3" t="s">
        <v>217</v>
      </c>
      <c r="D217" s="3" t="s">
        <v>173</v>
      </c>
      <c r="E217" s="4" t="s">
        <v>174</v>
      </c>
      <c r="F217" s="5">
        <v>0</v>
      </c>
      <c r="G217" s="5">
        <v>0</v>
      </c>
      <c r="H217" s="5">
        <v>0</v>
      </c>
      <c r="I217" s="5">
        <v>0</v>
      </c>
      <c r="J217" s="5">
        <f>G217+I217</f>
        <v>0</v>
      </c>
      <c r="K217" s="33">
        <v>1100000</v>
      </c>
      <c r="L217" s="33">
        <v>1100000</v>
      </c>
      <c r="M217" s="33">
        <v>159356</v>
      </c>
      <c r="N217" s="26">
        <v>0</v>
      </c>
      <c r="O217" s="29">
        <f>L217+N217</f>
        <v>1100000</v>
      </c>
    </row>
    <row r="218" spans="1:15" ht="12" customHeight="1" outlineLevel="1" x14ac:dyDescent="0.25">
      <c r="A218" s="3" t="s">
        <v>166</v>
      </c>
      <c r="B218" s="3" t="s">
        <v>216</v>
      </c>
      <c r="C218" s="3" t="s">
        <v>217</v>
      </c>
      <c r="D218" s="3" t="s">
        <v>175</v>
      </c>
      <c r="E218" s="4" t="s">
        <v>176</v>
      </c>
      <c r="F218" s="5">
        <v>0</v>
      </c>
      <c r="G218" s="5">
        <v>0</v>
      </c>
      <c r="H218" s="5">
        <v>0</v>
      </c>
      <c r="I218" s="5">
        <v>0</v>
      </c>
      <c r="J218" s="5">
        <f t="shared" ref="J218:J236" si="109">G218+I218</f>
        <v>0</v>
      </c>
      <c r="K218" s="33">
        <v>275000</v>
      </c>
      <c r="L218" s="33">
        <v>275000</v>
      </c>
      <c r="M218" s="33">
        <v>38785</v>
      </c>
      <c r="N218" s="26">
        <v>0</v>
      </c>
      <c r="O218" s="29">
        <f t="shared" ref="O218:O236" si="110">L218+N218</f>
        <v>275000</v>
      </c>
    </row>
    <row r="219" spans="1:15" ht="12" customHeight="1" outlineLevel="1" x14ac:dyDescent="0.25">
      <c r="A219" s="3" t="s">
        <v>166</v>
      </c>
      <c r="B219" s="3" t="s">
        <v>216</v>
      </c>
      <c r="C219" s="3" t="s">
        <v>217</v>
      </c>
      <c r="D219" s="3" t="s">
        <v>177</v>
      </c>
      <c r="E219" s="4" t="s">
        <v>178</v>
      </c>
      <c r="F219" s="5">
        <v>0</v>
      </c>
      <c r="G219" s="5">
        <v>0</v>
      </c>
      <c r="H219" s="5">
        <v>0</v>
      </c>
      <c r="I219" s="5">
        <v>0</v>
      </c>
      <c r="J219" s="5">
        <f t="shared" si="109"/>
        <v>0</v>
      </c>
      <c r="K219" s="33">
        <v>100000</v>
      </c>
      <c r="L219" s="33">
        <v>100000</v>
      </c>
      <c r="M219" s="33">
        <v>14077</v>
      </c>
      <c r="N219" s="26">
        <v>0</v>
      </c>
      <c r="O219" s="29">
        <f t="shared" si="110"/>
        <v>100000</v>
      </c>
    </row>
    <row r="220" spans="1:15" ht="12" customHeight="1" outlineLevel="1" x14ac:dyDescent="0.25">
      <c r="A220" s="3" t="s">
        <v>166</v>
      </c>
      <c r="B220" s="3" t="s">
        <v>216</v>
      </c>
      <c r="C220" s="3" t="s">
        <v>217</v>
      </c>
      <c r="D220" s="3" t="s">
        <v>355</v>
      </c>
      <c r="E220" s="4" t="s">
        <v>356</v>
      </c>
      <c r="F220" s="5">
        <v>0</v>
      </c>
      <c r="G220" s="5">
        <v>0</v>
      </c>
      <c r="H220" s="5">
        <v>0</v>
      </c>
      <c r="I220" s="5">
        <v>0</v>
      </c>
      <c r="J220" s="5">
        <f t="shared" si="109"/>
        <v>0</v>
      </c>
      <c r="K220" s="33">
        <v>5000</v>
      </c>
      <c r="L220" s="33">
        <v>5000</v>
      </c>
      <c r="M220" s="33">
        <v>0</v>
      </c>
      <c r="N220" s="26">
        <v>0</v>
      </c>
      <c r="O220" s="29">
        <f t="shared" si="110"/>
        <v>5000</v>
      </c>
    </row>
    <row r="221" spans="1:15" ht="12" customHeight="1" outlineLevel="1" x14ac:dyDescent="0.25">
      <c r="A221" s="3" t="s">
        <v>166</v>
      </c>
      <c r="B221" s="3" t="s">
        <v>216</v>
      </c>
      <c r="C221" s="3" t="s">
        <v>217</v>
      </c>
      <c r="D221" s="3" t="s">
        <v>357</v>
      </c>
      <c r="E221" s="4" t="s">
        <v>358</v>
      </c>
      <c r="F221" s="5">
        <v>0</v>
      </c>
      <c r="G221" s="5">
        <v>0</v>
      </c>
      <c r="H221" s="5">
        <v>0</v>
      </c>
      <c r="I221" s="5">
        <v>0</v>
      </c>
      <c r="J221" s="5">
        <f t="shared" ref="J221" si="111">G221+I221</f>
        <v>0</v>
      </c>
      <c r="K221" s="33">
        <v>1000</v>
      </c>
      <c r="L221" s="33">
        <v>1000</v>
      </c>
      <c r="M221" s="33">
        <v>0</v>
      </c>
      <c r="N221" s="26">
        <v>0</v>
      </c>
      <c r="O221" s="29">
        <f t="shared" ref="O221" si="112">L221+N221</f>
        <v>1000</v>
      </c>
    </row>
    <row r="222" spans="1:15" ht="12" customHeight="1" outlineLevel="1" x14ac:dyDescent="0.25">
      <c r="A222" s="3" t="s">
        <v>166</v>
      </c>
      <c r="B222" s="3" t="s">
        <v>216</v>
      </c>
      <c r="C222" s="3" t="s">
        <v>217</v>
      </c>
      <c r="D222" s="3" t="s">
        <v>126</v>
      </c>
      <c r="E222" s="4" t="s">
        <v>127</v>
      </c>
      <c r="F222" s="5">
        <v>0</v>
      </c>
      <c r="G222" s="5">
        <v>0</v>
      </c>
      <c r="H222" s="5">
        <v>0</v>
      </c>
      <c r="I222" s="5">
        <v>0</v>
      </c>
      <c r="J222" s="5">
        <f t="shared" si="109"/>
        <v>0</v>
      </c>
      <c r="K222" s="33">
        <v>1000</v>
      </c>
      <c r="L222" s="33">
        <v>1000</v>
      </c>
      <c r="M222" s="33">
        <v>0</v>
      </c>
      <c r="N222" s="26">
        <v>0</v>
      </c>
      <c r="O222" s="29">
        <f t="shared" si="110"/>
        <v>1000</v>
      </c>
    </row>
    <row r="223" spans="1:15" ht="12" customHeight="1" outlineLevel="1" x14ac:dyDescent="0.25">
      <c r="A223" s="3" t="s">
        <v>166</v>
      </c>
      <c r="B223" s="3" t="s">
        <v>216</v>
      </c>
      <c r="C223" s="3" t="s">
        <v>217</v>
      </c>
      <c r="D223" s="3" t="s">
        <v>128</v>
      </c>
      <c r="E223" s="4" t="s">
        <v>129</v>
      </c>
      <c r="F223" s="5">
        <v>0</v>
      </c>
      <c r="G223" s="5">
        <v>0</v>
      </c>
      <c r="H223" s="5">
        <v>0</v>
      </c>
      <c r="I223" s="5">
        <v>0</v>
      </c>
      <c r="J223" s="5">
        <f t="shared" si="109"/>
        <v>0</v>
      </c>
      <c r="K223" s="33">
        <v>80000</v>
      </c>
      <c r="L223" s="33">
        <v>80000</v>
      </c>
      <c r="M223" s="33">
        <v>12216.55</v>
      </c>
      <c r="N223" s="26">
        <v>0</v>
      </c>
      <c r="O223" s="29">
        <f t="shared" si="110"/>
        <v>80000</v>
      </c>
    </row>
    <row r="224" spans="1:15" ht="12" customHeight="1" outlineLevel="1" x14ac:dyDescent="0.25">
      <c r="A224" s="3" t="s">
        <v>166</v>
      </c>
      <c r="B224" s="3" t="s">
        <v>216</v>
      </c>
      <c r="C224" s="3" t="s">
        <v>217</v>
      </c>
      <c r="D224" s="3" t="s">
        <v>130</v>
      </c>
      <c r="E224" s="4" t="s">
        <v>131</v>
      </c>
      <c r="F224" s="5">
        <v>0</v>
      </c>
      <c r="G224" s="5">
        <v>0</v>
      </c>
      <c r="H224" s="5">
        <v>0</v>
      </c>
      <c r="I224" s="5">
        <v>0</v>
      </c>
      <c r="J224" s="5">
        <f t="shared" si="109"/>
        <v>0</v>
      </c>
      <c r="K224" s="33">
        <v>75000</v>
      </c>
      <c r="L224" s="33">
        <v>75000</v>
      </c>
      <c r="M224" s="33">
        <v>2695</v>
      </c>
      <c r="N224" s="26">
        <v>0</v>
      </c>
      <c r="O224" s="29">
        <f t="shared" si="110"/>
        <v>75000</v>
      </c>
    </row>
    <row r="225" spans="1:15" ht="12" customHeight="1" outlineLevel="1" x14ac:dyDescent="0.25">
      <c r="A225" s="3" t="s">
        <v>166</v>
      </c>
      <c r="B225" s="3" t="s">
        <v>216</v>
      </c>
      <c r="C225" s="3" t="s">
        <v>217</v>
      </c>
      <c r="D225" s="3" t="s">
        <v>132</v>
      </c>
      <c r="E225" s="4" t="s">
        <v>133</v>
      </c>
      <c r="F225" s="5">
        <v>0</v>
      </c>
      <c r="G225" s="5">
        <v>0</v>
      </c>
      <c r="H225" s="5">
        <v>0</v>
      </c>
      <c r="I225" s="5">
        <v>0</v>
      </c>
      <c r="J225" s="5">
        <f t="shared" si="109"/>
        <v>0</v>
      </c>
      <c r="K225" s="33">
        <v>110000</v>
      </c>
      <c r="L225" s="33">
        <v>110000</v>
      </c>
      <c r="M225" s="33">
        <v>0</v>
      </c>
      <c r="N225" s="26">
        <v>0</v>
      </c>
      <c r="O225" s="29">
        <f t="shared" si="110"/>
        <v>110000</v>
      </c>
    </row>
    <row r="226" spans="1:15" ht="12" customHeight="1" outlineLevel="1" x14ac:dyDescent="0.25">
      <c r="A226" s="3" t="s">
        <v>166</v>
      </c>
      <c r="B226" s="3" t="s">
        <v>216</v>
      </c>
      <c r="C226" s="3" t="s">
        <v>217</v>
      </c>
      <c r="D226" s="3" t="s">
        <v>222</v>
      </c>
      <c r="E226" s="4" t="s">
        <v>223</v>
      </c>
      <c r="F226" s="5">
        <v>0</v>
      </c>
      <c r="G226" s="5">
        <v>0</v>
      </c>
      <c r="H226" s="5">
        <v>0</v>
      </c>
      <c r="I226" s="5">
        <v>0</v>
      </c>
      <c r="J226" s="5">
        <f t="shared" si="109"/>
        <v>0</v>
      </c>
      <c r="K226" s="33">
        <v>250000</v>
      </c>
      <c r="L226" s="33">
        <v>250000</v>
      </c>
      <c r="M226" s="33">
        <v>9979.7800000000007</v>
      </c>
      <c r="N226" s="26">
        <v>0</v>
      </c>
      <c r="O226" s="29">
        <f t="shared" si="110"/>
        <v>250000</v>
      </c>
    </row>
    <row r="227" spans="1:15" ht="12" customHeight="1" outlineLevel="1" x14ac:dyDescent="0.25">
      <c r="A227" s="3" t="s">
        <v>166</v>
      </c>
      <c r="B227" s="3" t="s">
        <v>216</v>
      </c>
      <c r="C227" s="3" t="s">
        <v>217</v>
      </c>
      <c r="D227" s="3" t="s">
        <v>136</v>
      </c>
      <c r="E227" s="4" t="s">
        <v>137</v>
      </c>
      <c r="F227" s="5">
        <v>0</v>
      </c>
      <c r="G227" s="5">
        <v>0</v>
      </c>
      <c r="H227" s="5">
        <v>0</v>
      </c>
      <c r="I227" s="5">
        <v>0</v>
      </c>
      <c r="J227" s="5">
        <f t="shared" si="109"/>
        <v>0</v>
      </c>
      <c r="K227" s="33">
        <v>245000</v>
      </c>
      <c r="L227" s="33">
        <v>245000</v>
      </c>
      <c r="M227" s="33">
        <v>-12690.37</v>
      </c>
      <c r="N227" s="26">
        <v>0</v>
      </c>
      <c r="O227" s="29">
        <f t="shared" si="110"/>
        <v>245000</v>
      </c>
    </row>
    <row r="228" spans="1:15" ht="12" customHeight="1" outlineLevel="1" x14ac:dyDescent="0.25">
      <c r="A228" s="3" t="s">
        <v>166</v>
      </c>
      <c r="B228" s="3" t="s">
        <v>216</v>
      </c>
      <c r="C228" s="3" t="s">
        <v>217</v>
      </c>
      <c r="D228" s="3" t="s">
        <v>140</v>
      </c>
      <c r="E228" s="4" t="s">
        <v>141</v>
      </c>
      <c r="F228" s="5">
        <v>0</v>
      </c>
      <c r="G228" s="5">
        <v>0</v>
      </c>
      <c r="H228" s="5">
        <v>0</v>
      </c>
      <c r="I228" s="5">
        <v>0</v>
      </c>
      <c r="J228" s="5">
        <f t="shared" si="109"/>
        <v>0</v>
      </c>
      <c r="K228" s="33">
        <v>500</v>
      </c>
      <c r="L228" s="33">
        <v>500</v>
      </c>
      <c r="M228" s="33">
        <v>0</v>
      </c>
      <c r="N228" s="26">
        <v>0</v>
      </c>
      <c r="O228" s="29">
        <f t="shared" si="110"/>
        <v>500</v>
      </c>
    </row>
    <row r="229" spans="1:15" ht="12" customHeight="1" outlineLevel="1" x14ac:dyDescent="0.25">
      <c r="A229" s="3" t="s">
        <v>166</v>
      </c>
      <c r="B229" s="3" t="s">
        <v>216</v>
      </c>
      <c r="C229" s="3" t="s">
        <v>217</v>
      </c>
      <c r="D229" s="3" t="s">
        <v>142</v>
      </c>
      <c r="E229" s="4" t="s">
        <v>143</v>
      </c>
      <c r="F229" s="5">
        <v>0</v>
      </c>
      <c r="G229" s="5">
        <v>0</v>
      </c>
      <c r="H229" s="5">
        <v>0</v>
      </c>
      <c r="I229" s="5">
        <v>0</v>
      </c>
      <c r="J229" s="5">
        <f t="shared" si="109"/>
        <v>0</v>
      </c>
      <c r="K229" s="33">
        <v>8000</v>
      </c>
      <c r="L229" s="33">
        <v>8000</v>
      </c>
      <c r="M229" s="33">
        <v>353</v>
      </c>
      <c r="N229" s="26">
        <v>0</v>
      </c>
      <c r="O229" s="29">
        <f t="shared" si="110"/>
        <v>8000</v>
      </c>
    </row>
    <row r="230" spans="1:15" ht="12" customHeight="1" outlineLevel="1" x14ac:dyDescent="0.25">
      <c r="A230" s="3" t="s">
        <v>166</v>
      </c>
      <c r="B230" s="3" t="s">
        <v>216</v>
      </c>
      <c r="C230" s="3" t="s">
        <v>217</v>
      </c>
      <c r="D230" s="3" t="s">
        <v>148</v>
      </c>
      <c r="E230" s="4" t="s">
        <v>149</v>
      </c>
      <c r="F230" s="5">
        <v>0</v>
      </c>
      <c r="G230" s="5">
        <v>0</v>
      </c>
      <c r="H230" s="5">
        <v>0</v>
      </c>
      <c r="I230" s="5">
        <v>0</v>
      </c>
      <c r="J230" s="5">
        <f t="shared" si="109"/>
        <v>0</v>
      </c>
      <c r="K230" s="33">
        <v>10000</v>
      </c>
      <c r="L230" s="33">
        <v>10000</v>
      </c>
      <c r="M230" s="33">
        <v>8821</v>
      </c>
      <c r="N230" s="26">
        <v>0</v>
      </c>
      <c r="O230" s="29">
        <f t="shared" si="110"/>
        <v>10000</v>
      </c>
    </row>
    <row r="231" spans="1:15" ht="12" customHeight="1" outlineLevel="1" x14ac:dyDescent="0.25">
      <c r="A231" s="3" t="s">
        <v>166</v>
      </c>
      <c r="B231" s="3" t="s">
        <v>216</v>
      </c>
      <c r="C231" s="3" t="s">
        <v>217</v>
      </c>
      <c r="D231" s="3" t="s">
        <v>101</v>
      </c>
      <c r="E231" s="4" t="s">
        <v>102</v>
      </c>
      <c r="F231" s="5">
        <v>0</v>
      </c>
      <c r="G231" s="5">
        <v>0</v>
      </c>
      <c r="H231" s="5">
        <v>0</v>
      </c>
      <c r="I231" s="5">
        <v>0</v>
      </c>
      <c r="J231" s="5">
        <f t="shared" si="109"/>
        <v>0</v>
      </c>
      <c r="K231" s="33">
        <v>50000</v>
      </c>
      <c r="L231" s="33">
        <v>50000</v>
      </c>
      <c r="M231" s="33">
        <v>8384</v>
      </c>
      <c r="N231" s="26">
        <v>0</v>
      </c>
      <c r="O231" s="29">
        <f t="shared" si="110"/>
        <v>50000</v>
      </c>
    </row>
    <row r="232" spans="1:15" ht="12" customHeight="1" outlineLevel="1" x14ac:dyDescent="0.25">
      <c r="A232" s="3" t="s">
        <v>166</v>
      </c>
      <c r="B232" s="3" t="s">
        <v>216</v>
      </c>
      <c r="C232" s="3" t="s">
        <v>217</v>
      </c>
      <c r="D232" s="3" t="s">
        <v>84</v>
      </c>
      <c r="E232" s="4" t="s">
        <v>85</v>
      </c>
      <c r="F232" s="5">
        <v>0</v>
      </c>
      <c r="G232" s="5">
        <v>0</v>
      </c>
      <c r="H232" s="5">
        <v>0</v>
      </c>
      <c r="I232" s="5">
        <v>0</v>
      </c>
      <c r="J232" s="5">
        <f t="shared" si="109"/>
        <v>0</v>
      </c>
      <c r="K232" s="33">
        <v>250000</v>
      </c>
      <c r="L232" s="33">
        <v>250000</v>
      </c>
      <c r="M232" s="33">
        <v>0</v>
      </c>
      <c r="N232" s="26">
        <v>0</v>
      </c>
      <c r="O232" s="29">
        <f t="shared" si="110"/>
        <v>250000</v>
      </c>
    </row>
    <row r="233" spans="1:15" ht="12" customHeight="1" outlineLevel="1" x14ac:dyDescent="0.25">
      <c r="A233" s="3" t="s">
        <v>166</v>
      </c>
      <c r="B233" s="3" t="s">
        <v>216</v>
      </c>
      <c r="C233" s="3" t="s">
        <v>217</v>
      </c>
      <c r="D233" s="3" t="s">
        <v>203</v>
      </c>
      <c r="E233" s="4" t="s">
        <v>204</v>
      </c>
      <c r="F233" s="5">
        <v>0</v>
      </c>
      <c r="G233" s="5">
        <v>0</v>
      </c>
      <c r="H233" s="5">
        <v>0</v>
      </c>
      <c r="I233" s="5">
        <v>0</v>
      </c>
      <c r="J233" s="5">
        <f t="shared" si="109"/>
        <v>0</v>
      </c>
      <c r="K233" s="33">
        <v>10000</v>
      </c>
      <c r="L233" s="33">
        <v>10000</v>
      </c>
      <c r="M233" s="33">
        <v>0</v>
      </c>
      <c r="N233" s="26">
        <v>0</v>
      </c>
      <c r="O233" s="29">
        <f t="shared" si="110"/>
        <v>10000</v>
      </c>
    </row>
    <row r="234" spans="1:15" ht="12" customHeight="1" outlineLevel="1" x14ac:dyDescent="0.25">
      <c r="A234" s="3" t="s">
        <v>166</v>
      </c>
      <c r="B234" s="3" t="s">
        <v>216</v>
      </c>
      <c r="C234" s="3" t="s">
        <v>217</v>
      </c>
      <c r="D234" s="3" t="s">
        <v>183</v>
      </c>
      <c r="E234" s="4" t="s">
        <v>184</v>
      </c>
      <c r="F234" s="5">
        <v>0</v>
      </c>
      <c r="G234" s="5">
        <v>0</v>
      </c>
      <c r="H234" s="5">
        <v>0</v>
      </c>
      <c r="I234" s="5">
        <v>0</v>
      </c>
      <c r="J234" s="5">
        <f t="shared" si="109"/>
        <v>0</v>
      </c>
      <c r="K234" s="33">
        <v>1000</v>
      </c>
      <c r="L234" s="33">
        <v>1000</v>
      </c>
      <c r="M234" s="33">
        <v>0</v>
      </c>
      <c r="N234" s="26">
        <v>0</v>
      </c>
      <c r="O234" s="29">
        <f t="shared" si="110"/>
        <v>1000</v>
      </c>
    </row>
    <row r="235" spans="1:15" ht="12" customHeight="1" outlineLevel="1" x14ac:dyDescent="0.25">
      <c r="A235" s="3" t="s">
        <v>166</v>
      </c>
      <c r="B235" s="3" t="s">
        <v>216</v>
      </c>
      <c r="C235" s="3" t="s">
        <v>217</v>
      </c>
      <c r="D235" s="3" t="s">
        <v>160</v>
      </c>
      <c r="E235" s="4" t="s">
        <v>161</v>
      </c>
      <c r="F235" s="5">
        <v>0</v>
      </c>
      <c r="G235" s="5">
        <v>0</v>
      </c>
      <c r="H235" s="5">
        <v>0</v>
      </c>
      <c r="I235" s="5">
        <v>0</v>
      </c>
      <c r="J235" s="5">
        <f t="shared" si="109"/>
        <v>0</v>
      </c>
      <c r="K235" s="33">
        <v>10000</v>
      </c>
      <c r="L235" s="33">
        <v>10000</v>
      </c>
      <c r="M235" s="33">
        <v>252</v>
      </c>
      <c r="N235" s="26">
        <v>0</v>
      </c>
      <c r="O235" s="29">
        <f t="shared" si="110"/>
        <v>10000</v>
      </c>
    </row>
    <row r="236" spans="1:15" ht="12" customHeight="1" outlineLevel="1" x14ac:dyDescent="0.25">
      <c r="A236" s="3" t="s">
        <v>166</v>
      </c>
      <c r="B236" s="3" t="s">
        <v>216</v>
      </c>
      <c r="C236" s="3" t="s">
        <v>217</v>
      </c>
      <c r="D236" s="3" t="s">
        <v>205</v>
      </c>
      <c r="E236" s="4" t="s">
        <v>206</v>
      </c>
      <c r="F236" s="5">
        <v>0</v>
      </c>
      <c r="G236" s="5">
        <v>0</v>
      </c>
      <c r="H236" s="5">
        <v>0</v>
      </c>
      <c r="I236" s="5">
        <v>0</v>
      </c>
      <c r="J236" s="5">
        <f t="shared" si="109"/>
        <v>0</v>
      </c>
      <c r="K236" s="5">
        <v>0</v>
      </c>
      <c r="L236" s="5">
        <v>0</v>
      </c>
      <c r="M236" s="33">
        <v>0</v>
      </c>
      <c r="N236" s="26">
        <v>0</v>
      </c>
      <c r="O236" s="29">
        <f t="shared" si="110"/>
        <v>0</v>
      </c>
    </row>
    <row r="237" spans="1:15" ht="12" customHeight="1" x14ac:dyDescent="0.25">
      <c r="A237" s="69" t="s">
        <v>224</v>
      </c>
      <c r="B237" s="70"/>
      <c r="C237" s="70"/>
      <c r="D237" s="70"/>
      <c r="E237" s="71"/>
      <c r="F237" s="6">
        <f t="shared" ref="F237:O237" si="113">SUM(F215:F236)</f>
        <v>30000</v>
      </c>
      <c r="G237" s="6">
        <f t="shared" si="113"/>
        <v>30000</v>
      </c>
      <c r="H237" s="6">
        <f t="shared" si="113"/>
        <v>10435</v>
      </c>
      <c r="I237" s="6">
        <f t="shared" si="113"/>
        <v>0</v>
      </c>
      <c r="J237" s="6">
        <f t="shared" si="113"/>
        <v>30000</v>
      </c>
      <c r="K237" s="6">
        <f t="shared" si="113"/>
        <v>2581500</v>
      </c>
      <c r="L237" s="6">
        <f t="shared" si="113"/>
        <v>2581500</v>
      </c>
      <c r="M237" s="6">
        <f t="shared" si="113"/>
        <v>242228.96</v>
      </c>
      <c r="N237" s="6">
        <f t="shared" si="113"/>
        <v>0</v>
      </c>
      <c r="O237" s="6">
        <f t="shared" si="113"/>
        <v>2581500</v>
      </c>
    </row>
    <row r="238" spans="1:15" ht="12" customHeight="1" outlineLevel="1" x14ac:dyDescent="0.25">
      <c r="A238" s="3" t="s">
        <v>166</v>
      </c>
      <c r="B238" s="3" t="s">
        <v>225</v>
      </c>
      <c r="C238" s="3" t="s">
        <v>226</v>
      </c>
      <c r="D238" s="3" t="s">
        <v>218</v>
      </c>
      <c r="E238" s="4" t="s">
        <v>219</v>
      </c>
      <c r="F238" s="5">
        <v>200000</v>
      </c>
      <c r="G238" s="5">
        <v>200000</v>
      </c>
      <c r="H238" s="39">
        <v>63315</v>
      </c>
      <c r="I238" s="25">
        <v>0</v>
      </c>
      <c r="J238" s="27">
        <f>G238+I238</f>
        <v>200000</v>
      </c>
      <c r="K238" s="5">
        <v>0</v>
      </c>
      <c r="L238" s="5">
        <v>0</v>
      </c>
      <c r="M238" s="33">
        <v>0</v>
      </c>
      <c r="N238" s="5">
        <v>0</v>
      </c>
      <c r="O238" s="5">
        <v>0</v>
      </c>
    </row>
    <row r="239" spans="1:15" ht="12" customHeight="1" outlineLevel="1" x14ac:dyDescent="0.25">
      <c r="A239" s="3" t="s">
        <v>166</v>
      </c>
      <c r="B239" s="3" t="s">
        <v>225</v>
      </c>
      <c r="C239" s="3" t="s">
        <v>226</v>
      </c>
      <c r="D239" s="3" t="s">
        <v>128</v>
      </c>
      <c r="E239" s="4" t="s">
        <v>129</v>
      </c>
      <c r="F239" s="5">
        <v>0</v>
      </c>
      <c r="G239" s="5">
        <v>0</v>
      </c>
      <c r="H239" s="5">
        <v>0</v>
      </c>
      <c r="I239" s="5">
        <v>0</v>
      </c>
      <c r="J239" s="5">
        <f>G239+I239</f>
        <v>0</v>
      </c>
      <c r="K239" s="5">
        <v>45000</v>
      </c>
      <c r="L239" s="5">
        <v>45000</v>
      </c>
      <c r="M239" s="33">
        <v>36024.120000000003</v>
      </c>
      <c r="N239" s="26">
        <v>0</v>
      </c>
      <c r="O239" s="29">
        <f>L239+N239</f>
        <v>45000</v>
      </c>
    </row>
    <row r="240" spans="1:15" ht="12" customHeight="1" outlineLevel="1" x14ac:dyDescent="0.25">
      <c r="A240" s="3" t="s">
        <v>166</v>
      </c>
      <c r="B240" s="3" t="s">
        <v>225</v>
      </c>
      <c r="C240" s="3" t="s">
        <v>226</v>
      </c>
      <c r="D240" s="3" t="s">
        <v>130</v>
      </c>
      <c r="E240" s="4" t="s">
        <v>131</v>
      </c>
      <c r="F240" s="5">
        <v>0</v>
      </c>
      <c r="G240" s="5">
        <v>0</v>
      </c>
      <c r="H240" s="5">
        <v>0</v>
      </c>
      <c r="I240" s="5">
        <v>0</v>
      </c>
      <c r="J240" s="5">
        <f t="shared" ref="J240:J247" si="114">G240+I240</f>
        <v>0</v>
      </c>
      <c r="K240" s="5">
        <v>15000</v>
      </c>
      <c r="L240" s="5">
        <v>15000</v>
      </c>
      <c r="M240" s="33">
        <v>235</v>
      </c>
      <c r="N240" s="26">
        <v>0</v>
      </c>
      <c r="O240" s="29">
        <f t="shared" ref="O240:O247" si="115">L240+N240</f>
        <v>15000</v>
      </c>
    </row>
    <row r="241" spans="1:15" ht="12" customHeight="1" outlineLevel="1" x14ac:dyDescent="0.25">
      <c r="A241" s="3" t="s">
        <v>166</v>
      </c>
      <c r="B241" s="3" t="s">
        <v>225</v>
      </c>
      <c r="C241" s="3" t="s">
        <v>226</v>
      </c>
      <c r="D241" s="3" t="s">
        <v>132</v>
      </c>
      <c r="E241" s="4" t="s">
        <v>133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14"/>
        <v>0</v>
      </c>
      <c r="K241" s="5">
        <v>80000</v>
      </c>
      <c r="L241" s="5">
        <v>80000</v>
      </c>
      <c r="M241" s="33">
        <v>0</v>
      </c>
      <c r="N241" s="26">
        <v>0</v>
      </c>
      <c r="O241" s="29">
        <f t="shared" si="115"/>
        <v>80000</v>
      </c>
    </row>
    <row r="242" spans="1:15" ht="12" customHeight="1" outlineLevel="1" x14ac:dyDescent="0.25">
      <c r="A242" s="3" t="s">
        <v>166</v>
      </c>
      <c r="B242" s="3" t="s">
        <v>225</v>
      </c>
      <c r="C242" s="3" t="s">
        <v>226</v>
      </c>
      <c r="D242" s="3" t="s">
        <v>222</v>
      </c>
      <c r="E242" s="4" t="s">
        <v>223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14"/>
        <v>0</v>
      </c>
      <c r="K242" s="5">
        <v>375000</v>
      </c>
      <c r="L242" s="5">
        <v>375000</v>
      </c>
      <c r="M242" s="33">
        <v>1742.09</v>
      </c>
      <c r="N242" s="26">
        <v>0</v>
      </c>
      <c r="O242" s="29">
        <f t="shared" si="115"/>
        <v>375000</v>
      </c>
    </row>
    <row r="243" spans="1:15" ht="12" customHeight="1" outlineLevel="1" x14ac:dyDescent="0.25">
      <c r="A243" s="3" t="s">
        <v>166</v>
      </c>
      <c r="B243" s="3" t="s">
        <v>225</v>
      </c>
      <c r="C243" s="3" t="s">
        <v>226</v>
      </c>
      <c r="D243" s="3" t="s">
        <v>134</v>
      </c>
      <c r="E243" s="4" t="s">
        <v>135</v>
      </c>
      <c r="F243" s="5">
        <v>0</v>
      </c>
      <c r="G243" s="5">
        <v>0</v>
      </c>
      <c r="H243" s="5">
        <v>0</v>
      </c>
      <c r="I243" s="5">
        <v>0</v>
      </c>
      <c r="J243" s="5">
        <f t="shared" si="114"/>
        <v>0</v>
      </c>
      <c r="K243" s="5">
        <v>1000</v>
      </c>
      <c r="L243" s="5">
        <v>1000</v>
      </c>
      <c r="M243" s="33">
        <v>0</v>
      </c>
      <c r="N243" s="26">
        <v>0</v>
      </c>
      <c r="O243" s="29">
        <f t="shared" si="115"/>
        <v>1000</v>
      </c>
    </row>
    <row r="244" spans="1:15" ht="12" customHeight="1" outlineLevel="1" x14ac:dyDescent="0.25">
      <c r="A244" s="3" t="s">
        <v>166</v>
      </c>
      <c r="B244" s="3" t="s">
        <v>225</v>
      </c>
      <c r="C244" s="3" t="s">
        <v>226</v>
      </c>
      <c r="D244" s="3" t="s">
        <v>136</v>
      </c>
      <c r="E244" s="4" t="s">
        <v>137</v>
      </c>
      <c r="F244" s="5">
        <v>0</v>
      </c>
      <c r="G244" s="5">
        <v>0</v>
      </c>
      <c r="H244" s="5">
        <v>0</v>
      </c>
      <c r="I244" s="5">
        <v>0</v>
      </c>
      <c r="J244" s="5">
        <f t="shared" si="114"/>
        <v>0</v>
      </c>
      <c r="K244" s="5">
        <v>155000</v>
      </c>
      <c r="L244" s="5">
        <v>155000</v>
      </c>
      <c r="M244" s="33">
        <v>-19522.23</v>
      </c>
      <c r="N244" s="26">
        <v>0</v>
      </c>
      <c r="O244" s="29">
        <f t="shared" si="115"/>
        <v>155000</v>
      </c>
    </row>
    <row r="245" spans="1:15" ht="12" customHeight="1" outlineLevel="1" x14ac:dyDescent="0.25">
      <c r="A245" s="3" t="s">
        <v>166</v>
      </c>
      <c r="B245" s="3" t="s">
        <v>225</v>
      </c>
      <c r="C245" s="3" t="s">
        <v>226</v>
      </c>
      <c r="D245" s="3" t="s">
        <v>140</v>
      </c>
      <c r="E245" s="4" t="s">
        <v>141</v>
      </c>
      <c r="F245" s="5">
        <v>0</v>
      </c>
      <c r="G245" s="5">
        <v>0</v>
      </c>
      <c r="H245" s="5">
        <v>0</v>
      </c>
      <c r="I245" s="5">
        <v>0</v>
      </c>
      <c r="J245" s="5">
        <f t="shared" si="114"/>
        <v>0</v>
      </c>
      <c r="K245" s="5">
        <v>0</v>
      </c>
      <c r="L245" s="5">
        <v>0</v>
      </c>
      <c r="M245" s="33">
        <v>0</v>
      </c>
      <c r="N245" s="26">
        <v>0</v>
      </c>
      <c r="O245" s="29">
        <f t="shared" si="115"/>
        <v>0</v>
      </c>
    </row>
    <row r="246" spans="1:15" ht="12" customHeight="1" outlineLevel="1" x14ac:dyDescent="0.25">
      <c r="A246" s="3" t="s">
        <v>166</v>
      </c>
      <c r="B246" s="3" t="s">
        <v>225</v>
      </c>
      <c r="C246" s="3" t="s">
        <v>226</v>
      </c>
      <c r="D246" s="3" t="s">
        <v>101</v>
      </c>
      <c r="E246" s="4" t="s">
        <v>102</v>
      </c>
      <c r="F246" s="5">
        <v>0</v>
      </c>
      <c r="G246" s="5">
        <v>0</v>
      </c>
      <c r="H246" s="5">
        <v>0</v>
      </c>
      <c r="I246" s="5">
        <v>0</v>
      </c>
      <c r="J246" s="5">
        <f t="shared" si="114"/>
        <v>0</v>
      </c>
      <c r="K246" s="5">
        <v>15000</v>
      </c>
      <c r="L246" s="5">
        <v>15000</v>
      </c>
      <c r="M246" s="33">
        <v>0</v>
      </c>
      <c r="N246" s="26">
        <v>0</v>
      </c>
      <c r="O246" s="29">
        <f t="shared" si="115"/>
        <v>15000</v>
      </c>
    </row>
    <row r="247" spans="1:15" ht="12" customHeight="1" outlineLevel="1" x14ac:dyDescent="0.25">
      <c r="A247" s="3" t="s">
        <v>166</v>
      </c>
      <c r="B247" s="3" t="s">
        <v>225</v>
      </c>
      <c r="C247" s="3" t="s">
        <v>226</v>
      </c>
      <c r="D247" s="3" t="s">
        <v>84</v>
      </c>
      <c r="E247" s="4" t="s">
        <v>85</v>
      </c>
      <c r="F247" s="5">
        <v>0</v>
      </c>
      <c r="G247" s="5">
        <v>0</v>
      </c>
      <c r="H247" s="5">
        <v>0</v>
      </c>
      <c r="I247" s="5">
        <v>0</v>
      </c>
      <c r="J247" s="5">
        <f t="shared" si="114"/>
        <v>0</v>
      </c>
      <c r="K247" s="5">
        <v>15000</v>
      </c>
      <c r="L247" s="5">
        <v>15000</v>
      </c>
      <c r="M247" s="33">
        <v>0</v>
      </c>
      <c r="N247" s="26">
        <v>0</v>
      </c>
      <c r="O247" s="29">
        <f t="shared" si="115"/>
        <v>15000</v>
      </c>
    </row>
    <row r="248" spans="1:15" ht="12" customHeight="1" x14ac:dyDescent="0.25">
      <c r="A248" s="65" t="s">
        <v>227</v>
      </c>
      <c r="B248" s="66"/>
      <c r="C248" s="66"/>
      <c r="D248" s="66"/>
      <c r="E248" s="66"/>
      <c r="F248" s="6">
        <f>SUM(F238:F247)</f>
        <v>200000</v>
      </c>
      <c r="G248" s="6">
        <f>SUM(G238:G247)</f>
        <v>200000</v>
      </c>
      <c r="H248" s="6">
        <f t="shared" ref="H248:J248" si="116">SUM(H238:H247)</f>
        <v>63315</v>
      </c>
      <c r="I248" s="6">
        <f t="shared" si="116"/>
        <v>0</v>
      </c>
      <c r="J248" s="6">
        <f t="shared" si="116"/>
        <v>200000</v>
      </c>
      <c r="K248" s="6">
        <f>SUM(K238:K247)</f>
        <v>701000</v>
      </c>
      <c r="L248" s="6">
        <f>SUM(L238:L247)</f>
        <v>701000</v>
      </c>
      <c r="M248" s="6">
        <f t="shared" ref="M248:O248" si="117">SUM(M238:M247)</f>
        <v>18478.98</v>
      </c>
      <c r="N248" s="6">
        <f t="shared" si="117"/>
        <v>0</v>
      </c>
      <c r="O248" s="6">
        <f t="shared" si="117"/>
        <v>701000</v>
      </c>
    </row>
    <row r="249" spans="1:15" ht="12" customHeight="1" outlineLevel="1" x14ac:dyDescent="0.25">
      <c r="A249" s="3" t="s">
        <v>166</v>
      </c>
      <c r="B249" s="3" t="s">
        <v>228</v>
      </c>
      <c r="C249" s="3" t="s">
        <v>90</v>
      </c>
      <c r="D249" s="3" t="s">
        <v>130</v>
      </c>
      <c r="E249" s="4" t="s">
        <v>131</v>
      </c>
      <c r="F249" s="5">
        <v>0</v>
      </c>
      <c r="G249" s="5">
        <v>0</v>
      </c>
      <c r="H249" s="5">
        <v>0</v>
      </c>
      <c r="I249" s="5">
        <v>0</v>
      </c>
      <c r="J249" s="5">
        <f>G249+I249</f>
        <v>0</v>
      </c>
      <c r="K249" s="5">
        <v>3000</v>
      </c>
      <c r="L249" s="5">
        <v>3000</v>
      </c>
      <c r="M249" s="5">
        <v>0</v>
      </c>
      <c r="N249" s="26">
        <v>0</v>
      </c>
      <c r="O249" s="29">
        <f>L249+N249</f>
        <v>3000</v>
      </c>
    </row>
    <row r="250" spans="1:15" ht="12" customHeight="1" outlineLevel="1" x14ac:dyDescent="0.25">
      <c r="A250" s="3" t="s">
        <v>166</v>
      </c>
      <c r="B250" s="3" t="s">
        <v>228</v>
      </c>
      <c r="C250" s="3" t="s">
        <v>90</v>
      </c>
      <c r="D250" s="3" t="s">
        <v>101</v>
      </c>
      <c r="E250" s="4" t="s">
        <v>102</v>
      </c>
      <c r="F250" s="5">
        <v>0</v>
      </c>
      <c r="G250" s="5">
        <v>0</v>
      </c>
      <c r="H250" s="5">
        <v>0</v>
      </c>
      <c r="I250" s="5">
        <v>0</v>
      </c>
      <c r="J250" s="5">
        <f t="shared" ref="J250:J251" si="118">G250+I250</f>
        <v>0</v>
      </c>
      <c r="K250" s="5">
        <v>2000</v>
      </c>
      <c r="L250" s="5">
        <v>2000</v>
      </c>
      <c r="M250" s="5">
        <v>0</v>
      </c>
      <c r="N250" s="26">
        <v>0</v>
      </c>
      <c r="O250" s="29">
        <f t="shared" ref="O250:O251" si="119">L250+N250</f>
        <v>2000</v>
      </c>
    </row>
    <row r="251" spans="1:15" ht="12" customHeight="1" outlineLevel="1" x14ac:dyDescent="0.25">
      <c r="A251" s="3" t="s">
        <v>166</v>
      </c>
      <c r="B251" s="3" t="s">
        <v>228</v>
      </c>
      <c r="C251" s="3" t="s">
        <v>90</v>
      </c>
      <c r="D251" s="3" t="s">
        <v>86</v>
      </c>
      <c r="E251" s="4" t="s">
        <v>87</v>
      </c>
      <c r="F251" s="5">
        <v>0</v>
      </c>
      <c r="G251" s="5">
        <v>0</v>
      </c>
      <c r="H251" s="5">
        <v>0</v>
      </c>
      <c r="I251" s="5">
        <v>0</v>
      </c>
      <c r="J251" s="5">
        <f t="shared" si="118"/>
        <v>0</v>
      </c>
      <c r="K251" s="5">
        <v>0</v>
      </c>
      <c r="L251" s="5">
        <v>0</v>
      </c>
      <c r="M251" s="5">
        <v>0</v>
      </c>
      <c r="N251" s="26">
        <v>0</v>
      </c>
      <c r="O251" s="29">
        <f t="shared" si="119"/>
        <v>0</v>
      </c>
    </row>
    <row r="252" spans="1:15" ht="12" customHeight="1" x14ac:dyDescent="0.25">
      <c r="A252" s="65" t="s">
        <v>229</v>
      </c>
      <c r="B252" s="66"/>
      <c r="C252" s="66"/>
      <c r="D252" s="66"/>
      <c r="E252" s="66"/>
      <c r="F252" s="6">
        <f>SUM(F249:F251)</f>
        <v>0</v>
      </c>
      <c r="G252" s="6">
        <f>SUM(G249:G251)</f>
        <v>0</v>
      </c>
      <c r="H252" s="6">
        <f t="shared" ref="H252:J252" si="120">SUM(H249:H251)</f>
        <v>0</v>
      </c>
      <c r="I252" s="6">
        <f t="shared" si="120"/>
        <v>0</v>
      </c>
      <c r="J252" s="6">
        <f t="shared" si="120"/>
        <v>0</v>
      </c>
      <c r="K252" s="6">
        <f>SUM(K249:K251)</f>
        <v>5000</v>
      </c>
      <c r="L252" s="6">
        <f>SUM(L249:L251)</f>
        <v>5000</v>
      </c>
      <c r="M252" s="6">
        <f t="shared" ref="M252:O252" si="121">SUM(M249:M251)</f>
        <v>0</v>
      </c>
      <c r="N252" s="6">
        <f t="shared" si="121"/>
        <v>0</v>
      </c>
      <c r="O252" s="6">
        <f t="shared" si="121"/>
        <v>5000</v>
      </c>
    </row>
    <row r="253" spans="1:15" ht="12" customHeight="1" outlineLevel="1" x14ac:dyDescent="0.25">
      <c r="A253" s="3" t="s">
        <v>166</v>
      </c>
      <c r="B253" s="3" t="s">
        <v>627</v>
      </c>
      <c r="C253" s="3" t="s">
        <v>13</v>
      </c>
      <c r="D253" s="3" t="s">
        <v>277</v>
      </c>
      <c r="E253" s="4" t="s">
        <v>278</v>
      </c>
      <c r="F253" s="5">
        <v>0</v>
      </c>
      <c r="G253" s="5">
        <v>0</v>
      </c>
      <c r="H253" s="39">
        <v>0</v>
      </c>
      <c r="I253" s="25">
        <v>0</v>
      </c>
      <c r="J253" s="27">
        <f>G253+I253</f>
        <v>0</v>
      </c>
      <c r="K253" s="5">
        <v>0</v>
      </c>
      <c r="L253" s="5">
        <v>0</v>
      </c>
      <c r="M253" s="33">
        <v>0</v>
      </c>
      <c r="N253" s="5">
        <v>0</v>
      </c>
      <c r="O253" s="5">
        <v>0</v>
      </c>
    </row>
    <row r="254" spans="1:15" ht="12" customHeight="1" outlineLevel="1" x14ac:dyDescent="0.25">
      <c r="A254" s="3" t="s">
        <v>166</v>
      </c>
      <c r="B254" s="3" t="s">
        <v>230</v>
      </c>
      <c r="C254" s="3" t="s">
        <v>107</v>
      </c>
      <c r="D254" s="3" t="s">
        <v>128</v>
      </c>
      <c r="E254" s="4" t="s">
        <v>129</v>
      </c>
      <c r="F254" s="5">
        <v>0</v>
      </c>
      <c r="G254" s="5">
        <v>0</v>
      </c>
      <c r="H254" s="5">
        <v>0</v>
      </c>
      <c r="I254" s="5">
        <v>0</v>
      </c>
      <c r="J254" s="5">
        <f>G254+I254</f>
        <v>0</v>
      </c>
      <c r="K254" s="5">
        <v>0</v>
      </c>
      <c r="L254" s="5">
        <v>0</v>
      </c>
      <c r="M254" s="33">
        <v>0</v>
      </c>
      <c r="N254" s="26">
        <v>0</v>
      </c>
      <c r="O254" s="29">
        <f>L254+N254</f>
        <v>0</v>
      </c>
    </row>
    <row r="255" spans="1:15" ht="12" customHeight="1" outlineLevel="1" x14ac:dyDescent="0.25">
      <c r="A255" s="3" t="s">
        <v>166</v>
      </c>
      <c r="B255" s="3" t="s">
        <v>230</v>
      </c>
      <c r="C255" s="3" t="s">
        <v>107</v>
      </c>
      <c r="D255" s="3" t="s">
        <v>130</v>
      </c>
      <c r="E255" s="4" t="s">
        <v>131</v>
      </c>
      <c r="F255" s="5">
        <v>0</v>
      </c>
      <c r="G255" s="5">
        <v>0</v>
      </c>
      <c r="H255" s="5">
        <v>0</v>
      </c>
      <c r="I255" s="5">
        <v>0</v>
      </c>
      <c r="J255" s="5">
        <f t="shared" ref="J255:J258" si="122">G255+I255</f>
        <v>0</v>
      </c>
      <c r="K255" s="5">
        <v>15000</v>
      </c>
      <c r="L255" s="5">
        <v>15000</v>
      </c>
      <c r="M255" s="33">
        <v>0</v>
      </c>
      <c r="N255" s="26">
        <v>0</v>
      </c>
      <c r="O255" s="29">
        <f t="shared" ref="O255:O258" si="123">L255+N255</f>
        <v>15000</v>
      </c>
    </row>
    <row r="256" spans="1:15" ht="12" customHeight="1" outlineLevel="1" x14ac:dyDescent="0.25">
      <c r="A256" s="3" t="s">
        <v>166</v>
      </c>
      <c r="B256" s="3" t="s">
        <v>230</v>
      </c>
      <c r="C256" s="3" t="s">
        <v>107</v>
      </c>
      <c r="D256" s="3" t="s">
        <v>101</v>
      </c>
      <c r="E256" s="4" t="s">
        <v>102</v>
      </c>
      <c r="F256" s="5">
        <v>0</v>
      </c>
      <c r="G256" s="5">
        <v>0</v>
      </c>
      <c r="H256" s="5">
        <v>0</v>
      </c>
      <c r="I256" s="5">
        <v>0</v>
      </c>
      <c r="J256" s="5">
        <f t="shared" si="122"/>
        <v>0</v>
      </c>
      <c r="K256" s="5">
        <v>30000</v>
      </c>
      <c r="L256" s="5">
        <v>30000</v>
      </c>
      <c r="M256" s="33">
        <v>0</v>
      </c>
      <c r="N256" s="26">
        <v>0</v>
      </c>
      <c r="O256" s="29">
        <f t="shared" si="123"/>
        <v>30000</v>
      </c>
    </row>
    <row r="257" spans="1:15" ht="12" customHeight="1" outlineLevel="1" x14ac:dyDescent="0.25">
      <c r="A257" s="3" t="s">
        <v>166</v>
      </c>
      <c r="B257" s="3" t="s">
        <v>230</v>
      </c>
      <c r="C257" s="3" t="s">
        <v>107</v>
      </c>
      <c r="D257" s="3" t="s">
        <v>84</v>
      </c>
      <c r="E257" s="4" t="s">
        <v>85</v>
      </c>
      <c r="F257" s="5">
        <v>0</v>
      </c>
      <c r="G257" s="5">
        <v>0</v>
      </c>
      <c r="H257" s="5">
        <v>0</v>
      </c>
      <c r="I257" s="5">
        <v>0</v>
      </c>
      <c r="J257" s="5">
        <f t="shared" si="122"/>
        <v>0</v>
      </c>
      <c r="K257" s="5">
        <v>150000</v>
      </c>
      <c r="L257" s="5">
        <v>150000</v>
      </c>
      <c r="M257" s="33">
        <v>0</v>
      </c>
      <c r="N257" s="26">
        <v>0</v>
      </c>
      <c r="O257" s="29">
        <f t="shared" si="123"/>
        <v>150000</v>
      </c>
    </row>
    <row r="258" spans="1:15" ht="12" customHeight="1" outlineLevel="1" x14ac:dyDescent="0.25">
      <c r="A258" s="3" t="s">
        <v>166</v>
      </c>
      <c r="B258" s="3" t="s">
        <v>230</v>
      </c>
      <c r="C258" s="3" t="s">
        <v>107</v>
      </c>
      <c r="D258" s="3" t="s">
        <v>231</v>
      </c>
      <c r="E258" s="4" t="s">
        <v>232</v>
      </c>
      <c r="F258" s="5">
        <v>0</v>
      </c>
      <c r="G258" s="5">
        <v>0</v>
      </c>
      <c r="H258" s="5">
        <v>0</v>
      </c>
      <c r="I258" s="5">
        <v>0</v>
      </c>
      <c r="J258" s="5">
        <f t="shared" si="122"/>
        <v>0</v>
      </c>
      <c r="K258" s="5">
        <v>0</v>
      </c>
      <c r="L258" s="5">
        <v>0</v>
      </c>
      <c r="M258" s="33">
        <v>0</v>
      </c>
      <c r="N258" s="26">
        <v>0</v>
      </c>
      <c r="O258" s="29">
        <f t="shared" si="123"/>
        <v>0</v>
      </c>
    </row>
    <row r="259" spans="1:15" ht="12" customHeight="1" x14ac:dyDescent="0.25">
      <c r="A259" s="65" t="s">
        <v>233</v>
      </c>
      <c r="B259" s="66"/>
      <c r="C259" s="66"/>
      <c r="D259" s="66"/>
      <c r="E259" s="66"/>
      <c r="F259" s="6">
        <f t="shared" ref="F259:O259" si="124">SUM(F253:F258)</f>
        <v>0</v>
      </c>
      <c r="G259" s="6">
        <f t="shared" si="124"/>
        <v>0</v>
      </c>
      <c r="H259" s="6">
        <f t="shared" si="124"/>
        <v>0</v>
      </c>
      <c r="I259" s="6">
        <f t="shared" si="124"/>
        <v>0</v>
      </c>
      <c r="J259" s="6">
        <f t="shared" si="124"/>
        <v>0</v>
      </c>
      <c r="K259" s="6">
        <f t="shared" si="124"/>
        <v>195000</v>
      </c>
      <c r="L259" s="6">
        <f t="shared" si="124"/>
        <v>195000</v>
      </c>
      <c r="M259" s="6">
        <f t="shared" si="124"/>
        <v>0</v>
      </c>
      <c r="N259" s="6">
        <f t="shared" si="124"/>
        <v>0</v>
      </c>
      <c r="O259" s="6">
        <f t="shared" si="124"/>
        <v>195000</v>
      </c>
    </row>
    <row r="260" spans="1:15" ht="12" customHeight="1" outlineLevel="1" x14ac:dyDescent="0.25">
      <c r="A260" s="3" t="s">
        <v>166</v>
      </c>
      <c r="B260" s="3" t="s">
        <v>234</v>
      </c>
      <c r="C260" s="3" t="s">
        <v>235</v>
      </c>
      <c r="D260" s="3" t="s">
        <v>169</v>
      </c>
      <c r="E260" s="4" t="s">
        <v>170</v>
      </c>
      <c r="F260" s="5">
        <v>3900000</v>
      </c>
      <c r="G260" s="33">
        <v>3900000</v>
      </c>
      <c r="H260" s="33">
        <v>0</v>
      </c>
      <c r="I260" s="59">
        <v>0</v>
      </c>
      <c r="J260" s="27">
        <f>G260+I260</f>
        <v>3900000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</row>
    <row r="261" spans="1:15" ht="12" customHeight="1" outlineLevel="1" x14ac:dyDescent="0.25">
      <c r="A261" s="3" t="s">
        <v>166</v>
      </c>
      <c r="B261" s="3" t="s">
        <v>234</v>
      </c>
      <c r="C261" s="3" t="s">
        <v>235</v>
      </c>
      <c r="D261" s="3" t="s">
        <v>171</v>
      </c>
      <c r="E261" s="4" t="s">
        <v>172</v>
      </c>
      <c r="F261" s="5">
        <v>275000</v>
      </c>
      <c r="G261" s="33">
        <v>275000</v>
      </c>
      <c r="H261" s="33">
        <v>0</v>
      </c>
      <c r="I261" s="25">
        <v>0</v>
      </c>
      <c r="J261" s="27">
        <f t="shared" ref="J261:J262" si="125">G261+I261</f>
        <v>275000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ht="12" customHeight="1" outlineLevel="1" x14ac:dyDescent="0.25">
      <c r="A262" s="3" t="s">
        <v>166</v>
      </c>
      <c r="B262" s="3" t="s">
        <v>234</v>
      </c>
      <c r="C262" s="3" t="s">
        <v>235</v>
      </c>
      <c r="D262" s="3" t="s">
        <v>236</v>
      </c>
      <c r="E262" s="4" t="s">
        <v>237</v>
      </c>
      <c r="F262" s="5">
        <v>0</v>
      </c>
      <c r="G262" s="5">
        <v>0</v>
      </c>
      <c r="H262" s="5">
        <v>0</v>
      </c>
      <c r="I262" s="25">
        <v>0</v>
      </c>
      <c r="J262" s="27">
        <f t="shared" si="125"/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</row>
    <row r="263" spans="1:15" ht="12" customHeight="1" outlineLevel="1" x14ac:dyDescent="0.25">
      <c r="A263" s="3" t="s">
        <v>166</v>
      </c>
      <c r="B263" s="3" t="s">
        <v>234</v>
      </c>
      <c r="C263" s="3" t="s">
        <v>235</v>
      </c>
      <c r="D263" s="3" t="s">
        <v>173</v>
      </c>
      <c r="E263" s="4" t="s">
        <v>174</v>
      </c>
      <c r="F263" s="5">
        <v>0</v>
      </c>
      <c r="G263" s="5">
        <v>0</v>
      </c>
      <c r="H263" s="5">
        <v>0</v>
      </c>
      <c r="I263" s="5">
        <v>0</v>
      </c>
      <c r="J263" s="5">
        <f>G263+I263</f>
        <v>0</v>
      </c>
      <c r="K263" s="33">
        <v>597000</v>
      </c>
      <c r="L263" s="33">
        <v>597000</v>
      </c>
      <c r="M263" s="33">
        <v>82495</v>
      </c>
      <c r="N263" s="26">
        <v>0</v>
      </c>
      <c r="O263" s="29">
        <f>L263+N263</f>
        <v>597000</v>
      </c>
    </row>
    <row r="264" spans="1:15" ht="12" customHeight="1" outlineLevel="1" x14ac:dyDescent="0.25">
      <c r="A264" s="3" t="s">
        <v>166</v>
      </c>
      <c r="B264" s="3" t="s">
        <v>234</v>
      </c>
      <c r="C264" s="3" t="s">
        <v>235</v>
      </c>
      <c r="D264" s="3" t="s">
        <v>120</v>
      </c>
      <c r="E264" s="4" t="s">
        <v>121</v>
      </c>
      <c r="F264" s="5">
        <v>0</v>
      </c>
      <c r="G264" s="5">
        <v>0</v>
      </c>
      <c r="H264" s="5">
        <v>0</v>
      </c>
      <c r="I264" s="5">
        <v>0</v>
      </c>
      <c r="J264" s="5">
        <f t="shared" ref="J264:J279" si="126">G264+I264</f>
        <v>0</v>
      </c>
      <c r="K264" s="33">
        <v>150000</v>
      </c>
      <c r="L264" s="33">
        <v>150000</v>
      </c>
      <c r="M264" s="33">
        <v>0</v>
      </c>
      <c r="N264" s="26">
        <v>0</v>
      </c>
      <c r="O264" s="29">
        <f t="shared" ref="O264:O279" si="127">L264+N264</f>
        <v>150000</v>
      </c>
    </row>
    <row r="265" spans="1:15" ht="12" customHeight="1" outlineLevel="1" x14ac:dyDescent="0.25">
      <c r="A265" s="3" t="s">
        <v>166</v>
      </c>
      <c r="B265" s="3" t="s">
        <v>234</v>
      </c>
      <c r="C265" s="3" t="s">
        <v>235</v>
      </c>
      <c r="D265" s="3" t="s">
        <v>175</v>
      </c>
      <c r="E265" s="4" t="s">
        <v>176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26"/>
        <v>0</v>
      </c>
      <c r="K265" s="33">
        <v>150000</v>
      </c>
      <c r="L265" s="33">
        <v>150000</v>
      </c>
      <c r="M265" s="33">
        <v>19710</v>
      </c>
      <c r="N265" s="26">
        <v>0</v>
      </c>
      <c r="O265" s="29">
        <f t="shared" si="127"/>
        <v>150000</v>
      </c>
    </row>
    <row r="266" spans="1:15" ht="12" customHeight="1" outlineLevel="1" x14ac:dyDescent="0.25">
      <c r="A266" s="3" t="s">
        <v>166</v>
      </c>
      <c r="B266" s="3" t="s">
        <v>234</v>
      </c>
      <c r="C266" s="3" t="s">
        <v>235</v>
      </c>
      <c r="D266" s="3" t="s">
        <v>177</v>
      </c>
      <c r="E266" s="4" t="s">
        <v>178</v>
      </c>
      <c r="F266" s="5">
        <v>0</v>
      </c>
      <c r="G266" s="5">
        <v>0</v>
      </c>
      <c r="H266" s="5">
        <v>0</v>
      </c>
      <c r="I266" s="5">
        <v>0</v>
      </c>
      <c r="J266" s="5">
        <f t="shared" si="126"/>
        <v>0</v>
      </c>
      <c r="K266" s="33">
        <v>54000</v>
      </c>
      <c r="L266" s="33">
        <v>54000</v>
      </c>
      <c r="M266" s="33">
        <v>7150</v>
      </c>
      <c r="N266" s="26">
        <v>0</v>
      </c>
      <c r="O266" s="29">
        <f t="shared" si="127"/>
        <v>54000</v>
      </c>
    </row>
    <row r="267" spans="1:15" ht="12" customHeight="1" outlineLevel="1" x14ac:dyDescent="0.25">
      <c r="A267" s="3" t="s">
        <v>166</v>
      </c>
      <c r="B267" s="3" t="s">
        <v>234</v>
      </c>
      <c r="C267" s="3" t="s">
        <v>235</v>
      </c>
      <c r="D267" s="3" t="s">
        <v>357</v>
      </c>
      <c r="E267" s="4" t="s">
        <v>358</v>
      </c>
      <c r="F267" s="5">
        <v>0</v>
      </c>
      <c r="G267" s="5">
        <v>0</v>
      </c>
      <c r="H267" s="5">
        <v>0</v>
      </c>
      <c r="I267" s="5">
        <v>0</v>
      </c>
      <c r="J267" s="5">
        <f t="shared" ref="J267" si="128">G267+I267</f>
        <v>0</v>
      </c>
      <c r="K267" s="33">
        <v>1000</v>
      </c>
      <c r="L267" s="33">
        <v>1000</v>
      </c>
      <c r="M267" s="33">
        <v>0</v>
      </c>
      <c r="N267" s="26">
        <v>0</v>
      </c>
      <c r="O267" s="29">
        <f t="shared" ref="O267" si="129">L267+N267</f>
        <v>1000</v>
      </c>
    </row>
    <row r="268" spans="1:15" ht="12" customHeight="1" outlineLevel="1" x14ac:dyDescent="0.25">
      <c r="A268" s="3" t="s">
        <v>166</v>
      </c>
      <c r="B268" s="3" t="s">
        <v>234</v>
      </c>
      <c r="C268" s="3" t="s">
        <v>235</v>
      </c>
      <c r="D268" s="3" t="s">
        <v>128</v>
      </c>
      <c r="E268" s="4" t="s">
        <v>129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26"/>
        <v>0</v>
      </c>
      <c r="K268" s="33">
        <v>50000</v>
      </c>
      <c r="L268" s="33">
        <v>50000</v>
      </c>
      <c r="M268" s="33">
        <v>2258</v>
      </c>
      <c r="N268" s="26">
        <v>0</v>
      </c>
      <c r="O268" s="29">
        <f t="shared" si="127"/>
        <v>50000</v>
      </c>
    </row>
    <row r="269" spans="1:15" ht="12" customHeight="1" outlineLevel="1" x14ac:dyDescent="0.25">
      <c r="A269" s="3" t="s">
        <v>166</v>
      </c>
      <c r="B269" s="3" t="s">
        <v>234</v>
      </c>
      <c r="C269" s="3" t="s">
        <v>235</v>
      </c>
      <c r="D269" s="3" t="s">
        <v>179</v>
      </c>
      <c r="E269" s="4" t="s">
        <v>180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26"/>
        <v>0</v>
      </c>
      <c r="K269" s="33">
        <v>220000</v>
      </c>
      <c r="L269" s="33">
        <v>220000</v>
      </c>
      <c r="M269" s="33">
        <v>0</v>
      </c>
      <c r="N269" s="26">
        <v>0</v>
      </c>
      <c r="O269" s="29">
        <f t="shared" si="127"/>
        <v>220000</v>
      </c>
    </row>
    <row r="270" spans="1:15" ht="12" customHeight="1" outlineLevel="1" x14ac:dyDescent="0.25">
      <c r="A270" s="3" t="s">
        <v>166</v>
      </c>
      <c r="B270" s="3" t="s">
        <v>234</v>
      </c>
      <c r="C270" s="3" t="s">
        <v>235</v>
      </c>
      <c r="D270" s="3" t="s">
        <v>130</v>
      </c>
      <c r="E270" s="4" t="s">
        <v>131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26"/>
        <v>0</v>
      </c>
      <c r="K270" s="33">
        <v>70000</v>
      </c>
      <c r="L270" s="33">
        <v>70000</v>
      </c>
      <c r="M270" s="33">
        <v>450</v>
      </c>
      <c r="N270" s="26">
        <v>0</v>
      </c>
      <c r="O270" s="29">
        <f t="shared" si="127"/>
        <v>70000</v>
      </c>
    </row>
    <row r="271" spans="1:15" ht="12" customHeight="1" outlineLevel="1" x14ac:dyDescent="0.25">
      <c r="A271" s="3" t="s">
        <v>166</v>
      </c>
      <c r="B271" s="3" t="s">
        <v>234</v>
      </c>
      <c r="C271" s="3" t="s">
        <v>235</v>
      </c>
      <c r="D271" s="3" t="s">
        <v>132</v>
      </c>
      <c r="E271" s="4" t="s">
        <v>133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26"/>
        <v>0</v>
      </c>
      <c r="K271" s="33">
        <v>25000</v>
      </c>
      <c r="L271" s="33">
        <v>25000</v>
      </c>
      <c r="M271" s="33">
        <v>0</v>
      </c>
      <c r="N271" s="26">
        <v>0</v>
      </c>
      <c r="O271" s="29">
        <f t="shared" si="127"/>
        <v>25000</v>
      </c>
    </row>
    <row r="272" spans="1:15" ht="12" customHeight="1" outlineLevel="1" x14ac:dyDescent="0.25">
      <c r="A272" s="3" t="s">
        <v>166</v>
      </c>
      <c r="B272" s="3" t="s">
        <v>234</v>
      </c>
      <c r="C272" s="3" t="s">
        <v>235</v>
      </c>
      <c r="D272" s="3" t="s">
        <v>136</v>
      </c>
      <c r="E272" s="4" t="s">
        <v>137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26"/>
        <v>0</v>
      </c>
      <c r="K272" s="33">
        <v>130000</v>
      </c>
      <c r="L272" s="33">
        <v>130000</v>
      </c>
      <c r="M272" s="33">
        <v>-54291.58</v>
      </c>
      <c r="N272" s="26">
        <v>0</v>
      </c>
      <c r="O272" s="29">
        <f t="shared" si="127"/>
        <v>130000</v>
      </c>
    </row>
    <row r="273" spans="1:15" ht="12" customHeight="1" outlineLevel="1" x14ac:dyDescent="0.25">
      <c r="A273" s="3" t="s">
        <v>166</v>
      </c>
      <c r="B273" s="3" t="s">
        <v>234</v>
      </c>
      <c r="C273" s="3" t="s">
        <v>235</v>
      </c>
      <c r="D273" s="3" t="s">
        <v>140</v>
      </c>
      <c r="E273" s="4" t="s">
        <v>141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26"/>
        <v>0</v>
      </c>
      <c r="K273" s="33">
        <v>500</v>
      </c>
      <c r="L273" s="33">
        <v>500</v>
      </c>
      <c r="M273" s="33">
        <v>0</v>
      </c>
      <c r="N273" s="26">
        <v>0</v>
      </c>
      <c r="O273" s="29">
        <f t="shared" si="127"/>
        <v>500</v>
      </c>
    </row>
    <row r="274" spans="1:15" ht="12" customHeight="1" outlineLevel="1" x14ac:dyDescent="0.25">
      <c r="A274" s="3" t="s">
        <v>166</v>
      </c>
      <c r="B274" s="3" t="s">
        <v>234</v>
      </c>
      <c r="C274" s="3" t="s">
        <v>235</v>
      </c>
      <c r="D274" s="3" t="s">
        <v>142</v>
      </c>
      <c r="E274" s="4" t="s">
        <v>143</v>
      </c>
      <c r="F274" s="5">
        <v>0</v>
      </c>
      <c r="G274" s="5">
        <v>0</v>
      </c>
      <c r="H274" s="5">
        <v>0</v>
      </c>
      <c r="I274" s="5">
        <v>0</v>
      </c>
      <c r="J274" s="5">
        <f t="shared" si="126"/>
        <v>0</v>
      </c>
      <c r="K274" s="33">
        <v>3000</v>
      </c>
      <c r="L274" s="33">
        <v>3000</v>
      </c>
      <c r="M274" s="33">
        <v>23</v>
      </c>
      <c r="N274" s="26">
        <v>0</v>
      </c>
      <c r="O274" s="29">
        <f t="shared" si="127"/>
        <v>3000</v>
      </c>
    </row>
    <row r="275" spans="1:15" ht="12" customHeight="1" outlineLevel="1" x14ac:dyDescent="0.25">
      <c r="A275" s="3" t="s">
        <v>166</v>
      </c>
      <c r="B275" s="3" t="s">
        <v>234</v>
      </c>
      <c r="C275" s="3" t="s">
        <v>235</v>
      </c>
      <c r="D275" s="3" t="s">
        <v>181</v>
      </c>
      <c r="E275" s="4" t="s">
        <v>182</v>
      </c>
      <c r="F275" s="5">
        <v>0</v>
      </c>
      <c r="G275" s="5">
        <v>0</v>
      </c>
      <c r="H275" s="5">
        <v>0</v>
      </c>
      <c r="I275" s="5">
        <v>0</v>
      </c>
      <c r="J275" s="5">
        <f t="shared" si="126"/>
        <v>0</v>
      </c>
      <c r="K275" s="33">
        <v>8000</v>
      </c>
      <c r="L275" s="33">
        <v>8000</v>
      </c>
      <c r="M275" s="33">
        <v>0</v>
      </c>
      <c r="N275" s="26">
        <v>0</v>
      </c>
      <c r="O275" s="29">
        <f t="shared" si="127"/>
        <v>8000</v>
      </c>
    </row>
    <row r="276" spans="1:15" ht="12" customHeight="1" outlineLevel="1" x14ac:dyDescent="0.25">
      <c r="A276" s="3" t="s">
        <v>166</v>
      </c>
      <c r="B276" s="3" t="s">
        <v>234</v>
      </c>
      <c r="C276" s="3" t="s">
        <v>235</v>
      </c>
      <c r="D276" s="3" t="s">
        <v>101</v>
      </c>
      <c r="E276" s="4" t="s">
        <v>102</v>
      </c>
      <c r="F276" s="5">
        <v>0</v>
      </c>
      <c r="G276" s="5">
        <v>0</v>
      </c>
      <c r="H276" s="5">
        <v>0</v>
      </c>
      <c r="I276" s="5">
        <v>0</v>
      </c>
      <c r="J276" s="5">
        <f t="shared" si="126"/>
        <v>0</v>
      </c>
      <c r="K276" s="33">
        <v>90000</v>
      </c>
      <c r="L276" s="33">
        <v>90000</v>
      </c>
      <c r="M276" s="33">
        <v>359.37</v>
      </c>
      <c r="N276" s="26">
        <v>0</v>
      </c>
      <c r="O276" s="29">
        <f t="shared" si="127"/>
        <v>90000</v>
      </c>
    </row>
    <row r="277" spans="1:15" ht="12" customHeight="1" outlineLevel="1" x14ac:dyDescent="0.25">
      <c r="A277" s="3" t="s">
        <v>166</v>
      </c>
      <c r="B277" s="3" t="s">
        <v>234</v>
      </c>
      <c r="C277" s="3" t="s">
        <v>235</v>
      </c>
      <c r="D277" s="3" t="s">
        <v>84</v>
      </c>
      <c r="E277" s="4" t="s">
        <v>85</v>
      </c>
      <c r="F277" s="5">
        <v>0</v>
      </c>
      <c r="G277" s="5">
        <v>0</v>
      </c>
      <c r="H277" s="5">
        <v>0</v>
      </c>
      <c r="I277" s="5">
        <v>0</v>
      </c>
      <c r="J277" s="5">
        <f t="shared" si="126"/>
        <v>0</v>
      </c>
      <c r="K277" s="33">
        <v>70000</v>
      </c>
      <c r="L277" s="33">
        <v>70000</v>
      </c>
      <c r="M277" s="33">
        <v>0</v>
      </c>
      <c r="N277" s="26">
        <v>0</v>
      </c>
      <c r="O277" s="29">
        <f t="shared" si="127"/>
        <v>70000</v>
      </c>
    </row>
    <row r="278" spans="1:15" ht="12" customHeight="1" outlineLevel="1" x14ac:dyDescent="0.25">
      <c r="A278" s="3" t="s">
        <v>166</v>
      </c>
      <c r="B278" s="3" t="s">
        <v>234</v>
      </c>
      <c r="C278" s="3" t="s">
        <v>235</v>
      </c>
      <c r="D278" s="3" t="s">
        <v>160</v>
      </c>
      <c r="E278" s="4" t="s">
        <v>161</v>
      </c>
      <c r="F278" s="5">
        <v>0</v>
      </c>
      <c r="G278" s="5">
        <v>0</v>
      </c>
      <c r="H278" s="5">
        <v>0</v>
      </c>
      <c r="I278" s="5">
        <v>0</v>
      </c>
      <c r="J278" s="5">
        <f t="shared" si="126"/>
        <v>0</v>
      </c>
      <c r="K278" s="33">
        <v>20000</v>
      </c>
      <c r="L278" s="33">
        <v>20000</v>
      </c>
      <c r="M278" s="33">
        <v>0</v>
      </c>
      <c r="N278" s="26">
        <v>0</v>
      </c>
      <c r="O278" s="29">
        <f t="shared" si="127"/>
        <v>20000</v>
      </c>
    </row>
    <row r="279" spans="1:15" ht="12" customHeight="1" outlineLevel="1" x14ac:dyDescent="0.25">
      <c r="A279" s="3" t="s">
        <v>166</v>
      </c>
      <c r="B279" s="3" t="s">
        <v>234</v>
      </c>
      <c r="C279" s="3" t="s">
        <v>235</v>
      </c>
      <c r="D279" s="3" t="s">
        <v>205</v>
      </c>
      <c r="E279" s="4" t="s">
        <v>206</v>
      </c>
      <c r="F279" s="5">
        <v>0</v>
      </c>
      <c r="G279" s="5">
        <v>0</v>
      </c>
      <c r="H279" s="5">
        <v>0</v>
      </c>
      <c r="I279" s="5">
        <v>0</v>
      </c>
      <c r="J279" s="5">
        <f t="shared" si="126"/>
        <v>0</v>
      </c>
      <c r="K279" s="5">
        <v>0</v>
      </c>
      <c r="L279" s="33">
        <v>0</v>
      </c>
      <c r="M279" s="33">
        <v>0</v>
      </c>
      <c r="N279" s="26">
        <v>0</v>
      </c>
      <c r="O279" s="29">
        <f t="shared" si="127"/>
        <v>0</v>
      </c>
    </row>
    <row r="280" spans="1:15" ht="12" customHeight="1" x14ac:dyDescent="0.25">
      <c r="A280" s="65" t="s">
        <v>238</v>
      </c>
      <c r="B280" s="66"/>
      <c r="C280" s="66"/>
      <c r="D280" s="66"/>
      <c r="E280" s="66"/>
      <c r="F280" s="6">
        <f>SUM(F260:F279)</f>
        <v>4175000</v>
      </c>
      <c r="G280" s="6">
        <f>SUM(G260:G279)</f>
        <v>4175000</v>
      </c>
      <c r="H280" s="6">
        <f t="shared" ref="H280:J280" si="130">SUM(H260:H279)</f>
        <v>0</v>
      </c>
      <c r="I280" s="6">
        <f t="shared" si="130"/>
        <v>0</v>
      </c>
      <c r="J280" s="6">
        <f t="shared" si="130"/>
        <v>4175000</v>
      </c>
      <c r="K280" s="6">
        <f>SUM(K260:K279)</f>
        <v>1638500</v>
      </c>
      <c r="L280" s="6">
        <f>SUM(L260:L279)</f>
        <v>1638500</v>
      </c>
      <c r="M280" s="6">
        <f t="shared" ref="M280:O280" si="131">SUM(M260:M279)</f>
        <v>58153.79</v>
      </c>
      <c r="N280" s="6">
        <f t="shared" si="131"/>
        <v>0</v>
      </c>
      <c r="O280" s="6">
        <f t="shared" si="131"/>
        <v>1638500</v>
      </c>
    </row>
    <row r="281" spans="1:15" s="7" customFormat="1" ht="12" customHeight="1" x14ac:dyDescent="0.25">
      <c r="A281" s="67" t="s">
        <v>239</v>
      </c>
      <c r="B281" s="68"/>
      <c r="C281" s="68"/>
      <c r="D281" s="68"/>
      <c r="E281" s="68"/>
      <c r="F281" s="10">
        <f>SUM(F119,F124,F132,F137,F146,F168,F190,F192,F206,F208,F237,F248,F252,F259,F280,F214)</f>
        <v>5146500</v>
      </c>
      <c r="G281" s="10">
        <f>SUM(G119,G124,G132,G137,G146,G168,G190,G192,G206,G208,G237,G248,G252,G259,G280,G214)</f>
        <v>5146500</v>
      </c>
      <c r="H281" s="10">
        <f>SUM(H119,H124,H132,H137,H146,H168,H190,H192,H206,H208,H237,H248,H252,H259,H280,H214)</f>
        <v>132748</v>
      </c>
      <c r="I281" s="10">
        <f>SUM(I119,I124,I132,I137,I146,I168,I190,I192,I206,I208,I237,I248,I252,I259,I280,I214)</f>
        <v>81699</v>
      </c>
      <c r="J281" s="10">
        <f>SUM(J119,J124,J132,J137,J146,J168,J190,J192,J206,J208,J237,J248,J252,J259,J280,J214)</f>
        <v>5228199</v>
      </c>
      <c r="K281" s="10">
        <f>SUM(K119,K124,K132,K137,K146,K168,K190,K192,K206,K237,K248,K252,K259,K280,K214)</f>
        <v>10549100</v>
      </c>
      <c r="L281" s="10">
        <f>SUM(L119,L124,L132,L137,L146,L168,L190,L192,L206,L237,L248,L252,L259,L280,L214)</f>
        <v>10549100</v>
      </c>
      <c r="M281" s="10">
        <f>SUM(M119,M124,M132,M137,M146,M168,M190,M192,M206,M237,M248,M252,M259,M280,M214)</f>
        <v>911116.7</v>
      </c>
      <c r="N281" s="10">
        <f>SUM(N119,N124,N132,N137,N146,N168,N190,N192,N206,N237,N248,N252,N259,N280,N214)</f>
        <v>560000</v>
      </c>
      <c r="O281" s="10">
        <f>SUM(O119,O124,O132,O137,O146,O168,O190,O192,O206,O237,O248,O252,O259,O280,O214)</f>
        <v>11109100</v>
      </c>
    </row>
    <row r="282" spans="1:15" ht="12" customHeight="1" outlineLevel="1" x14ac:dyDescent="0.25">
      <c r="A282" s="3" t="s">
        <v>240</v>
      </c>
      <c r="B282" s="3" t="s">
        <v>241</v>
      </c>
      <c r="C282" s="3" t="s">
        <v>242</v>
      </c>
      <c r="D282" s="3" t="s">
        <v>243</v>
      </c>
      <c r="E282" s="4" t="s">
        <v>244</v>
      </c>
      <c r="F282" s="5">
        <v>0</v>
      </c>
      <c r="G282" s="5">
        <v>0</v>
      </c>
      <c r="H282" s="5">
        <v>0</v>
      </c>
      <c r="I282" s="5">
        <v>0</v>
      </c>
      <c r="J282" s="5">
        <f>G282+I282</f>
        <v>0</v>
      </c>
      <c r="K282" s="5">
        <v>252351</v>
      </c>
      <c r="L282" s="5">
        <v>252351</v>
      </c>
      <c r="M282" s="39">
        <v>63087.75</v>
      </c>
      <c r="N282" s="26">
        <v>0</v>
      </c>
      <c r="O282" s="29">
        <f>L282+N282</f>
        <v>252351</v>
      </c>
    </row>
    <row r="283" spans="1:15" ht="12" customHeight="1" x14ac:dyDescent="0.25">
      <c r="A283" s="65" t="s">
        <v>245</v>
      </c>
      <c r="B283" s="66"/>
      <c r="C283" s="66"/>
      <c r="D283" s="66"/>
      <c r="E283" s="66"/>
      <c r="F283" s="6">
        <f>SUM(F282)</f>
        <v>0</v>
      </c>
      <c r="G283" s="6">
        <f>SUM(G282)</f>
        <v>0</v>
      </c>
      <c r="H283" s="6">
        <f t="shared" ref="H283:J283" si="132">SUM(H282)</f>
        <v>0</v>
      </c>
      <c r="I283" s="6">
        <f t="shared" si="132"/>
        <v>0</v>
      </c>
      <c r="J283" s="6">
        <f t="shared" si="132"/>
        <v>0</v>
      </c>
      <c r="K283" s="6">
        <f t="shared" ref="K283" si="133">SUM(K282)</f>
        <v>252351</v>
      </c>
      <c r="L283" s="6">
        <f t="shared" ref="L283:O283" si="134">SUM(L282)</f>
        <v>252351</v>
      </c>
      <c r="M283" s="6">
        <f t="shared" si="134"/>
        <v>63087.75</v>
      </c>
      <c r="N283" s="6">
        <f t="shared" si="134"/>
        <v>0</v>
      </c>
      <c r="O283" s="6">
        <f t="shared" si="134"/>
        <v>252351</v>
      </c>
    </row>
    <row r="284" spans="1:15" ht="12" customHeight="1" outlineLevel="1" x14ac:dyDescent="0.25">
      <c r="A284" s="3" t="s">
        <v>240</v>
      </c>
      <c r="B284" s="3" t="s">
        <v>246</v>
      </c>
      <c r="C284" s="3" t="s">
        <v>247</v>
      </c>
      <c r="D284" s="3" t="s">
        <v>99</v>
      </c>
      <c r="E284" s="4" t="s">
        <v>100</v>
      </c>
      <c r="F284" s="5">
        <v>0</v>
      </c>
      <c r="G284" s="5">
        <v>0</v>
      </c>
      <c r="H284" s="5">
        <v>0</v>
      </c>
      <c r="I284" s="25">
        <v>0</v>
      </c>
      <c r="J284" s="34">
        <f t="shared" ref="J284" si="135">G284+I284</f>
        <v>0</v>
      </c>
      <c r="K284" s="5">
        <v>0</v>
      </c>
      <c r="L284" s="5">
        <v>0</v>
      </c>
      <c r="M284" s="33">
        <v>0</v>
      </c>
      <c r="N284" s="19">
        <v>0</v>
      </c>
      <c r="O284" s="19">
        <f t="shared" ref="O284:O287" si="136">L284+N284</f>
        <v>0</v>
      </c>
    </row>
    <row r="285" spans="1:15" ht="12" customHeight="1" outlineLevel="1" x14ac:dyDescent="0.25">
      <c r="A285" s="3" t="s">
        <v>240</v>
      </c>
      <c r="B285" s="3" t="s">
        <v>246</v>
      </c>
      <c r="C285" s="3" t="s">
        <v>247</v>
      </c>
      <c r="D285" s="3" t="s">
        <v>101</v>
      </c>
      <c r="E285" s="4" t="s">
        <v>102</v>
      </c>
      <c r="F285" s="5">
        <v>0</v>
      </c>
      <c r="G285" s="5">
        <v>0</v>
      </c>
      <c r="H285" s="5">
        <v>0</v>
      </c>
      <c r="I285" s="5">
        <v>0</v>
      </c>
      <c r="J285" s="5">
        <f t="shared" ref="J285:J316" si="137">G285+I285</f>
        <v>0</v>
      </c>
      <c r="K285" s="5">
        <v>500000</v>
      </c>
      <c r="L285" s="33">
        <v>500000</v>
      </c>
      <c r="M285" s="33">
        <v>51300</v>
      </c>
      <c r="N285" s="26">
        <v>300000</v>
      </c>
      <c r="O285" s="29">
        <f t="shared" si="136"/>
        <v>800000</v>
      </c>
    </row>
    <row r="286" spans="1:15" ht="12" customHeight="1" outlineLevel="1" x14ac:dyDescent="0.25">
      <c r="A286" s="3" t="s">
        <v>240</v>
      </c>
      <c r="B286" s="3" t="s">
        <v>246</v>
      </c>
      <c r="C286" s="3" t="s">
        <v>99</v>
      </c>
      <c r="D286" s="3" t="s">
        <v>248</v>
      </c>
      <c r="E286" s="4" t="s">
        <v>249</v>
      </c>
      <c r="F286" s="5">
        <v>0</v>
      </c>
      <c r="G286" s="5">
        <v>0</v>
      </c>
      <c r="H286" s="5">
        <v>0</v>
      </c>
      <c r="I286" s="5">
        <v>0</v>
      </c>
      <c r="J286" s="5">
        <f t="shared" ref="J286" si="138">G286+I286</f>
        <v>0</v>
      </c>
      <c r="K286" s="5">
        <v>0</v>
      </c>
      <c r="L286" s="33">
        <v>0</v>
      </c>
      <c r="M286" s="33">
        <v>0</v>
      </c>
      <c r="N286" s="26">
        <v>350000</v>
      </c>
      <c r="O286" s="29">
        <f t="shared" si="136"/>
        <v>350000</v>
      </c>
    </row>
    <row r="287" spans="1:15" ht="12" customHeight="1" outlineLevel="1" x14ac:dyDescent="0.25">
      <c r="A287" s="3" t="s">
        <v>240</v>
      </c>
      <c r="B287" s="3" t="s">
        <v>246</v>
      </c>
      <c r="C287" s="3" t="s">
        <v>247</v>
      </c>
      <c r="D287" s="3" t="s">
        <v>248</v>
      </c>
      <c r="E287" s="4" t="s">
        <v>249</v>
      </c>
      <c r="F287" s="5">
        <v>0</v>
      </c>
      <c r="G287" s="5">
        <v>0</v>
      </c>
      <c r="H287" s="5">
        <v>0</v>
      </c>
      <c r="I287" s="5">
        <v>0</v>
      </c>
      <c r="J287" s="5">
        <f t="shared" ref="J287" si="139">G287+I287</f>
        <v>0</v>
      </c>
      <c r="K287" s="5">
        <v>1340000</v>
      </c>
      <c r="L287" s="33">
        <v>1340000</v>
      </c>
      <c r="M287" s="33">
        <v>405350</v>
      </c>
      <c r="N287" s="26">
        <v>-840000</v>
      </c>
      <c r="O287" s="29">
        <f t="shared" si="136"/>
        <v>500000</v>
      </c>
    </row>
    <row r="288" spans="1:15" ht="12" customHeight="1" x14ac:dyDescent="0.25">
      <c r="A288" s="65" t="s">
        <v>250</v>
      </c>
      <c r="B288" s="66"/>
      <c r="C288" s="66"/>
      <c r="D288" s="66"/>
      <c r="E288" s="66"/>
      <c r="F288" s="6">
        <f>SUM(F284:F287)</f>
        <v>0</v>
      </c>
      <c r="G288" s="6">
        <f>SUM(G284:G287)</f>
        <v>0</v>
      </c>
      <c r="H288" s="6">
        <f>SUM(H284:H287)</f>
        <v>0</v>
      </c>
      <c r="I288" s="6">
        <f>SUM(I284:I287)</f>
        <v>0</v>
      </c>
      <c r="J288" s="6">
        <f>SUM(J284:J287)</f>
        <v>0</v>
      </c>
      <c r="K288" s="6">
        <f>SUM(K284:K287)</f>
        <v>1840000</v>
      </c>
      <c r="L288" s="6">
        <f>SUM(L284:L287)</f>
        <v>1840000</v>
      </c>
      <c r="M288" s="6">
        <f>SUM(M284:M287)</f>
        <v>456650</v>
      </c>
      <c r="N288" s="6">
        <f>SUM(N284:N287)</f>
        <v>-190000</v>
      </c>
      <c r="O288" s="6">
        <f>SUM(O284:O287)</f>
        <v>1650000</v>
      </c>
    </row>
    <row r="289" spans="1:15" ht="12" customHeight="1" outlineLevel="1" x14ac:dyDescent="0.25">
      <c r="A289" s="3" t="s">
        <v>240</v>
      </c>
      <c r="B289" s="3" t="s">
        <v>251</v>
      </c>
      <c r="C289" s="3" t="s">
        <v>252</v>
      </c>
      <c r="D289" s="3" t="s">
        <v>101</v>
      </c>
      <c r="E289" s="4" t="s">
        <v>102</v>
      </c>
      <c r="F289" s="5">
        <v>0</v>
      </c>
      <c r="G289" s="5">
        <v>0</v>
      </c>
      <c r="H289" s="5">
        <v>0</v>
      </c>
      <c r="I289" s="5">
        <v>0</v>
      </c>
      <c r="J289" s="5">
        <f t="shared" si="137"/>
        <v>0</v>
      </c>
      <c r="K289" s="5">
        <v>400000</v>
      </c>
      <c r="L289" s="5">
        <v>400000</v>
      </c>
      <c r="M289" s="33">
        <v>25071.200000000001</v>
      </c>
      <c r="N289" s="26">
        <v>0</v>
      </c>
      <c r="O289" s="29">
        <f>L289+N289</f>
        <v>400000</v>
      </c>
    </row>
    <row r="290" spans="1:15" ht="12" customHeight="1" outlineLevel="1" x14ac:dyDescent="0.25">
      <c r="A290" s="3" t="s">
        <v>240</v>
      </c>
      <c r="B290" s="3" t="s">
        <v>251</v>
      </c>
      <c r="C290" s="3" t="s">
        <v>252</v>
      </c>
      <c r="D290" s="3" t="s">
        <v>84</v>
      </c>
      <c r="E290" s="4" t="s">
        <v>85</v>
      </c>
      <c r="F290" s="5">
        <v>0</v>
      </c>
      <c r="G290" s="5">
        <v>0</v>
      </c>
      <c r="H290" s="5">
        <v>0</v>
      </c>
      <c r="I290" s="5">
        <v>0</v>
      </c>
      <c r="J290" s="5">
        <f t="shared" si="137"/>
        <v>0</v>
      </c>
      <c r="K290" s="5">
        <v>600000</v>
      </c>
      <c r="L290" s="5">
        <v>600000</v>
      </c>
      <c r="M290" s="33">
        <v>0</v>
      </c>
      <c r="N290" s="26">
        <v>0</v>
      </c>
      <c r="O290" s="29">
        <f t="shared" ref="O290:O291" si="140">L290+N290</f>
        <v>600000</v>
      </c>
    </row>
    <row r="291" spans="1:15" ht="12" customHeight="1" outlineLevel="1" x14ac:dyDescent="0.25">
      <c r="A291" s="3" t="s">
        <v>240</v>
      </c>
      <c r="B291" s="3" t="s">
        <v>251</v>
      </c>
      <c r="C291" s="3" t="s">
        <v>252</v>
      </c>
      <c r="D291" s="3" t="s">
        <v>253</v>
      </c>
      <c r="E291" s="4" t="s">
        <v>254</v>
      </c>
      <c r="F291" s="5">
        <v>0</v>
      </c>
      <c r="G291" s="5">
        <v>0</v>
      </c>
      <c r="H291" s="5">
        <v>0</v>
      </c>
      <c r="I291" s="5">
        <v>0</v>
      </c>
      <c r="J291" s="5">
        <f t="shared" si="137"/>
        <v>0</v>
      </c>
      <c r="K291" s="5">
        <v>0</v>
      </c>
      <c r="L291" s="5">
        <v>0</v>
      </c>
      <c r="M291" s="33">
        <v>0</v>
      </c>
      <c r="N291" s="26">
        <v>0</v>
      </c>
      <c r="O291" s="29">
        <f t="shared" si="140"/>
        <v>0</v>
      </c>
    </row>
    <row r="292" spans="1:15" ht="12" customHeight="1" x14ac:dyDescent="0.25">
      <c r="A292" s="65" t="s">
        <v>255</v>
      </c>
      <c r="B292" s="66"/>
      <c r="C292" s="66"/>
      <c r="D292" s="66"/>
      <c r="E292" s="66"/>
      <c r="F292" s="6">
        <f>SUM(F289:F291)</f>
        <v>0</v>
      </c>
      <c r="G292" s="6">
        <f>SUM(G289:G291)</f>
        <v>0</v>
      </c>
      <c r="H292" s="6">
        <f t="shared" ref="H292:J292" si="141">SUM(H289:H291)</f>
        <v>0</v>
      </c>
      <c r="I292" s="6">
        <f t="shared" si="141"/>
        <v>0</v>
      </c>
      <c r="J292" s="6">
        <f t="shared" si="141"/>
        <v>0</v>
      </c>
      <c r="K292" s="6">
        <f t="shared" ref="K292" si="142">SUM(K289:K291)</f>
        <v>1000000</v>
      </c>
      <c r="L292" s="6">
        <f t="shared" ref="L292:O292" si="143">SUM(L289:L291)</f>
        <v>1000000</v>
      </c>
      <c r="M292" s="6">
        <f t="shared" si="143"/>
        <v>25071.200000000001</v>
      </c>
      <c r="N292" s="6">
        <f t="shared" si="143"/>
        <v>0</v>
      </c>
      <c r="O292" s="6">
        <f t="shared" si="143"/>
        <v>1000000</v>
      </c>
    </row>
    <row r="293" spans="1:15" ht="12" customHeight="1" outlineLevel="1" x14ac:dyDescent="0.25">
      <c r="A293" s="3" t="s">
        <v>240</v>
      </c>
      <c r="B293" s="3" t="s">
        <v>256</v>
      </c>
      <c r="C293" s="3" t="s">
        <v>257</v>
      </c>
      <c r="D293" s="3" t="s">
        <v>258</v>
      </c>
      <c r="E293" s="4" t="s">
        <v>259</v>
      </c>
      <c r="F293" s="5">
        <v>0</v>
      </c>
      <c r="G293" s="5">
        <v>0</v>
      </c>
      <c r="H293" s="5">
        <v>0</v>
      </c>
      <c r="I293" s="5">
        <v>0</v>
      </c>
      <c r="J293" s="5">
        <f t="shared" si="137"/>
        <v>0</v>
      </c>
      <c r="K293" s="5">
        <v>0</v>
      </c>
      <c r="L293" s="5">
        <v>0</v>
      </c>
      <c r="M293" s="5">
        <v>0</v>
      </c>
      <c r="N293" s="26">
        <v>0</v>
      </c>
      <c r="O293" s="29">
        <f>L293+N293</f>
        <v>0</v>
      </c>
    </row>
    <row r="294" spans="1:15" ht="12" customHeight="1" outlineLevel="1" x14ac:dyDescent="0.25">
      <c r="A294" s="3" t="s">
        <v>240</v>
      </c>
      <c r="B294" s="3" t="s">
        <v>256</v>
      </c>
      <c r="C294" s="3" t="s">
        <v>252</v>
      </c>
      <c r="D294" s="3" t="s">
        <v>84</v>
      </c>
      <c r="E294" s="4" t="s">
        <v>85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37"/>
        <v>0</v>
      </c>
      <c r="K294" s="5">
        <v>6112880</v>
      </c>
      <c r="L294" s="39">
        <v>6112880</v>
      </c>
      <c r="M294" s="5">
        <v>0</v>
      </c>
      <c r="N294" s="26">
        <v>-1868824.75</v>
      </c>
      <c r="O294" s="29">
        <f>L294+N294</f>
        <v>4244055.25</v>
      </c>
    </row>
    <row r="295" spans="1:15" ht="12" customHeight="1" x14ac:dyDescent="0.25">
      <c r="A295" s="65" t="s">
        <v>260</v>
      </c>
      <c r="B295" s="66"/>
      <c r="C295" s="66"/>
      <c r="D295" s="66"/>
      <c r="E295" s="66"/>
      <c r="F295" s="6">
        <f>SUM(F293:F294)</f>
        <v>0</v>
      </c>
      <c r="G295" s="6">
        <f>SUM(G293:G294)</f>
        <v>0</v>
      </c>
      <c r="H295" s="6">
        <f t="shared" ref="H295:J295" si="144">SUM(H293:H294)</f>
        <v>0</v>
      </c>
      <c r="I295" s="6">
        <f t="shared" si="144"/>
        <v>0</v>
      </c>
      <c r="J295" s="6">
        <f t="shared" si="144"/>
        <v>0</v>
      </c>
      <c r="K295" s="6">
        <f t="shared" ref="K295" si="145">SUM(K293:K294)</f>
        <v>6112880</v>
      </c>
      <c r="L295" s="6">
        <f t="shared" ref="L295:O295" si="146">SUM(L293:L294)</f>
        <v>6112880</v>
      </c>
      <c r="M295" s="6">
        <f t="shared" si="146"/>
        <v>0</v>
      </c>
      <c r="N295" s="6">
        <f t="shared" si="146"/>
        <v>-1868824.75</v>
      </c>
      <c r="O295" s="6">
        <f t="shared" si="146"/>
        <v>4244055.25</v>
      </c>
    </row>
    <row r="296" spans="1:15" ht="12" customHeight="1" outlineLevel="1" x14ac:dyDescent="0.25">
      <c r="A296" s="3" t="s">
        <v>240</v>
      </c>
      <c r="B296" s="3" t="s">
        <v>261</v>
      </c>
      <c r="C296" s="3" t="s">
        <v>262</v>
      </c>
      <c r="D296" s="3" t="s">
        <v>263</v>
      </c>
      <c r="E296" s="4" t="s">
        <v>264</v>
      </c>
      <c r="F296" s="5">
        <v>0</v>
      </c>
      <c r="G296" s="5">
        <v>0</v>
      </c>
      <c r="H296" s="5">
        <v>0</v>
      </c>
      <c r="I296" s="5">
        <v>0</v>
      </c>
      <c r="J296" s="5">
        <f t="shared" si="137"/>
        <v>0</v>
      </c>
      <c r="K296" s="5">
        <v>227000</v>
      </c>
      <c r="L296" s="5">
        <v>227000</v>
      </c>
      <c r="M296" s="39">
        <v>17917.740000000002</v>
      </c>
      <c r="N296" s="26">
        <v>0</v>
      </c>
      <c r="O296" s="29">
        <f>L296+N296</f>
        <v>227000</v>
      </c>
    </row>
    <row r="297" spans="1:15" ht="12" customHeight="1" x14ac:dyDescent="0.25">
      <c r="A297" s="65" t="s">
        <v>265</v>
      </c>
      <c r="B297" s="66"/>
      <c r="C297" s="66"/>
      <c r="D297" s="66"/>
      <c r="E297" s="66"/>
      <c r="F297" s="6">
        <f>SUM(F296)</f>
        <v>0</v>
      </c>
      <c r="G297" s="6">
        <f>SUM(G296)</f>
        <v>0</v>
      </c>
      <c r="H297" s="6">
        <f t="shared" ref="H297:J297" si="147">SUM(H296)</f>
        <v>0</v>
      </c>
      <c r="I297" s="6">
        <f t="shared" si="147"/>
        <v>0</v>
      </c>
      <c r="J297" s="6">
        <f t="shared" si="147"/>
        <v>0</v>
      </c>
      <c r="K297" s="6">
        <f t="shared" ref="K297" si="148">SUM(K296)</f>
        <v>227000</v>
      </c>
      <c r="L297" s="6">
        <f t="shared" ref="L297:O297" si="149">SUM(L296)</f>
        <v>227000</v>
      </c>
      <c r="M297" s="6">
        <f t="shared" si="149"/>
        <v>17917.740000000002</v>
      </c>
      <c r="N297" s="6">
        <f t="shared" si="149"/>
        <v>0</v>
      </c>
      <c r="O297" s="6">
        <f t="shared" si="149"/>
        <v>227000</v>
      </c>
    </row>
    <row r="298" spans="1:15" ht="12" customHeight="1" outlineLevel="1" x14ac:dyDescent="0.25">
      <c r="A298" s="3" t="s">
        <v>240</v>
      </c>
      <c r="B298" s="3" t="s">
        <v>266</v>
      </c>
      <c r="C298" s="3" t="s">
        <v>95</v>
      </c>
      <c r="D298" s="3" t="s">
        <v>128</v>
      </c>
      <c r="E298" s="4" t="s">
        <v>129</v>
      </c>
      <c r="F298" s="5">
        <v>0</v>
      </c>
      <c r="G298" s="5">
        <v>0</v>
      </c>
      <c r="H298" s="5">
        <v>0</v>
      </c>
      <c r="I298" s="5">
        <v>0</v>
      </c>
      <c r="J298" s="5">
        <f t="shared" si="137"/>
        <v>0</v>
      </c>
      <c r="K298" s="5">
        <v>0</v>
      </c>
      <c r="L298" s="5">
        <v>0</v>
      </c>
      <c r="M298" s="5">
        <v>0</v>
      </c>
      <c r="N298" s="26">
        <v>0</v>
      </c>
      <c r="O298" s="29">
        <f>L298+N298</f>
        <v>0</v>
      </c>
    </row>
    <row r="299" spans="1:15" ht="12" customHeight="1" outlineLevel="1" x14ac:dyDescent="0.25">
      <c r="A299" s="3" t="s">
        <v>240</v>
      </c>
      <c r="B299" s="3" t="s">
        <v>266</v>
      </c>
      <c r="C299" s="3" t="s">
        <v>95</v>
      </c>
      <c r="D299" s="3" t="s">
        <v>263</v>
      </c>
      <c r="E299" s="4" t="s">
        <v>264</v>
      </c>
      <c r="F299" s="5">
        <v>0</v>
      </c>
      <c r="G299" s="5">
        <v>0</v>
      </c>
      <c r="H299" s="5">
        <v>0</v>
      </c>
      <c r="I299" s="5">
        <v>0</v>
      </c>
      <c r="J299" s="5">
        <f t="shared" si="137"/>
        <v>0</v>
      </c>
      <c r="K299" s="5">
        <v>0</v>
      </c>
      <c r="L299" s="5">
        <v>0</v>
      </c>
      <c r="M299" s="5">
        <v>0</v>
      </c>
      <c r="N299" s="26">
        <v>0</v>
      </c>
      <c r="O299" s="29">
        <f t="shared" ref="O299:O300" si="150">L299+N299</f>
        <v>0</v>
      </c>
    </row>
    <row r="300" spans="1:15" ht="12" customHeight="1" outlineLevel="1" x14ac:dyDescent="0.25">
      <c r="A300" s="3" t="s">
        <v>240</v>
      </c>
      <c r="B300" s="3" t="s">
        <v>266</v>
      </c>
      <c r="C300" s="3" t="s">
        <v>95</v>
      </c>
      <c r="D300" s="3" t="s">
        <v>248</v>
      </c>
      <c r="E300" s="4" t="s">
        <v>249</v>
      </c>
      <c r="F300" s="5">
        <v>0</v>
      </c>
      <c r="G300" s="5">
        <v>0</v>
      </c>
      <c r="H300" s="5">
        <v>0</v>
      </c>
      <c r="I300" s="5">
        <v>0</v>
      </c>
      <c r="J300" s="5">
        <f t="shared" si="137"/>
        <v>0</v>
      </c>
      <c r="K300" s="5">
        <v>0</v>
      </c>
      <c r="L300" s="5">
        <v>0</v>
      </c>
      <c r="M300" s="5">
        <v>0</v>
      </c>
      <c r="N300" s="26">
        <v>0</v>
      </c>
      <c r="O300" s="29">
        <f t="shared" si="150"/>
        <v>0</v>
      </c>
    </row>
    <row r="301" spans="1:15" ht="12" customHeight="1" x14ac:dyDescent="0.25">
      <c r="A301" s="65" t="s">
        <v>267</v>
      </c>
      <c r="B301" s="66"/>
      <c r="C301" s="66"/>
      <c r="D301" s="66"/>
      <c r="E301" s="66"/>
      <c r="F301" s="6">
        <f>SUM(F298:F300)</f>
        <v>0</v>
      </c>
      <c r="G301" s="6">
        <f>SUM(G298:G300)</f>
        <v>0</v>
      </c>
      <c r="H301" s="6">
        <f t="shared" ref="H301:J301" si="151">SUM(H298:H300)</f>
        <v>0</v>
      </c>
      <c r="I301" s="6">
        <f t="shared" si="151"/>
        <v>0</v>
      </c>
      <c r="J301" s="6">
        <f t="shared" si="151"/>
        <v>0</v>
      </c>
      <c r="K301" s="6">
        <f t="shared" ref="K301" si="152">SUM(K298:K300)</f>
        <v>0</v>
      </c>
      <c r="L301" s="6">
        <f t="shared" ref="L301:O301" si="153">SUM(L298:L300)</f>
        <v>0</v>
      </c>
      <c r="M301" s="6">
        <f t="shared" si="153"/>
        <v>0</v>
      </c>
      <c r="N301" s="6">
        <f t="shared" si="153"/>
        <v>0</v>
      </c>
      <c r="O301" s="6">
        <f t="shared" si="153"/>
        <v>0</v>
      </c>
    </row>
    <row r="302" spans="1:15" ht="12" customHeight="1" x14ac:dyDescent="0.25">
      <c r="A302" s="18" t="s">
        <v>240</v>
      </c>
      <c r="B302" s="22" t="s">
        <v>648</v>
      </c>
      <c r="C302" s="83">
        <v>3613</v>
      </c>
      <c r="D302" s="22" t="s">
        <v>84</v>
      </c>
      <c r="E302" s="22" t="s">
        <v>85</v>
      </c>
      <c r="F302" s="19">
        <v>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26">
        <v>30000000</v>
      </c>
      <c r="O302" s="43">
        <v>30000000</v>
      </c>
    </row>
    <row r="303" spans="1:15" ht="12" customHeight="1" x14ac:dyDescent="0.25">
      <c r="A303" s="72" t="s">
        <v>647</v>
      </c>
      <c r="B303" s="73"/>
      <c r="C303" s="73"/>
      <c r="D303" s="73"/>
      <c r="E303" s="74"/>
      <c r="F303" s="6">
        <f>SUM(F302)</f>
        <v>0</v>
      </c>
      <c r="G303" s="6">
        <f>SUM(G302)</f>
        <v>0</v>
      </c>
      <c r="H303" s="6">
        <f>SUM(H302)</f>
        <v>0</v>
      </c>
      <c r="I303" s="6">
        <f>SUM(I302)</f>
        <v>0</v>
      </c>
      <c r="J303" s="6">
        <f>SUM(J302)</f>
        <v>0</v>
      </c>
      <c r="K303" s="6">
        <f>SUM(K302)</f>
        <v>0</v>
      </c>
      <c r="L303" s="6">
        <f>SUM(L302)</f>
        <v>0</v>
      </c>
      <c r="M303" s="6">
        <f>SUM(M302)</f>
        <v>0</v>
      </c>
      <c r="N303" s="6">
        <f>SUM(N302)</f>
        <v>30000000</v>
      </c>
      <c r="O303" s="6">
        <f>SUM(O302)</f>
        <v>30000000</v>
      </c>
    </row>
    <row r="304" spans="1:15" ht="12" customHeight="1" x14ac:dyDescent="0.25">
      <c r="A304" s="18" t="s">
        <v>240</v>
      </c>
      <c r="B304" s="18" t="s">
        <v>649</v>
      </c>
      <c r="C304" s="18" t="s">
        <v>269</v>
      </c>
      <c r="D304" s="18" t="s">
        <v>84</v>
      </c>
      <c r="E304" s="82" t="s">
        <v>85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26">
        <v>2500000</v>
      </c>
      <c r="O304" s="43">
        <v>2500000</v>
      </c>
    </row>
    <row r="305" spans="1:15" ht="12" customHeight="1" x14ac:dyDescent="0.25">
      <c r="A305" s="72" t="s">
        <v>656</v>
      </c>
      <c r="B305" s="73"/>
      <c r="C305" s="73"/>
      <c r="D305" s="73"/>
      <c r="E305" s="74"/>
      <c r="F305" s="6">
        <f>SUM(F304)</f>
        <v>0</v>
      </c>
      <c r="G305" s="6">
        <f>SUM(G304)</f>
        <v>0</v>
      </c>
      <c r="H305" s="6">
        <f>SUM(H304)</f>
        <v>0</v>
      </c>
      <c r="I305" s="6">
        <f>SUM(I304)</f>
        <v>0</v>
      </c>
      <c r="J305" s="6">
        <f>SUM(J304)</f>
        <v>0</v>
      </c>
      <c r="K305" s="6">
        <f>SUM(K304)</f>
        <v>0</v>
      </c>
      <c r="L305" s="6">
        <f>SUM(L304)</f>
        <v>0</v>
      </c>
      <c r="M305" s="6">
        <f>SUM(M304)</f>
        <v>0</v>
      </c>
      <c r="N305" s="6">
        <f>SUM(N304)</f>
        <v>2500000</v>
      </c>
      <c r="O305" s="6">
        <f>SUM(O304)</f>
        <v>2500000</v>
      </c>
    </row>
    <row r="306" spans="1:15" ht="12" customHeight="1" x14ac:dyDescent="0.25">
      <c r="A306" s="84" t="s">
        <v>240</v>
      </c>
      <c r="B306" s="84" t="s">
        <v>651</v>
      </c>
      <c r="C306" s="84" t="s">
        <v>269</v>
      </c>
      <c r="D306" s="84" t="s">
        <v>84</v>
      </c>
      <c r="E306" s="84" t="s">
        <v>85</v>
      </c>
      <c r="F306" s="85">
        <v>0</v>
      </c>
      <c r="G306" s="85">
        <v>0</v>
      </c>
      <c r="H306" s="85">
        <v>0</v>
      </c>
      <c r="I306" s="85">
        <v>0</v>
      </c>
      <c r="J306" s="85">
        <v>0</v>
      </c>
      <c r="K306" s="85">
        <v>0</v>
      </c>
      <c r="L306" s="85">
        <v>0</v>
      </c>
      <c r="M306" s="85">
        <v>0</v>
      </c>
      <c r="N306" s="89">
        <v>2000000</v>
      </c>
      <c r="O306" s="88">
        <v>2000000</v>
      </c>
    </row>
    <row r="307" spans="1:15" ht="12" customHeight="1" x14ac:dyDescent="0.25">
      <c r="A307" s="72" t="s">
        <v>650</v>
      </c>
      <c r="B307" s="73"/>
      <c r="C307" s="73"/>
      <c r="D307" s="73"/>
      <c r="E307" s="74"/>
      <c r="F307" s="6">
        <f>SUM(F306)</f>
        <v>0</v>
      </c>
      <c r="G307" s="6">
        <f>SUM(G306)</f>
        <v>0</v>
      </c>
      <c r="H307" s="6">
        <f>SUM(H306)</f>
        <v>0</v>
      </c>
      <c r="I307" s="6">
        <f>SUM(I306)</f>
        <v>0</v>
      </c>
      <c r="J307" s="6">
        <f>SUM(J306)</f>
        <v>0</v>
      </c>
      <c r="K307" s="6">
        <f>SUM(K306)</f>
        <v>0</v>
      </c>
      <c r="L307" s="6">
        <f>SUM(L306)</f>
        <v>0</v>
      </c>
      <c r="M307" s="6">
        <f>SUM(M306)</f>
        <v>0</v>
      </c>
      <c r="N307" s="6">
        <f>SUM(N306)</f>
        <v>2000000</v>
      </c>
      <c r="O307" s="6">
        <f>SUM(O306)</f>
        <v>2000000</v>
      </c>
    </row>
    <row r="308" spans="1:15" ht="12" customHeight="1" x14ac:dyDescent="0.25">
      <c r="A308" s="18" t="s">
        <v>240</v>
      </c>
      <c r="B308" s="18" t="s">
        <v>653</v>
      </c>
      <c r="C308" s="18" t="s">
        <v>303</v>
      </c>
      <c r="D308" s="18" t="s">
        <v>84</v>
      </c>
      <c r="E308" s="18" t="s">
        <v>85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26">
        <v>1500000</v>
      </c>
      <c r="O308" s="43">
        <v>1500000</v>
      </c>
    </row>
    <row r="309" spans="1:15" ht="12" customHeight="1" x14ac:dyDescent="0.25">
      <c r="A309" s="72" t="s">
        <v>652</v>
      </c>
      <c r="B309" s="73"/>
      <c r="C309" s="73"/>
      <c r="D309" s="73"/>
      <c r="E309" s="74"/>
      <c r="F309" s="6">
        <f>SUM(F308)</f>
        <v>0</v>
      </c>
      <c r="G309" s="6">
        <f>SUM(G308)</f>
        <v>0</v>
      </c>
      <c r="H309" s="6">
        <f>SUM(H308)</f>
        <v>0</v>
      </c>
      <c r="I309" s="6">
        <f>SUM(I308)</f>
        <v>0</v>
      </c>
      <c r="J309" s="6">
        <f>SUM(J308)</f>
        <v>0</v>
      </c>
      <c r="K309" s="6">
        <f>SUM(K308)</f>
        <v>0</v>
      </c>
      <c r="L309" s="6">
        <f>SUM(L308)</f>
        <v>0</v>
      </c>
      <c r="M309" s="6">
        <f>SUM(M308)</f>
        <v>0</v>
      </c>
      <c r="N309" s="6">
        <f>SUM(N308)</f>
        <v>1500000</v>
      </c>
      <c r="O309" s="6">
        <f>SUM(O308)</f>
        <v>1500000</v>
      </c>
    </row>
    <row r="310" spans="1:15" s="52" customFormat="1" ht="12" customHeight="1" x14ac:dyDescent="0.25">
      <c r="A310" s="18" t="s">
        <v>240</v>
      </c>
      <c r="B310" s="18" t="s">
        <v>655</v>
      </c>
      <c r="C310" s="18" t="s">
        <v>99</v>
      </c>
      <c r="D310" s="18" t="s">
        <v>248</v>
      </c>
      <c r="E310" s="18" t="s">
        <v>249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26">
        <v>3000000</v>
      </c>
      <c r="O310" s="43">
        <v>3000000</v>
      </c>
    </row>
    <row r="311" spans="1:15" ht="12" customHeight="1" x14ac:dyDescent="0.25">
      <c r="A311" s="86" t="s">
        <v>654</v>
      </c>
      <c r="B311" s="86"/>
      <c r="C311" s="86"/>
      <c r="D311" s="86"/>
      <c r="E311" s="87"/>
      <c r="F311" s="6">
        <f>SUM(F310)</f>
        <v>0</v>
      </c>
      <c r="G311" s="6">
        <f>SUM(G310)</f>
        <v>0</v>
      </c>
      <c r="H311" s="6">
        <f>SUM(H310)</f>
        <v>0</v>
      </c>
      <c r="I311" s="6">
        <f>SUM(I310)</f>
        <v>0</v>
      </c>
      <c r="J311" s="6">
        <f>SUM(J310)</f>
        <v>0</v>
      </c>
      <c r="K311" s="6">
        <f>SUM(K310)</f>
        <v>0</v>
      </c>
      <c r="L311" s="6">
        <f>SUM(L310)</f>
        <v>0</v>
      </c>
      <c r="M311" s="6">
        <f>SUM(M310)</f>
        <v>0</v>
      </c>
      <c r="N311" s="6">
        <f>SUM(N310)</f>
        <v>3000000</v>
      </c>
      <c r="O311" s="6">
        <f>SUM(O310)</f>
        <v>3000000</v>
      </c>
    </row>
    <row r="312" spans="1:15" ht="12" customHeight="1" outlineLevel="1" x14ac:dyDescent="0.25">
      <c r="A312" s="3" t="s">
        <v>240</v>
      </c>
      <c r="B312" s="3" t="s">
        <v>268</v>
      </c>
      <c r="C312" s="3" t="s">
        <v>269</v>
      </c>
      <c r="D312" s="3" t="s">
        <v>101</v>
      </c>
      <c r="E312" s="4" t="s">
        <v>102</v>
      </c>
      <c r="F312" s="5">
        <v>0</v>
      </c>
      <c r="G312" s="5">
        <v>0</v>
      </c>
      <c r="H312" s="5">
        <v>0</v>
      </c>
      <c r="I312" s="5">
        <v>0</v>
      </c>
      <c r="J312" s="5">
        <f t="shared" si="137"/>
        <v>0</v>
      </c>
      <c r="K312" s="5">
        <v>5000</v>
      </c>
      <c r="L312" s="5">
        <v>5000</v>
      </c>
      <c r="M312" s="5">
        <v>0</v>
      </c>
      <c r="N312" s="26">
        <v>0</v>
      </c>
      <c r="O312" s="29">
        <f>L312+N312</f>
        <v>5000</v>
      </c>
    </row>
    <row r="313" spans="1:15" ht="12" customHeight="1" x14ac:dyDescent="0.25">
      <c r="A313" s="65" t="s">
        <v>270</v>
      </c>
      <c r="B313" s="66"/>
      <c r="C313" s="66"/>
      <c r="D313" s="66"/>
      <c r="E313" s="66"/>
      <c r="F313" s="6">
        <f>SUM(F312)</f>
        <v>0</v>
      </c>
      <c r="G313" s="6">
        <f>SUM(G312)</f>
        <v>0</v>
      </c>
      <c r="H313" s="6">
        <f t="shared" ref="H313:J313" si="154">SUM(H312)</f>
        <v>0</v>
      </c>
      <c r="I313" s="6">
        <f t="shared" si="154"/>
        <v>0</v>
      </c>
      <c r="J313" s="6">
        <f t="shared" si="154"/>
        <v>0</v>
      </c>
      <c r="K313" s="6">
        <f t="shared" ref="K313" si="155">SUM(K312)</f>
        <v>5000</v>
      </c>
      <c r="L313" s="6">
        <f t="shared" ref="L313:O313" si="156">SUM(L312)</f>
        <v>5000</v>
      </c>
      <c r="M313" s="6">
        <f t="shared" si="156"/>
        <v>0</v>
      </c>
      <c r="N313" s="6">
        <f t="shared" si="156"/>
        <v>0</v>
      </c>
      <c r="O313" s="6">
        <f t="shared" si="156"/>
        <v>5000</v>
      </c>
    </row>
    <row r="314" spans="1:15" ht="12" customHeight="1" outlineLevel="1" x14ac:dyDescent="0.25">
      <c r="A314" s="3" t="s">
        <v>240</v>
      </c>
      <c r="B314" s="3" t="s">
        <v>271</v>
      </c>
      <c r="C314" s="3" t="s">
        <v>269</v>
      </c>
      <c r="D314" s="3" t="s">
        <v>101</v>
      </c>
      <c r="E314" s="4" t="s">
        <v>102</v>
      </c>
      <c r="F314" s="5">
        <v>0</v>
      </c>
      <c r="G314" s="5">
        <v>0</v>
      </c>
      <c r="H314" s="5">
        <v>0</v>
      </c>
      <c r="I314" s="5">
        <v>0</v>
      </c>
      <c r="J314" s="5">
        <f t="shared" si="137"/>
        <v>0</v>
      </c>
      <c r="K314" s="5">
        <v>10000</v>
      </c>
      <c r="L314" s="5">
        <v>10000</v>
      </c>
      <c r="M314" s="5">
        <v>0</v>
      </c>
      <c r="N314" s="26">
        <v>0</v>
      </c>
      <c r="O314" s="29">
        <f>L314+N314</f>
        <v>10000</v>
      </c>
    </row>
    <row r="315" spans="1:15" ht="12" customHeight="1" x14ac:dyDescent="0.25">
      <c r="A315" s="65" t="s">
        <v>272</v>
      </c>
      <c r="B315" s="66"/>
      <c r="C315" s="66"/>
      <c r="D315" s="66"/>
      <c r="E315" s="66"/>
      <c r="F315" s="6">
        <f>SUM(F314)</f>
        <v>0</v>
      </c>
      <c r="G315" s="6">
        <f>SUM(G314)</f>
        <v>0</v>
      </c>
      <c r="H315" s="6">
        <f t="shared" ref="H315:J315" si="157">SUM(H314)</f>
        <v>0</v>
      </c>
      <c r="I315" s="6">
        <f t="shared" si="157"/>
        <v>0</v>
      </c>
      <c r="J315" s="6">
        <f t="shared" si="157"/>
        <v>0</v>
      </c>
      <c r="K315" s="6">
        <f t="shared" ref="K315" si="158">SUM(K314)</f>
        <v>10000</v>
      </c>
      <c r="L315" s="6">
        <f t="shared" ref="L315:O315" si="159">SUM(L314)</f>
        <v>10000</v>
      </c>
      <c r="M315" s="6">
        <f t="shared" si="159"/>
        <v>0</v>
      </c>
      <c r="N315" s="6">
        <f t="shared" si="159"/>
        <v>0</v>
      </c>
      <c r="O315" s="6">
        <f t="shared" si="159"/>
        <v>10000</v>
      </c>
    </row>
    <row r="316" spans="1:15" ht="12" customHeight="1" outlineLevel="1" x14ac:dyDescent="0.25">
      <c r="A316" s="3" t="s">
        <v>240</v>
      </c>
      <c r="B316" s="3" t="s">
        <v>273</v>
      </c>
      <c r="C316" s="3" t="s">
        <v>274</v>
      </c>
      <c r="D316" s="3" t="s">
        <v>101</v>
      </c>
      <c r="E316" s="4" t="s">
        <v>102</v>
      </c>
      <c r="F316" s="5">
        <v>0</v>
      </c>
      <c r="G316" s="5">
        <v>0</v>
      </c>
      <c r="H316" s="5">
        <v>0</v>
      </c>
      <c r="I316" s="5">
        <v>0</v>
      </c>
      <c r="J316" s="5">
        <f t="shared" si="137"/>
        <v>0</v>
      </c>
      <c r="K316" s="5">
        <v>10000</v>
      </c>
      <c r="L316" s="5">
        <v>10000</v>
      </c>
      <c r="M316" s="5">
        <v>0</v>
      </c>
      <c r="N316" s="26">
        <v>0</v>
      </c>
      <c r="O316" s="29">
        <f>L316+N316</f>
        <v>10000</v>
      </c>
    </row>
    <row r="317" spans="1:15" ht="12" customHeight="1" x14ac:dyDescent="0.25">
      <c r="A317" s="65" t="s">
        <v>275</v>
      </c>
      <c r="B317" s="66"/>
      <c r="C317" s="66"/>
      <c r="D317" s="66"/>
      <c r="E317" s="66"/>
      <c r="F317" s="6">
        <f>SUM(F316)</f>
        <v>0</v>
      </c>
      <c r="G317" s="6">
        <f>SUM(G316)</f>
        <v>0</v>
      </c>
      <c r="H317" s="6">
        <f t="shared" ref="H317:J317" si="160">SUM(H316)</f>
        <v>0</v>
      </c>
      <c r="I317" s="6">
        <f t="shared" si="160"/>
        <v>0</v>
      </c>
      <c r="J317" s="6">
        <f t="shared" si="160"/>
        <v>0</v>
      </c>
      <c r="K317" s="6">
        <f t="shared" ref="K317" si="161">SUM(K316)</f>
        <v>10000</v>
      </c>
      <c r="L317" s="6">
        <f t="shared" ref="L317:O317" si="162">SUM(L316)</f>
        <v>10000</v>
      </c>
      <c r="M317" s="6">
        <f t="shared" si="162"/>
        <v>0</v>
      </c>
      <c r="N317" s="6">
        <f t="shared" si="162"/>
        <v>0</v>
      </c>
      <c r="O317" s="6">
        <f t="shared" si="162"/>
        <v>10000</v>
      </c>
    </row>
    <row r="318" spans="1:15" ht="12" customHeight="1" outlineLevel="1" x14ac:dyDescent="0.25">
      <c r="A318" s="3" t="s">
        <v>240</v>
      </c>
      <c r="B318" s="3" t="s">
        <v>276</v>
      </c>
      <c r="C318" s="3" t="s">
        <v>13</v>
      </c>
      <c r="D318" s="3" t="s">
        <v>277</v>
      </c>
      <c r="E318" s="4" t="s">
        <v>278</v>
      </c>
      <c r="F318" s="5">
        <v>0</v>
      </c>
      <c r="G318" s="5">
        <v>0</v>
      </c>
      <c r="H318" s="5">
        <v>0</v>
      </c>
      <c r="I318" s="25">
        <v>0</v>
      </c>
      <c r="J318" s="27">
        <f>G318+I318</f>
        <v>0</v>
      </c>
      <c r="K318" s="5">
        <v>0</v>
      </c>
      <c r="L318" s="5">
        <v>0</v>
      </c>
      <c r="M318" s="33">
        <v>0</v>
      </c>
      <c r="N318" s="5">
        <v>0</v>
      </c>
      <c r="O318" s="5">
        <v>0</v>
      </c>
    </row>
    <row r="319" spans="1:15" ht="12" customHeight="1" outlineLevel="1" x14ac:dyDescent="0.25">
      <c r="A319" s="3" t="s">
        <v>240</v>
      </c>
      <c r="B319" s="3" t="s">
        <v>276</v>
      </c>
      <c r="C319" s="3" t="s">
        <v>279</v>
      </c>
      <c r="D319" s="3" t="s">
        <v>218</v>
      </c>
      <c r="E319" s="4" t="s">
        <v>219</v>
      </c>
      <c r="F319" s="5">
        <v>110000</v>
      </c>
      <c r="G319" s="5">
        <v>110000</v>
      </c>
      <c r="H319" s="39">
        <v>0</v>
      </c>
      <c r="I319" s="25">
        <v>0</v>
      </c>
      <c r="J319" s="27">
        <f t="shared" ref="J319:J323" si="163">G319+I319</f>
        <v>110000</v>
      </c>
      <c r="K319" s="5">
        <v>0</v>
      </c>
      <c r="L319" s="5">
        <v>0</v>
      </c>
      <c r="M319" s="33">
        <v>0</v>
      </c>
      <c r="N319" s="5">
        <v>0</v>
      </c>
      <c r="O319" s="5">
        <v>0</v>
      </c>
    </row>
    <row r="320" spans="1:15" ht="12" customHeight="1" outlineLevel="1" x14ac:dyDescent="0.25">
      <c r="A320" s="3" t="s">
        <v>240</v>
      </c>
      <c r="B320" s="3" t="s">
        <v>276</v>
      </c>
      <c r="C320" s="3" t="s">
        <v>279</v>
      </c>
      <c r="D320" s="3" t="s">
        <v>80</v>
      </c>
      <c r="E320" s="4" t="s">
        <v>81</v>
      </c>
      <c r="F320" s="5">
        <v>0</v>
      </c>
      <c r="G320" s="5">
        <v>0</v>
      </c>
      <c r="H320" s="33">
        <v>0</v>
      </c>
      <c r="I320" s="25">
        <v>0</v>
      </c>
      <c r="J320" s="27">
        <f t="shared" ref="J320" si="164">G320+I320</f>
        <v>0</v>
      </c>
      <c r="K320" s="5">
        <v>0</v>
      </c>
      <c r="L320" s="5">
        <v>0</v>
      </c>
      <c r="M320" s="33">
        <v>0</v>
      </c>
      <c r="N320" s="5">
        <v>0</v>
      </c>
      <c r="O320" s="5">
        <v>0</v>
      </c>
    </row>
    <row r="321" spans="1:15" ht="12" customHeight="1" outlineLevel="1" x14ac:dyDescent="0.25">
      <c r="A321" s="3" t="s">
        <v>240</v>
      </c>
      <c r="B321" s="3" t="s">
        <v>276</v>
      </c>
      <c r="C321" s="3" t="s">
        <v>279</v>
      </c>
      <c r="D321" s="3" t="s">
        <v>101</v>
      </c>
      <c r="E321" s="4" t="s">
        <v>102</v>
      </c>
      <c r="F321" s="5">
        <v>0</v>
      </c>
      <c r="G321" s="5">
        <v>0</v>
      </c>
      <c r="H321" s="5">
        <v>0</v>
      </c>
      <c r="I321" s="5">
        <v>0</v>
      </c>
      <c r="J321" s="5">
        <f t="shared" si="163"/>
        <v>0</v>
      </c>
      <c r="K321" s="5">
        <v>200000</v>
      </c>
      <c r="L321" s="5">
        <v>200000</v>
      </c>
      <c r="M321" s="39">
        <v>7090.95</v>
      </c>
      <c r="N321" s="26">
        <v>0</v>
      </c>
      <c r="O321" s="29">
        <f>L321+N321</f>
        <v>200000</v>
      </c>
    </row>
    <row r="322" spans="1:15" ht="12" customHeight="1" outlineLevel="1" x14ac:dyDescent="0.25">
      <c r="A322" s="3" t="s">
        <v>240</v>
      </c>
      <c r="B322" s="3" t="s">
        <v>276</v>
      </c>
      <c r="C322" s="3" t="s">
        <v>279</v>
      </c>
      <c r="D322" s="3" t="s">
        <v>84</v>
      </c>
      <c r="E322" s="4" t="s">
        <v>85</v>
      </c>
      <c r="F322" s="5">
        <v>0</v>
      </c>
      <c r="G322" s="5">
        <v>0</v>
      </c>
      <c r="H322" s="5">
        <v>0</v>
      </c>
      <c r="I322" s="5">
        <v>0</v>
      </c>
      <c r="J322" s="5">
        <f t="shared" si="163"/>
        <v>0</v>
      </c>
      <c r="K322" s="5">
        <v>40000</v>
      </c>
      <c r="L322" s="5">
        <v>40000</v>
      </c>
      <c r="M322" s="33">
        <v>0</v>
      </c>
      <c r="N322" s="26">
        <v>0</v>
      </c>
      <c r="O322" s="29">
        <f t="shared" ref="O322:O323" si="165">L322+N322</f>
        <v>40000</v>
      </c>
    </row>
    <row r="323" spans="1:15" ht="12" customHeight="1" outlineLevel="1" x14ac:dyDescent="0.25">
      <c r="A323" s="3" t="s">
        <v>240</v>
      </c>
      <c r="B323" s="3" t="s">
        <v>276</v>
      </c>
      <c r="C323" s="3" t="s">
        <v>279</v>
      </c>
      <c r="D323" s="3" t="s">
        <v>248</v>
      </c>
      <c r="E323" s="4" t="s">
        <v>249</v>
      </c>
      <c r="F323" s="5">
        <v>0</v>
      </c>
      <c r="G323" s="5">
        <v>0</v>
      </c>
      <c r="H323" s="5">
        <v>0</v>
      </c>
      <c r="I323" s="5">
        <v>0</v>
      </c>
      <c r="J323" s="5">
        <f t="shared" si="163"/>
        <v>0</v>
      </c>
      <c r="K323" s="5">
        <v>10000</v>
      </c>
      <c r="L323" s="5">
        <v>10000</v>
      </c>
      <c r="M323" s="5">
        <v>0</v>
      </c>
      <c r="N323" s="26">
        <v>0</v>
      </c>
      <c r="O323" s="29">
        <f t="shared" si="165"/>
        <v>10000</v>
      </c>
    </row>
    <row r="324" spans="1:15" ht="12" customHeight="1" x14ac:dyDescent="0.25">
      <c r="A324" s="65" t="s">
        <v>280</v>
      </c>
      <c r="B324" s="66"/>
      <c r="C324" s="66"/>
      <c r="D324" s="66"/>
      <c r="E324" s="66"/>
      <c r="F324" s="6">
        <f>SUM(F318:F323)</f>
        <v>110000</v>
      </c>
      <c r="G324" s="6">
        <f>SUM(G318:G323)</f>
        <v>110000</v>
      </c>
      <c r="H324" s="6">
        <f t="shared" ref="H324:J324" si="166">SUM(H318:H323)</f>
        <v>0</v>
      </c>
      <c r="I324" s="6">
        <f t="shared" si="166"/>
        <v>0</v>
      </c>
      <c r="J324" s="6">
        <f t="shared" si="166"/>
        <v>110000</v>
      </c>
      <c r="K324" s="6">
        <f>SUM(K318:K323)</f>
        <v>250000</v>
      </c>
      <c r="L324" s="6">
        <f>SUM(L318:L323)</f>
        <v>250000</v>
      </c>
      <c r="M324" s="6">
        <f t="shared" ref="M324:O324" si="167">SUM(M318:M323)</f>
        <v>7090.95</v>
      </c>
      <c r="N324" s="6">
        <f t="shared" si="167"/>
        <v>0</v>
      </c>
      <c r="O324" s="6">
        <f t="shared" si="167"/>
        <v>250000</v>
      </c>
    </row>
    <row r="325" spans="1:15" ht="12" customHeight="1" outlineLevel="1" x14ac:dyDescent="0.25">
      <c r="A325" s="3" t="s">
        <v>240</v>
      </c>
      <c r="B325" s="3" t="s">
        <v>281</v>
      </c>
      <c r="C325" s="3" t="s">
        <v>13</v>
      </c>
      <c r="D325" s="3" t="s">
        <v>277</v>
      </c>
      <c r="E325" s="4" t="s">
        <v>278</v>
      </c>
      <c r="F325" s="5">
        <v>0</v>
      </c>
      <c r="G325" s="5">
        <v>0</v>
      </c>
      <c r="H325" s="5">
        <v>0</v>
      </c>
      <c r="I325" s="25">
        <v>0</v>
      </c>
      <c r="J325" s="27">
        <f t="shared" ref="J325:J405" si="168">G325+I325</f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</row>
    <row r="326" spans="1:15" ht="12" customHeight="1" outlineLevel="1" x14ac:dyDescent="0.25">
      <c r="A326" s="3" t="s">
        <v>240</v>
      </c>
      <c r="B326" s="3" t="s">
        <v>281</v>
      </c>
      <c r="C326" s="3" t="s">
        <v>99</v>
      </c>
      <c r="D326" s="3" t="s">
        <v>218</v>
      </c>
      <c r="E326" s="4" t="s">
        <v>219</v>
      </c>
      <c r="F326" s="5">
        <v>135000</v>
      </c>
      <c r="G326" s="5">
        <v>135000</v>
      </c>
      <c r="H326" s="39">
        <v>0</v>
      </c>
      <c r="I326" s="25">
        <v>0</v>
      </c>
      <c r="J326" s="27">
        <f t="shared" ref="J326" si="169">G326+I326</f>
        <v>135000</v>
      </c>
      <c r="K326" s="5">
        <v>0</v>
      </c>
      <c r="L326" s="5">
        <v>0</v>
      </c>
      <c r="M326" s="33">
        <v>0</v>
      </c>
      <c r="N326" s="5">
        <v>0</v>
      </c>
      <c r="O326" s="5">
        <v>0</v>
      </c>
    </row>
    <row r="327" spans="1:15" ht="12" customHeight="1" outlineLevel="1" x14ac:dyDescent="0.25">
      <c r="A327" s="3" t="s">
        <v>240</v>
      </c>
      <c r="B327" s="3" t="s">
        <v>281</v>
      </c>
      <c r="C327" s="3" t="s">
        <v>99</v>
      </c>
      <c r="D327" s="3" t="s">
        <v>80</v>
      </c>
      <c r="E327" s="4" t="s">
        <v>81</v>
      </c>
      <c r="F327" s="5">
        <v>0</v>
      </c>
      <c r="G327" s="5">
        <v>0</v>
      </c>
      <c r="H327" s="5">
        <v>0</v>
      </c>
      <c r="I327" s="25">
        <v>0</v>
      </c>
      <c r="J327" s="27">
        <f t="shared" si="168"/>
        <v>0</v>
      </c>
      <c r="K327" s="5">
        <v>0</v>
      </c>
      <c r="L327" s="5">
        <v>0</v>
      </c>
      <c r="M327" s="33">
        <v>0</v>
      </c>
      <c r="N327" s="5">
        <v>0</v>
      </c>
      <c r="O327" s="5">
        <v>0</v>
      </c>
    </row>
    <row r="328" spans="1:15" ht="12" customHeight="1" outlineLevel="1" x14ac:dyDescent="0.25">
      <c r="A328" s="3" t="s">
        <v>240</v>
      </c>
      <c r="B328" s="3" t="s">
        <v>281</v>
      </c>
      <c r="C328" s="3" t="s">
        <v>99</v>
      </c>
      <c r="D328" s="3" t="s">
        <v>263</v>
      </c>
      <c r="E328" s="4" t="s">
        <v>264</v>
      </c>
      <c r="F328" s="5">
        <v>0</v>
      </c>
      <c r="G328" s="5">
        <v>0</v>
      </c>
      <c r="H328" s="5">
        <v>0</v>
      </c>
      <c r="I328" s="5">
        <v>0</v>
      </c>
      <c r="J328" s="5">
        <f>G328+I328</f>
        <v>0</v>
      </c>
      <c r="K328" s="5">
        <v>100000</v>
      </c>
      <c r="L328" s="5">
        <v>100000</v>
      </c>
      <c r="M328" s="33">
        <v>3555.41</v>
      </c>
      <c r="N328" s="26">
        <v>0</v>
      </c>
      <c r="O328" s="29">
        <f>L328+N328</f>
        <v>100000</v>
      </c>
    </row>
    <row r="329" spans="1:15" ht="12" customHeight="1" outlineLevel="1" x14ac:dyDescent="0.25">
      <c r="A329" s="3" t="s">
        <v>240</v>
      </c>
      <c r="B329" s="3" t="s">
        <v>281</v>
      </c>
      <c r="C329" s="3" t="s">
        <v>99</v>
      </c>
      <c r="D329" s="3" t="s">
        <v>101</v>
      </c>
      <c r="E329" s="4" t="s">
        <v>102</v>
      </c>
      <c r="F329" s="5">
        <v>0</v>
      </c>
      <c r="G329" s="5">
        <v>0</v>
      </c>
      <c r="H329" s="5">
        <v>0</v>
      </c>
      <c r="I329" s="5">
        <v>0</v>
      </c>
      <c r="J329" s="5">
        <f t="shared" si="168"/>
        <v>0</v>
      </c>
      <c r="K329" s="5">
        <v>210000</v>
      </c>
      <c r="L329" s="5">
        <v>210000</v>
      </c>
      <c r="M329" s="33">
        <v>0</v>
      </c>
      <c r="N329" s="26">
        <v>0</v>
      </c>
      <c r="O329" s="29">
        <f t="shared" ref="O329:O330" si="170">L329+N329</f>
        <v>210000</v>
      </c>
    </row>
    <row r="330" spans="1:15" ht="12" customHeight="1" outlineLevel="1" x14ac:dyDescent="0.25">
      <c r="A330" s="3" t="s">
        <v>240</v>
      </c>
      <c r="B330" s="3" t="s">
        <v>281</v>
      </c>
      <c r="C330" s="3" t="s">
        <v>99</v>
      </c>
      <c r="D330" s="3" t="s">
        <v>84</v>
      </c>
      <c r="E330" s="4" t="s">
        <v>85</v>
      </c>
      <c r="F330" s="5">
        <v>0</v>
      </c>
      <c r="G330" s="5">
        <v>0</v>
      </c>
      <c r="H330" s="5">
        <v>0</v>
      </c>
      <c r="I330" s="5">
        <v>0</v>
      </c>
      <c r="J330" s="5">
        <f t="shared" si="168"/>
        <v>0</v>
      </c>
      <c r="K330" s="5">
        <v>40000</v>
      </c>
      <c r="L330" s="5">
        <v>40000</v>
      </c>
      <c r="M330" s="33">
        <v>0</v>
      </c>
      <c r="N330" s="26">
        <v>0</v>
      </c>
      <c r="O330" s="29">
        <f t="shared" si="170"/>
        <v>40000</v>
      </c>
    </row>
    <row r="331" spans="1:15" ht="12" customHeight="1" x14ac:dyDescent="0.25">
      <c r="A331" s="65" t="s">
        <v>282</v>
      </c>
      <c r="B331" s="66"/>
      <c r="C331" s="66"/>
      <c r="D331" s="66"/>
      <c r="E331" s="66"/>
      <c r="F331" s="6">
        <f>SUM(F325:F330)</f>
        <v>135000</v>
      </c>
      <c r="G331" s="6">
        <f>SUM(G325:G330)</f>
        <v>135000</v>
      </c>
      <c r="H331" s="6">
        <f t="shared" ref="H331:J331" si="171">SUM(H325:H330)</f>
        <v>0</v>
      </c>
      <c r="I331" s="6">
        <f t="shared" si="171"/>
        <v>0</v>
      </c>
      <c r="J331" s="6">
        <f t="shared" si="171"/>
        <v>135000</v>
      </c>
      <c r="K331" s="6">
        <f>SUM(K325:K330)</f>
        <v>350000</v>
      </c>
      <c r="L331" s="6">
        <f>SUM(L325:L330)</f>
        <v>350000</v>
      </c>
      <c r="M331" s="6">
        <f t="shared" ref="M331:O331" si="172">SUM(M325:M330)</f>
        <v>3555.41</v>
      </c>
      <c r="N331" s="6">
        <f t="shared" si="172"/>
        <v>0</v>
      </c>
      <c r="O331" s="6">
        <f t="shared" si="172"/>
        <v>350000</v>
      </c>
    </row>
    <row r="332" spans="1:15" ht="12" customHeight="1" outlineLevel="1" x14ac:dyDescent="0.25">
      <c r="A332" s="3" t="s">
        <v>240</v>
      </c>
      <c r="B332" s="3" t="s">
        <v>283</v>
      </c>
      <c r="C332" s="3" t="s">
        <v>284</v>
      </c>
      <c r="D332" s="3" t="s">
        <v>101</v>
      </c>
      <c r="E332" s="4" t="s">
        <v>102</v>
      </c>
      <c r="F332" s="5">
        <v>0</v>
      </c>
      <c r="G332" s="5">
        <v>0</v>
      </c>
      <c r="H332" s="5">
        <v>0</v>
      </c>
      <c r="I332" s="5">
        <v>0</v>
      </c>
      <c r="J332" s="5">
        <f t="shared" si="168"/>
        <v>0</v>
      </c>
      <c r="K332" s="5">
        <v>10000</v>
      </c>
      <c r="L332" s="5">
        <v>10000</v>
      </c>
      <c r="M332" s="5">
        <v>0</v>
      </c>
      <c r="N332" s="26">
        <v>0</v>
      </c>
      <c r="O332" s="29">
        <f>L332+N332</f>
        <v>10000</v>
      </c>
    </row>
    <row r="333" spans="1:15" ht="12" customHeight="1" x14ac:dyDescent="0.25">
      <c r="A333" s="65" t="s">
        <v>285</v>
      </c>
      <c r="B333" s="66"/>
      <c r="C333" s="66"/>
      <c r="D333" s="66"/>
      <c r="E333" s="66"/>
      <c r="F333" s="6">
        <f>SUM(F332)</f>
        <v>0</v>
      </c>
      <c r="G333" s="6">
        <f>SUM(G332)</f>
        <v>0</v>
      </c>
      <c r="H333" s="6">
        <f t="shared" ref="H333:J333" si="173">SUM(H332)</f>
        <v>0</v>
      </c>
      <c r="I333" s="6">
        <f t="shared" si="173"/>
        <v>0</v>
      </c>
      <c r="J333" s="6">
        <f t="shared" si="173"/>
        <v>0</v>
      </c>
      <c r="K333" s="6">
        <f t="shared" ref="K333" si="174">SUM(K332)</f>
        <v>10000</v>
      </c>
      <c r="L333" s="6">
        <f t="shared" ref="L333:O333" si="175">SUM(L332)</f>
        <v>10000</v>
      </c>
      <c r="M333" s="6">
        <f t="shared" si="175"/>
        <v>0</v>
      </c>
      <c r="N333" s="6">
        <f t="shared" si="175"/>
        <v>0</v>
      </c>
      <c r="O333" s="6">
        <f t="shared" si="175"/>
        <v>10000</v>
      </c>
    </row>
    <row r="334" spans="1:15" ht="12" customHeight="1" outlineLevel="1" x14ac:dyDescent="0.25">
      <c r="A334" s="3" t="s">
        <v>240</v>
      </c>
      <c r="B334" s="3" t="s">
        <v>286</v>
      </c>
      <c r="C334" s="3" t="s">
        <v>287</v>
      </c>
      <c r="D334" s="3" t="s">
        <v>101</v>
      </c>
      <c r="E334" s="4" t="s">
        <v>102</v>
      </c>
      <c r="F334" s="5">
        <v>0</v>
      </c>
      <c r="G334" s="5">
        <v>0</v>
      </c>
      <c r="H334" s="5">
        <v>0</v>
      </c>
      <c r="I334" s="5">
        <v>0</v>
      </c>
      <c r="J334" s="5">
        <f t="shared" si="168"/>
        <v>0</v>
      </c>
      <c r="K334" s="5">
        <v>5000</v>
      </c>
      <c r="L334" s="5">
        <v>5000</v>
      </c>
      <c r="M334" s="5">
        <v>0</v>
      </c>
      <c r="N334" s="26">
        <v>0</v>
      </c>
      <c r="O334" s="29">
        <f>L334+N334</f>
        <v>5000</v>
      </c>
    </row>
    <row r="335" spans="1:15" ht="12" customHeight="1" x14ac:dyDescent="0.25">
      <c r="A335" s="65" t="s">
        <v>288</v>
      </c>
      <c r="B335" s="66"/>
      <c r="C335" s="66"/>
      <c r="D335" s="66"/>
      <c r="E335" s="66"/>
      <c r="F335" s="6">
        <f>SUM(F334)</f>
        <v>0</v>
      </c>
      <c r="G335" s="6">
        <f>SUM(G334)</f>
        <v>0</v>
      </c>
      <c r="H335" s="6">
        <f t="shared" ref="H335:J335" si="176">SUM(H334)</f>
        <v>0</v>
      </c>
      <c r="I335" s="6">
        <f t="shared" si="176"/>
        <v>0</v>
      </c>
      <c r="J335" s="6">
        <f t="shared" si="176"/>
        <v>0</v>
      </c>
      <c r="K335" s="6">
        <f t="shared" ref="K335" si="177">SUM(K334)</f>
        <v>5000</v>
      </c>
      <c r="L335" s="6">
        <f t="shared" ref="L335:O335" si="178">SUM(L334)</f>
        <v>5000</v>
      </c>
      <c r="M335" s="6">
        <f t="shared" si="178"/>
        <v>0</v>
      </c>
      <c r="N335" s="6">
        <f t="shared" si="178"/>
        <v>0</v>
      </c>
      <c r="O335" s="6">
        <f t="shared" si="178"/>
        <v>5000</v>
      </c>
    </row>
    <row r="336" spans="1:15" ht="12" customHeight="1" outlineLevel="1" x14ac:dyDescent="0.25">
      <c r="A336" s="3" t="s">
        <v>240</v>
      </c>
      <c r="B336" s="3" t="s">
        <v>289</v>
      </c>
      <c r="C336" s="3" t="s">
        <v>290</v>
      </c>
      <c r="D336" s="3" t="s">
        <v>101</v>
      </c>
      <c r="E336" s="4" t="s">
        <v>102</v>
      </c>
      <c r="F336" s="5">
        <v>0</v>
      </c>
      <c r="G336" s="5">
        <v>0</v>
      </c>
      <c r="H336" s="5">
        <v>0</v>
      </c>
      <c r="I336" s="5">
        <v>0</v>
      </c>
      <c r="J336" s="5">
        <f t="shared" si="168"/>
        <v>0</v>
      </c>
      <c r="K336" s="5">
        <v>150000</v>
      </c>
      <c r="L336" s="5">
        <v>150000</v>
      </c>
      <c r="M336" s="39">
        <v>0</v>
      </c>
      <c r="N336" s="26">
        <v>0</v>
      </c>
      <c r="O336" s="29">
        <f>L336+N336</f>
        <v>150000</v>
      </c>
    </row>
    <row r="337" spans="1:15" ht="12" customHeight="1" x14ac:dyDescent="0.25">
      <c r="A337" s="65" t="s">
        <v>291</v>
      </c>
      <c r="B337" s="66"/>
      <c r="C337" s="66"/>
      <c r="D337" s="66"/>
      <c r="E337" s="66"/>
      <c r="F337" s="6">
        <f>SUM(F336)</f>
        <v>0</v>
      </c>
      <c r="G337" s="6">
        <f>SUM(G336)</f>
        <v>0</v>
      </c>
      <c r="H337" s="6">
        <f t="shared" ref="H337:J337" si="179">SUM(H336)</f>
        <v>0</v>
      </c>
      <c r="I337" s="6">
        <f t="shared" si="179"/>
        <v>0</v>
      </c>
      <c r="J337" s="6">
        <f t="shared" si="179"/>
        <v>0</v>
      </c>
      <c r="K337" s="6">
        <f t="shared" ref="K337" si="180">SUM(K336)</f>
        <v>150000</v>
      </c>
      <c r="L337" s="6">
        <f t="shared" ref="L337:O337" si="181">SUM(L336)</f>
        <v>150000</v>
      </c>
      <c r="M337" s="6">
        <f t="shared" si="181"/>
        <v>0</v>
      </c>
      <c r="N337" s="6">
        <f t="shared" si="181"/>
        <v>0</v>
      </c>
      <c r="O337" s="6">
        <f t="shared" si="181"/>
        <v>150000</v>
      </c>
    </row>
    <row r="338" spans="1:15" ht="12" customHeight="1" outlineLevel="1" x14ac:dyDescent="0.25">
      <c r="A338" s="3" t="s">
        <v>240</v>
      </c>
      <c r="B338" s="3" t="s">
        <v>292</v>
      </c>
      <c r="C338" s="3" t="s">
        <v>107</v>
      </c>
      <c r="D338" s="3" t="s">
        <v>101</v>
      </c>
      <c r="E338" s="4" t="s">
        <v>102</v>
      </c>
      <c r="F338" s="5">
        <v>0</v>
      </c>
      <c r="G338" s="5">
        <v>0</v>
      </c>
      <c r="H338" s="5">
        <v>0</v>
      </c>
      <c r="I338" s="5">
        <v>0</v>
      </c>
      <c r="J338" s="5">
        <f t="shared" si="168"/>
        <v>0</v>
      </c>
      <c r="K338" s="5">
        <v>0</v>
      </c>
      <c r="L338" s="5">
        <v>0</v>
      </c>
      <c r="M338" s="5">
        <v>0</v>
      </c>
      <c r="N338" s="26">
        <v>0</v>
      </c>
      <c r="O338" s="29">
        <f>L338+N338</f>
        <v>0</v>
      </c>
    </row>
    <row r="339" spans="1:15" ht="12" customHeight="1" x14ac:dyDescent="0.25">
      <c r="A339" s="65" t="s">
        <v>293</v>
      </c>
      <c r="B339" s="66"/>
      <c r="C339" s="66"/>
      <c r="D339" s="66"/>
      <c r="E339" s="66"/>
      <c r="F339" s="6">
        <f>SUM(F338)</f>
        <v>0</v>
      </c>
      <c r="G339" s="6">
        <f>SUM(G338)</f>
        <v>0</v>
      </c>
      <c r="H339" s="6">
        <f t="shared" ref="H339:J339" si="182">SUM(H338)</f>
        <v>0</v>
      </c>
      <c r="I339" s="6">
        <f t="shared" si="182"/>
        <v>0</v>
      </c>
      <c r="J339" s="6">
        <f t="shared" si="182"/>
        <v>0</v>
      </c>
      <c r="K339" s="6">
        <f t="shared" ref="K339" si="183">SUM(K338)</f>
        <v>0</v>
      </c>
      <c r="L339" s="6">
        <f t="shared" ref="L339:O339" si="184">SUM(L338)</f>
        <v>0</v>
      </c>
      <c r="M339" s="6">
        <f t="shared" si="184"/>
        <v>0</v>
      </c>
      <c r="N339" s="6">
        <f t="shared" si="184"/>
        <v>0</v>
      </c>
      <c r="O339" s="6">
        <f t="shared" si="184"/>
        <v>0</v>
      </c>
    </row>
    <row r="340" spans="1:15" ht="12" customHeight="1" outlineLevel="1" x14ac:dyDescent="0.25">
      <c r="A340" s="3" t="s">
        <v>240</v>
      </c>
      <c r="B340" s="3" t="s">
        <v>294</v>
      </c>
      <c r="C340" s="3" t="s">
        <v>290</v>
      </c>
      <c r="D340" s="3" t="s">
        <v>101</v>
      </c>
      <c r="E340" s="4" t="s">
        <v>102</v>
      </c>
      <c r="F340" s="5">
        <v>0</v>
      </c>
      <c r="G340" s="5">
        <v>0</v>
      </c>
      <c r="H340" s="5">
        <v>0</v>
      </c>
      <c r="I340" s="5">
        <v>0</v>
      </c>
      <c r="J340" s="5">
        <f t="shared" si="168"/>
        <v>0</v>
      </c>
      <c r="K340" s="5">
        <v>0</v>
      </c>
      <c r="L340" s="5">
        <v>0</v>
      </c>
      <c r="M340" s="5">
        <v>0</v>
      </c>
      <c r="N340" s="26">
        <v>0</v>
      </c>
      <c r="O340" s="29">
        <f>L340+N340</f>
        <v>0</v>
      </c>
    </row>
    <row r="341" spans="1:15" ht="12" customHeight="1" x14ac:dyDescent="0.25">
      <c r="A341" s="65" t="s">
        <v>295</v>
      </c>
      <c r="B341" s="66"/>
      <c r="C341" s="66"/>
      <c r="D341" s="66"/>
      <c r="E341" s="66"/>
      <c r="F341" s="6">
        <f>SUM(F340)</f>
        <v>0</v>
      </c>
      <c r="G341" s="6">
        <f>SUM(G340)</f>
        <v>0</v>
      </c>
      <c r="H341" s="6">
        <f t="shared" ref="H341:J341" si="185">SUM(H340)</f>
        <v>0</v>
      </c>
      <c r="I341" s="6">
        <f t="shared" si="185"/>
        <v>0</v>
      </c>
      <c r="J341" s="6">
        <f t="shared" si="185"/>
        <v>0</v>
      </c>
      <c r="K341" s="6">
        <f t="shared" ref="K341" si="186">SUM(K340)</f>
        <v>0</v>
      </c>
      <c r="L341" s="6">
        <f t="shared" ref="L341:O341" si="187">SUM(L340)</f>
        <v>0</v>
      </c>
      <c r="M341" s="6">
        <f t="shared" si="187"/>
        <v>0</v>
      </c>
      <c r="N341" s="6">
        <f t="shared" si="187"/>
        <v>0</v>
      </c>
      <c r="O341" s="6">
        <f t="shared" si="187"/>
        <v>0</v>
      </c>
    </row>
    <row r="342" spans="1:15" ht="12" customHeight="1" outlineLevel="1" x14ac:dyDescent="0.25">
      <c r="A342" s="3" t="s">
        <v>240</v>
      </c>
      <c r="B342" s="3" t="s">
        <v>296</v>
      </c>
      <c r="C342" s="3" t="s">
        <v>13</v>
      </c>
      <c r="D342" s="3" t="s">
        <v>115</v>
      </c>
      <c r="E342" s="4" t="s">
        <v>116</v>
      </c>
      <c r="F342" s="5">
        <v>0</v>
      </c>
      <c r="G342" s="5">
        <v>0</v>
      </c>
      <c r="H342" s="5">
        <v>0</v>
      </c>
      <c r="I342" s="25">
        <v>0</v>
      </c>
      <c r="J342" s="27">
        <f t="shared" ref="J342" si="188">G342+I342</f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</row>
    <row r="343" spans="1:15" ht="12" customHeight="1" outlineLevel="1" x14ac:dyDescent="0.25">
      <c r="A343" s="3" t="s">
        <v>240</v>
      </c>
      <c r="B343" s="3" t="s">
        <v>296</v>
      </c>
      <c r="C343" s="3" t="s">
        <v>13</v>
      </c>
      <c r="D343" s="3" t="s">
        <v>621</v>
      </c>
      <c r="E343" s="4" t="s">
        <v>298</v>
      </c>
      <c r="F343" s="5">
        <v>0</v>
      </c>
      <c r="G343" s="5">
        <v>0</v>
      </c>
      <c r="H343" s="5">
        <v>0</v>
      </c>
      <c r="I343" s="25">
        <v>0</v>
      </c>
      <c r="J343" s="27">
        <f t="shared" ref="J343" si="189">G343+I343</f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</row>
    <row r="344" spans="1:15" ht="12" customHeight="1" outlineLevel="1" x14ac:dyDescent="0.25">
      <c r="A344" s="3" t="s">
        <v>240</v>
      </c>
      <c r="B344" s="3" t="s">
        <v>296</v>
      </c>
      <c r="C344" s="3" t="s">
        <v>13</v>
      </c>
      <c r="D344" s="3" t="s">
        <v>297</v>
      </c>
      <c r="E344" s="4" t="s">
        <v>298</v>
      </c>
      <c r="F344" s="5">
        <v>822800</v>
      </c>
      <c r="G344" s="5">
        <v>822800</v>
      </c>
      <c r="H344" s="5">
        <v>0</v>
      </c>
      <c r="I344" s="25">
        <v>0</v>
      </c>
      <c r="J344" s="27">
        <f t="shared" si="168"/>
        <v>822800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</row>
    <row r="345" spans="1:15" ht="12" customHeight="1" outlineLevel="1" x14ac:dyDescent="0.25">
      <c r="A345" s="3" t="s">
        <v>240</v>
      </c>
      <c r="B345" s="3" t="s">
        <v>296</v>
      </c>
      <c r="C345" s="3" t="s">
        <v>269</v>
      </c>
      <c r="D345" s="3" t="s">
        <v>299</v>
      </c>
      <c r="E345" s="4" t="s">
        <v>300</v>
      </c>
      <c r="F345" s="5">
        <v>0</v>
      </c>
      <c r="G345" s="5">
        <v>0</v>
      </c>
      <c r="H345" s="5">
        <v>0</v>
      </c>
      <c r="I345" s="25">
        <v>0</v>
      </c>
      <c r="J345" s="27">
        <f t="shared" si="168"/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</row>
    <row r="346" spans="1:15" ht="12" customHeight="1" outlineLevel="1" x14ac:dyDescent="0.25">
      <c r="A346" s="3" t="s">
        <v>240</v>
      </c>
      <c r="B346" s="3" t="s">
        <v>296</v>
      </c>
      <c r="C346" s="3" t="s">
        <v>269</v>
      </c>
      <c r="D346" s="3" t="s">
        <v>128</v>
      </c>
      <c r="E346" s="4" t="s">
        <v>129</v>
      </c>
      <c r="F346" s="5">
        <v>0</v>
      </c>
      <c r="G346" s="5">
        <v>0</v>
      </c>
      <c r="H346" s="5">
        <v>0</v>
      </c>
      <c r="I346" s="5">
        <v>0</v>
      </c>
      <c r="J346" s="5">
        <f t="shared" si="168"/>
        <v>0</v>
      </c>
      <c r="K346" s="5">
        <v>0</v>
      </c>
      <c r="L346" s="5">
        <v>0</v>
      </c>
      <c r="M346" s="5">
        <v>0</v>
      </c>
      <c r="N346" s="26">
        <v>0</v>
      </c>
      <c r="O346" s="29">
        <f>L346+N346</f>
        <v>0</v>
      </c>
    </row>
    <row r="347" spans="1:15" ht="12" customHeight="1" outlineLevel="1" x14ac:dyDescent="0.25">
      <c r="A347" s="3" t="s">
        <v>240</v>
      </c>
      <c r="B347" s="3" t="s">
        <v>296</v>
      </c>
      <c r="C347" s="3" t="s">
        <v>269</v>
      </c>
      <c r="D347" s="3" t="s">
        <v>263</v>
      </c>
      <c r="E347" s="4" t="s">
        <v>264</v>
      </c>
      <c r="F347" s="5">
        <v>0</v>
      </c>
      <c r="G347" s="5">
        <v>0</v>
      </c>
      <c r="H347" s="5">
        <v>0</v>
      </c>
      <c r="I347" s="5">
        <v>0</v>
      </c>
      <c r="J347" s="5">
        <f t="shared" si="168"/>
        <v>0</v>
      </c>
      <c r="K347" s="5">
        <v>0</v>
      </c>
      <c r="L347" s="5">
        <v>0</v>
      </c>
      <c r="M347" s="5">
        <v>0</v>
      </c>
      <c r="N347" s="26">
        <v>0</v>
      </c>
      <c r="O347" s="29">
        <f t="shared" ref="O347:O352" si="190">L347+N347</f>
        <v>0</v>
      </c>
    </row>
    <row r="348" spans="1:15" ht="12" customHeight="1" outlineLevel="1" x14ac:dyDescent="0.25">
      <c r="A348" s="3" t="s">
        <v>240</v>
      </c>
      <c r="B348" s="3" t="s">
        <v>296</v>
      </c>
      <c r="C348" s="3" t="s">
        <v>269</v>
      </c>
      <c r="D348" s="3" t="s">
        <v>101</v>
      </c>
      <c r="E348" s="4" t="s">
        <v>102</v>
      </c>
      <c r="F348" s="5">
        <v>0</v>
      </c>
      <c r="G348" s="5">
        <v>0</v>
      </c>
      <c r="H348" s="5">
        <v>0</v>
      </c>
      <c r="I348" s="5">
        <v>0</v>
      </c>
      <c r="J348" s="5">
        <f t="shared" ref="J348" si="191">G348+I348</f>
        <v>0</v>
      </c>
      <c r="K348" s="5">
        <v>10000</v>
      </c>
      <c r="L348" s="5">
        <v>10000</v>
      </c>
      <c r="M348" s="5">
        <v>0</v>
      </c>
      <c r="N348" s="26">
        <v>0</v>
      </c>
      <c r="O348" s="29">
        <f t="shared" ref="O348" si="192">L348+N348</f>
        <v>10000</v>
      </c>
    </row>
    <row r="349" spans="1:15" ht="12" customHeight="1" outlineLevel="1" x14ac:dyDescent="0.25">
      <c r="A349" s="3" t="s">
        <v>240</v>
      </c>
      <c r="B349" s="3" t="s">
        <v>296</v>
      </c>
      <c r="C349" s="3" t="s">
        <v>269</v>
      </c>
      <c r="D349" s="3" t="s">
        <v>84</v>
      </c>
      <c r="E349" s="4" t="s">
        <v>85</v>
      </c>
      <c r="F349" s="5">
        <v>0</v>
      </c>
      <c r="G349" s="5">
        <v>0</v>
      </c>
      <c r="H349" s="5">
        <v>0</v>
      </c>
      <c r="I349" s="5">
        <v>0</v>
      </c>
      <c r="J349" s="5">
        <f t="shared" si="168"/>
        <v>0</v>
      </c>
      <c r="K349" s="5">
        <v>0</v>
      </c>
      <c r="L349" s="5">
        <v>0</v>
      </c>
      <c r="M349" s="5">
        <v>0</v>
      </c>
      <c r="N349" s="26">
        <v>0</v>
      </c>
      <c r="O349" s="29">
        <f t="shared" si="190"/>
        <v>0</v>
      </c>
    </row>
    <row r="350" spans="1:15" ht="12" customHeight="1" outlineLevel="1" x14ac:dyDescent="0.25">
      <c r="A350" s="3" t="s">
        <v>240</v>
      </c>
      <c r="B350" s="3" t="s">
        <v>296</v>
      </c>
      <c r="C350" s="3" t="s">
        <v>269</v>
      </c>
      <c r="D350" s="3" t="s">
        <v>203</v>
      </c>
      <c r="E350" s="4" t="s">
        <v>204</v>
      </c>
      <c r="F350" s="5">
        <v>0</v>
      </c>
      <c r="G350" s="5">
        <v>0</v>
      </c>
      <c r="H350" s="5">
        <v>0</v>
      </c>
      <c r="I350" s="5">
        <v>0</v>
      </c>
      <c r="J350" s="5">
        <f t="shared" si="168"/>
        <v>0</v>
      </c>
      <c r="K350" s="5">
        <v>0</v>
      </c>
      <c r="L350" s="5">
        <v>0</v>
      </c>
      <c r="M350" s="5">
        <v>0</v>
      </c>
      <c r="N350" s="26">
        <v>0</v>
      </c>
      <c r="O350" s="29">
        <f t="shared" si="190"/>
        <v>0</v>
      </c>
    </row>
    <row r="351" spans="1:15" ht="12" customHeight="1" outlineLevel="1" x14ac:dyDescent="0.25">
      <c r="A351" s="3" t="s">
        <v>240</v>
      </c>
      <c r="B351" s="3" t="s">
        <v>296</v>
      </c>
      <c r="C351" s="3" t="s">
        <v>269</v>
      </c>
      <c r="D351" s="3" t="s">
        <v>248</v>
      </c>
      <c r="E351" s="4" t="s">
        <v>249</v>
      </c>
      <c r="F351" s="5">
        <v>0</v>
      </c>
      <c r="G351" s="5">
        <v>0</v>
      </c>
      <c r="H351" s="5">
        <v>0</v>
      </c>
      <c r="I351" s="5">
        <v>0</v>
      </c>
      <c r="J351" s="5">
        <f t="shared" si="168"/>
        <v>0</v>
      </c>
      <c r="K351" s="5">
        <v>1100000</v>
      </c>
      <c r="L351" s="5">
        <v>1100000</v>
      </c>
      <c r="M351" s="5">
        <v>0</v>
      </c>
      <c r="N351" s="26">
        <v>100000</v>
      </c>
      <c r="O351" s="29">
        <f t="shared" si="190"/>
        <v>1200000</v>
      </c>
    </row>
    <row r="352" spans="1:15" ht="12" customHeight="1" outlineLevel="1" x14ac:dyDescent="0.25">
      <c r="A352" s="3" t="s">
        <v>240</v>
      </c>
      <c r="B352" s="3" t="s">
        <v>296</v>
      </c>
      <c r="C352" s="3" t="s">
        <v>269</v>
      </c>
      <c r="D352" s="3" t="s">
        <v>231</v>
      </c>
      <c r="E352" s="4" t="s">
        <v>232</v>
      </c>
      <c r="F352" s="5">
        <v>0</v>
      </c>
      <c r="G352" s="5">
        <v>0</v>
      </c>
      <c r="H352" s="5">
        <v>0</v>
      </c>
      <c r="I352" s="5">
        <v>0</v>
      </c>
      <c r="J352" s="5">
        <f t="shared" si="168"/>
        <v>0</v>
      </c>
      <c r="K352" s="5">
        <v>0</v>
      </c>
      <c r="L352" s="5">
        <v>0</v>
      </c>
      <c r="M352" s="5">
        <v>0</v>
      </c>
      <c r="N352" s="26">
        <v>0</v>
      </c>
      <c r="O352" s="29">
        <f t="shared" si="190"/>
        <v>0</v>
      </c>
    </row>
    <row r="353" spans="1:19" ht="12" customHeight="1" x14ac:dyDescent="0.25">
      <c r="A353" s="65" t="s">
        <v>301</v>
      </c>
      <c r="B353" s="66"/>
      <c r="C353" s="66"/>
      <c r="D353" s="66"/>
      <c r="E353" s="66"/>
      <c r="F353" s="6">
        <f t="shared" ref="F353:O353" si="193">SUM(F342:F352)</f>
        <v>822800</v>
      </c>
      <c r="G353" s="6">
        <f t="shared" si="193"/>
        <v>822800</v>
      </c>
      <c r="H353" s="6">
        <f t="shared" si="193"/>
        <v>0</v>
      </c>
      <c r="I353" s="6">
        <f t="shared" si="193"/>
        <v>0</v>
      </c>
      <c r="J353" s="6">
        <f t="shared" si="193"/>
        <v>822800</v>
      </c>
      <c r="K353" s="6">
        <f t="shared" si="193"/>
        <v>1110000</v>
      </c>
      <c r="L353" s="6">
        <f t="shared" si="193"/>
        <v>1110000</v>
      </c>
      <c r="M353" s="6">
        <f t="shared" si="193"/>
        <v>0</v>
      </c>
      <c r="N353" s="6">
        <f t="shared" si="193"/>
        <v>100000</v>
      </c>
      <c r="O353" s="6">
        <f t="shared" si="193"/>
        <v>1210000</v>
      </c>
    </row>
    <row r="354" spans="1:19" ht="12" customHeight="1" outlineLevel="1" x14ac:dyDescent="0.25">
      <c r="A354" s="3" t="s">
        <v>240</v>
      </c>
      <c r="B354" s="3" t="s">
        <v>302</v>
      </c>
      <c r="C354" s="3" t="s">
        <v>303</v>
      </c>
      <c r="D354" s="3" t="s">
        <v>101</v>
      </c>
      <c r="E354" s="4" t="s">
        <v>102</v>
      </c>
      <c r="F354" s="5">
        <v>0</v>
      </c>
      <c r="G354" s="5">
        <v>0</v>
      </c>
      <c r="H354" s="5">
        <v>0</v>
      </c>
      <c r="I354" s="5">
        <v>0</v>
      </c>
      <c r="J354" s="5">
        <f t="shared" si="168"/>
        <v>0</v>
      </c>
      <c r="K354" s="5">
        <v>0</v>
      </c>
      <c r="L354" s="5">
        <v>0</v>
      </c>
      <c r="M354" s="5">
        <v>0</v>
      </c>
      <c r="N354" s="26">
        <v>0</v>
      </c>
      <c r="O354" s="29">
        <f>L354+N354</f>
        <v>0</v>
      </c>
    </row>
    <row r="355" spans="1:19" ht="12" customHeight="1" x14ac:dyDescent="0.25">
      <c r="A355" s="65" t="s">
        <v>304</v>
      </c>
      <c r="B355" s="66"/>
      <c r="C355" s="66"/>
      <c r="D355" s="66"/>
      <c r="E355" s="66"/>
      <c r="F355" s="6">
        <f>SUM(F354)</f>
        <v>0</v>
      </c>
      <c r="G355" s="6">
        <f>SUM(G354)</f>
        <v>0</v>
      </c>
      <c r="H355" s="6">
        <f t="shared" ref="H355:J355" si="194">SUM(H354)</f>
        <v>0</v>
      </c>
      <c r="I355" s="6">
        <f t="shared" si="194"/>
        <v>0</v>
      </c>
      <c r="J355" s="6">
        <f t="shared" si="194"/>
        <v>0</v>
      </c>
      <c r="K355" s="6">
        <f t="shared" ref="K355" si="195">SUM(K354)</f>
        <v>0</v>
      </c>
      <c r="L355" s="6">
        <f t="shared" ref="L355:O355" si="196">SUM(L354)</f>
        <v>0</v>
      </c>
      <c r="M355" s="6">
        <f t="shared" si="196"/>
        <v>0</v>
      </c>
      <c r="N355" s="6">
        <f t="shared" si="196"/>
        <v>0</v>
      </c>
      <c r="O355" s="6">
        <f t="shared" si="196"/>
        <v>0</v>
      </c>
    </row>
    <row r="356" spans="1:19" ht="12" customHeight="1" outlineLevel="1" x14ac:dyDescent="0.25">
      <c r="A356" s="3" t="s">
        <v>240</v>
      </c>
      <c r="B356" s="3" t="s">
        <v>305</v>
      </c>
      <c r="C356" s="3" t="s">
        <v>13</v>
      </c>
      <c r="D356" s="3" t="s">
        <v>115</v>
      </c>
      <c r="E356" s="4" t="s">
        <v>116</v>
      </c>
      <c r="F356" s="5">
        <v>4300000</v>
      </c>
      <c r="G356" s="5">
        <v>4300000</v>
      </c>
      <c r="H356" s="5">
        <v>0</v>
      </c>
      <c r="I356" s="25">
        <v>0</v>
      </c>
      <c r="J356" s="28">
        <f t="shared" si="168"/>
        <v>4300000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</row>
    <row r="357" spans="1:19" ht="12" customHeight="1" outlineLevel="1" x14ac:dyDescent="0.25">
      <c r="A357" s="3" t="s">
        <v>240</v>
      </c>
      <c r="B357" s="3" t="s">
        <v>305</v>
      </c>
      <c r="C357" s="3" t="s">
        <v>290</v>
      </c>
      <c r="D357" s="3" t="s">
        <v>101</v>
      </c>
      <c r="E357" s="4" t="s">
        <v>102</v>
      </c>
      <c r="F357" s="5">
        <v>0</v>
      </c>
      <c r="G357" s="5">
        <v>0</v>
      </c>
      <c r="H357" s="5">
        <v>0</v>
      </c>
      <c r="I357" s="5">
        <v>0</v>
      </c>
      <c r="J357" s="5">
        <f t="shared" si="168"/>
        <v>0</v>
      </c>
      <c r="K357" s="5">
        <v>100000</v>
      </c>
      <c r="L357" s="5">
        <v>100000</v>
      </c>
      <c r="M357" s="5">
        <v>0</v>
      </c>
      <c r="N357" s="26">
        <v>0</v>
      </c>
      <c r="O357" s="29">
        <f>L357+N357</f>
        <v>100000</v>
      </c>
    </row>
    <row r="358" spans="1:19" ht="12" customHeight="1" outlineLevel="1" x14ac:dyDescent="0.25">
      <c r="A358" s="3" t="s">
        <v>240</v>
      </c>
      <c r="B358" s="3" t="s">
        <v>305</v>
      </c>
      <c r="C358" s="3" t="s">
        <v>290</v>
      </c>
      <c r="D358" s="3" t="s">
        <v>84</v>
      </c>
      <c r="E358" s="4" t="s">
        <v>85</v>
      </c>
      <c r="F358" s="5">
        <v>0</v>
      </c>
      <c r="G358" s="5">
        <v>0</v>
      </c>
      <c r="H358" s="5">
        <v>0</v>
      </c>
      <c r="I358" s="5">
        <v>0</v>
      </c>
      <c r="J358" s="5">
        <f t="shared" si="168"/>
        <v>0</v>
      </c>
      <c r="K358" s="5">
        <v>9900000</v>
      </c>
      <c r="L358" s="5">
        <v>9900000</v>
      </c>
      <c r="M358" s="5">
        <v>0</v>
      </c>
      <c r="N358" s="26">
        <v>0</v>
      </c>
      <c r="O358" s="29">
        <f>L358+N358</f>
        <v>9900000</v>
      </c>
    </row>
    <row r="359" spans="1:19" ht="12" customHeight="1" x14ac:dyDescent="0.25">
      <c r="A359" s="65" t="s">
        <v>306</v>
      </c>
      <c r="B359" s="66"/>
      <c r="C359" s="66"/>
      <c r="D359" s="66"/>
      <c r="E359" s="66"/>
      <c r="F359" s="6">
        <f>SUM(F356:F358)</f>
        <v>4300000</v>
      </c>
      <c r="G359" s="6">
        <f>SUM(G356:G358)</f>
        <v>4300000</v>
      </c>
      <c r="H359" s="6">
        <f t="shared" ref="H359:J359" si="197">SUM(H356:H358)</f>
        <v>0</v>
      </c>
      <c r="I359" s="6">
        <f t="shared" si="197"/>
        <v>0</v>
      </c>
      <c r="J359" s="6">
        <f t="shared" si="197"/>
        <v>4300000</v>
      </c>
      <c r="K359" s="6">
        <f>SUM(K356:K358)</f>
        <v>10000000</v>
      </c>
      <c r="L359" s="6">
        <f>SUM(L356:L358)</f>
        <v>10000000</v>
      </c>
      <c r="M359" s="6">
        <f t="shared" ref="M359:O359" si="198">SUM(M356:M358)</f>
        <v>0</v>
      </c>
      <c r="N359" s="6">
        <f t="shared" si="198"/>
        <v>0</v>
      </c>
      <c r="O359" s="6">
        <f t="shared" si="198"/>
        <v>10000000</v>
      </c>
    </row>
    <row r="360" spans="1:19" ht="12" customHeight="1" outlineLevel="1" x14ac:dyDescent="0.25">
      <c r="A360" s="3" t="s">
        <v>240</v>
      </c>
      <c r="B360" s="3" t="s">
        <v>307</v>
      </c>
      <c r="C360" s="3" t="s">
        <v>13</v>
      </c>
      <c r="D360" s="3" t="s">
        <v>115</v>
      </c>
      <c r="E360" s="4" t="s">
        <v>116</v>
      </c>
      <c r="F360" s="5">
        <v>0</v>
      </c>
      <c r="G360" s="5">
        <v>0</v>
      </c>
      <c r="H360" s="5">
        <v>0</v>
      </c>
      <c r="I360" s="25">
        <v>0</v>
      </c>
      <c r="J360" s="27">
        <f t="shared" si="168"/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</row>
    <row r="361" spans="1:19" ht="12" customHeight="1" outlineLevel="1" x14ac:dyDescent="0.25">
      <c r="A361" s="3" t="s">
        <v>240</v>
      </c>
      <c r="B361" s="3" t="s">
        <v>307</v>
      </c>
      <c r="C361" s="3" t="s">
        <v>13</v>
      </c>
      <c r="D361" s="3" t="s">
        <v>297</v>
      </c>
      <c r="E361" s="4" t="s">
        <v>298</v>
      </c>
      <c r="F361" s="5">
        <v>0</v>
      </c>
      <c r="G361" s="5">
        <v>0</v>
      </c>
      <c r="H361" s="5">
        <v>0</v>
      </c>
      <c r="I361" s="25">
        <v>0</v>
      </c>
      <c r="J361" s="27">
        <f t="shared" si="168"/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</row>
    <row r="362" spans="1:19" ht="12" customHeight="1" outlineLevel="1" x14ac:dyDescent="0.25">
      <c r="A362" s="3" t="s">
        <v>240</v>
      </c>
      <c r="B362" s="3" t="s">
        <v>307</v>
      </c>
      <c r="C362" s="3" t="s">
        <v>284</v>
      </c>
      <c r="D362" s="3" t="s">
        <v>128</v>
      </c>
      <c r="E362" s="4" t="s">
        <v>129</v>
      </c>
      <c r="F362" s="5">
        <v>0</v>
      </c>
      <c r="G362" s="5">
        <v>0</v>
      </c>
      <c r="H362" s="5">
        <v>0</v>
      </c>
      <c r="I362" s="5">
        <v>0</v>
      </c>
      <c r="J362" s="5">
        <f t="shared" si="168"/>
        <v>0</v>
      </c>
      <c r="K362" s="5">
        <v>0</v>
      </c>
      <c r="L362" s="5">
        <v>0</v>
      </c>
      <c r="M362" s="5">
        <v>0</v>
      </c>
      <c r="N362" s="26">
        <v>0</v>
      </c>
      <c r="O362" s="29">
        <f>L362+N362</f>
        <v>0</v>
      </c>
    </row>
    <row r="363" spans="1:19" ht="12" customHeight="1" outlineLevel="1" x14ac:dyDescent="0.25">
      <c r="A363" s="3" t="s">
        <v>240</v>
      </c>
      <c r="B363" s="3" t="s">
        <v>307</v>
      </c>
      <c r="C363" s="3" t="s">
        <v>284</v>
      </c>
      <c r="D363" s="3" t="s">
        <v>130</v>
      </c>
      <c r="E363" s="4" t="s">
        <v>131</v>
      </c>
      <c r="F363" s="5">
        <v>0</v>
      </c>
      <c r="G363" s="5">
        <v>0</v>
      </c>
      <c r="H363" s="5">
        <v>0</v>
      </c>
      <c r="I363" s="5">
        <v>0</v>
      </c>
      <c r="J363" s="5">
        <f t="shared" si="168"/>
        <v>0</v>
      </c>
      <c r="K363" s="5">
        <v>0</v>
      </c>
      <c r="L363" s="5">
        <v>0</v>
      </c>
      <c r="M363" s="5">
        <v>0</v>
      </c>
      <c r="N363" s="26">
        <v>0</v>
      </c>
      <c r="O363" s="29">
        <f t="shared" ref="O363:O368" si="199">L363+N363</f>
        <v>0</v>
      </c>
    </row>
    <row r="364" spans="1:19" ht="12" customHeight="1" outlineLevel="1" x14ac:dyDescent="0.25">
      <c r="A364" s="3" t="s">
        <v>240</v>
      </c>
      <c r="B364" s="3" t="s">
        <v>307</v>
      </c>
      <c r="C364" s="3" t="s">
        <v>284</v>
      </c>
      <c r="D364" s="3" t="s">
        <v>101</v>
      </c>
      <c r="E364" s="4" t="s">
        <v>102</v>
      </c>
      <c r="F364" s="5">
        <v>0</v>
      </c>
      <c r="G364" s="5">
        <v>0</v>
      </c>
      <c r="H364" s="5">
        <v>0</v>
      </c>
      <c r="I364" s="5">
        <v>0</v>
      </c>
      <c r="J364" s="5">
        <f t="shared" si="168"/>
        <v>0</v>
      </c>
      <c r="K364" s="5">
        <v>5000</v>
      </c>
      <c r="L364" s="5">
        <v>5000</v>
      </c>
      <c r="M364" s="5">
        <v>0</v>
      </c>
      <c r="N364" s="26">
        <v>0</v>
      </c>
      <c r="O364" s="29">
        <f t="shared" si="199"/>
        <v>5000</v>
      </c>
    </row>
    <row r="365" spans="1:19" ht="12" customHeight="1" outlineLevel="1" x14ac:dyDescent="0.25">
      <c r="A365" s="3" t="s">
        <v>240</v>
      </c>
      <c r="B365" s="3" t="s">
        <v>307</v>
      </c>
      <c r="C365" s="3" t="s">
        <v>284</v>
      </c>
      <c r="D365" s="3" t="s">
        <v>84</v>
      </c>
      <c r="E365" s="4" t="s">
        <v>85</v>
      </c>
      <c r="F365" s="5">
        <v>0</v>
      </c>
      <c r="G365" s="5">
        <v>0</v>
      </c>
      <c r="H365" s="5">
        <v>0</v>
      </c>
      <c r="I365" s="5">
        <v>0</v>
      </c>
      <c r="J365" s="5">
        <f t="shared" si="168"/>
        <v>0</v>
      </c>
      <c r="K365" s="5">
        <v>0</v>
      </c>
      <c r="L365" s="5">
        <v>0</v>
      </c>
      <c r="M365" s="5">
        <v>0</v>
      </c>
      <c r="N365" s="26">
        <v>0</v>
      </c>
      <c r="O365" s="29">
        <f t="shared" si="199"/>
        <v>0</v>
      </c>
      <c r="P365" s="16"/>
      <c r="Q365" s="9"/>
      <c r="R365" s="9"/>
      <c r="S365" s="9"/>
    </row>
    <row r="366" spans="1:19" ht="12" customHeight="1" outlineLevel="1" x14ac:dyDescent="0.25">
      <c r="A366" s="3" t="s">
        <v>240</v>
      </c>
      <c r="B366" s="3" t="s">
        <v>307</v>
      </c>
      <c r="C366" s="3" t="s">
        <v>284</v>
      </c>
      <c r="D366" s="3" t="s">
        <v>203</v>
      </c>
      <c r="E366" s="4" t="s">
        <v>204</v>
      </c>
      <c r="F366" s="5">
        <v>0</v>
      </c>
      <c r="G366" s="5">
        <v>0</v>
      </c>
      <c r="H366" s="5">
        <v>0</v>
      </c>
      <c r="I366" s="5">
        <v>0</v>
      </c>
      <c r="J366" s="5">
        <f t="shared" si="168"/>
        <v>0</v>
      </c>
      <c r="K366" s="5">
        <v>0</v>
      </c>
      <c r="L366" s="5">
        <v>0</v>
      </c>
      <c r="M366" s="5">
        <v>0</v>
      </c>
      <c r="N366" s="26">
        <v>0</v>
      </c>
      <c r="O366" s="29">
        <f t="shared" si="199"/>
        <v>0</v>
      </c>
    </row>
    <row r="367" spans="1:19" ht="12" customHeight="1" outlineLevel="1" x14ac:dyDescent="0.25">
      <c r="A367" s="3" t="s">
        <v>240</v>
      </c>
      <c r="B367" s="3" t="s">
        <v>588</v>
      </c>
      <c r="C367" s="3" t="s">
        <v>284</v>
      </c>
      <c r="D367" s="3" t="s">
        <v>248</v>
      </c>
      <c r="E367" s="4" t="s">
        <v>249</v>
      </c>
      <c r="F367" s="5">
        <v>0</v>
      </c>
      <c r="G367" s="5">
        <v>0</v>
      </c>
      <c r="H367" s="5">
        <v>0</v>
      </c>
      <c r="I367" s="5">
        <v>0</v>
      </c>
      <c r="J367" s="5">
        <f t="shared" si="168"/>
        <v>0</v>
      </c>
      <c r="K367" s="5">
        <v>0</v>
      </c>
      <c r="L367" s="5">
        <v>0</v>
      </c>
      <c r="M367" s="5">
        <v>0</v>
      </c>
      <c r="N367" s="26">
        <v>0</v>
      </c>
      <c r="O367" s="29">
        <f t="shared" si="199"/>
        <v>0</v>
      </c>
    </row>
    <row r="368" spans="1:19" ht="12" customHeight="1" outlineLevel="1" x14ac:dyDescent="0.25">
      <c r="A368" s="3" t="s">
        <v>240</v>
      </c>
      <c r="B368" s="3" t="s">
        <v>307</v>
      </c>
      <c r="C368" s="3" t="s">
        <v>284</v>
      </c>
      <c r="D368" s="3" t="s">
        <v>231</v>
      </c>
      <c r="E368" s="4" t="s">
        <v>232</v>
      </c>
      <c r="F368" s="5">
        <v>0</v>
      </c>
      <c r="G368" s="5">
        <v>0</v>
      </c>
      <c r="H368" s="5">
        <v>0</v>
      </c>
      <c r="I368" s="5">
        <v>0</v>
      </c>
      <c r="J368" s="5">
        <f t="shared" si="168"/>
        <v>0</v>
      </c>
      <c r="K368" s="5">
        <v>0</v>
      </c>
      <c r="L368" s="5">
        <v>0</v>
      </c>
      <c r="M368" s="5">
        <v>0</v>
      </c>
      <c r="N368" s="26">
        <v>0</v>
      </c>
      <c r="O368" s="29">
        <f t="shared" si="199"/>
        <v>0</v>
      </c>
    </row>
    <row r="369" spans="1:15" ht="12" customHeight="1" x14ac:dyDescent="0.25">
      <c r="A369" s="65" t="s">
        <v>308</v>
      </c>
      <c r="B369" s="66"/>
      <c r="C369" s="66"/>
      <c r="D369" s="66"/>
      <c r="E369" s="66"/>
      <c r="F369" s="6">
        <f>SUM(F360:F368)</f>
        <v>0</v>
      </c>
      <c r="G369" s="6">
        <f>SUM(G360:G368)</f>
        <v>0</v>
      </c>
      <c r="H369" s="6">
        <f t="shared" ref="H369:J369" si="200">SUM(H360:H368)</f>
        <v>0</v>
      </c>
      <c r="I369" s="6">
        <f t="shared" si="200"/>
        <v>0</v>
      </c>
      <c r="J369" s="6">
        <f t="shared" si="200"/>
        <v>0</v>
      </c>
      <c r="K369" s="6">
        <f>SUM(K360:K368)</f>
        <v>5000</v>
      </c>
      <c r="L369" s="6">
        <f>SUM(L360:L368)</f>
        <v>5000</v>
      </c>
      <c r="M369" s="6">
        <f t="shared" ref="M369:O369" si="201">SUM(M360:M368)</f>
        <v>0</v>
      </c>
      <c r="N369" s="6">
        <f t="shared" si="201"/>
        <v>0</v>
      </c>
      <c r="O369" s="6">
        <f t="shared" si="201"/>
        <v>5000</v>
      </c>
    </row>
    <row r="370" spans="1:15" ht="12" customHeight="1" outlineLevel="1" x14ac:dyDescent="0.25">
      <c r="A370" s="3" t="s">
        <v>240</v>
      </c>
      <c r="B370" s="3" t="s">
        <v>309</v>
      </c>
      <c r="C370" s="3" t="s">
        <v>13</v>
      </c>
      <c r="D370" s="3" t="s">
        <v>277</v>
      </c>
      <c r="E370" s="4" t="s">
        <v>278</v>
      </c>
      <c r="F370" s="5">
        <v>0</v>
      </c>
      <c r="G370" s="5">
        <v>0</v>
      </c>
      <c r="H370" s="5">
        <v>0</v>
      </c>
      <c r="I370" s="25">
        <v>0</v>
      </c>
      <c r="J370" s="27">
        <f t="shared" si="168"/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</row>
    <row r="371" spans="1:15" ht="12" customHeight="1" outlineLevel="1" x14ac:dyDescent="0.25">
      <c r="A371" s="3" t="s">
        <v>240</v>
      </c>
      <c r="B371" s="3" t="s">
        <v>309</v>
      </c>
      <c r="C371" s="3" t="s">
        <v>429</v>
      </c>
      <c r="D371" s="3" t="s">
        <v>610</v>
      </c>
      <c r="E371" s="4" t="s">
        <v>611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68"/>
        <v>0</v>
      </c>
      <c r="K371" s="5">
        <v>0</v>
      </c>
      <c r="L371" s="5">
        <v>0</v>
      </c>
      <c r="M371" s="33">
        <v>0</v>
      </c>
      <c r="N371" s="26">
        <v>3000</v>
      </c>
      <c r="O371" s="29">
        <f>L371+N371</f>
        <v>3000</v>
      </c>
    </row>
    <row r="372" spans="1:15" ht="12" customHeight="1" outlineLevel="1" x14ac:dyDescent="0.25">
      <c r="A372" s="3" t="s">
        <v>240</v>
      </c>
      <c r="B372" s="3" t="s">
        <v>309</v>
      </c>
      <c r="C372" s="3" t="s">
        <v>290</v>
      </c>
      <c r="D372" s="3" t="s">
        <v>248</v>
      </c>
      <c r="E372" s="4" t="s">
        <v>249</v>
      </c>
      <c r="F372" s="5">
        <v>0</v>
      </c>
      <c r="G372" s="5">
        <v>0</v>
      </c>
      <c r="H372" s="5">
        <v>0</v>
      </c>
      <c r="I372" s="5">
        <v>0</v>
      </c>
      <c r="J372" s="5">
        <f t="shared" ref="J372" si="202">G372+I372</f>
        <v>0</v>
      </c>
      <c r="K372" s="5">
        <v>100000</v>
      </c>
      <c r="L372" s="5">
        <v>100000</v>
      </c>
      <c r="M372" s="33">
        <v>0</v>
      </c>
      <c r="N372" s="26">
        <v>0</v>
      </c>
      <c r="O372" s="29">
        <f>L372+N372</f>
        <v>100000</v>
      </c>
    </row>
    <row r="373" spans="1:15" ht="12" customHeight="1" x14ac:dyDescent="0.25">
      <c r="A373" s="65" t="s">
        <v>310</v>
      </c>
      <c r="B373" s="66"/>
      <c r="C373" s="66"/>
      <c r="D373" s="66"/>
      <c r="E373" s="66"/>
      <c r="F373" s="6">
        <f t="shared" ref="F373:O373" si="203">SUM(F370:F372)</f>
        <v>0</v>
      </c>
      <c r="G373" s="6">
        <f t="shared" si="203"/>
        <v>0</v>
      </c>
      <c r="H373" s="6">
        <f t="shared" si="203"/>
        <v>0</v>
      </c>
      <c r="I373" s="6">
        <f t="shared" si="203"/>
        <v>0</v>
      </c>
      <c r="J373" s="6">
        <f t="shared" si="203"/>
        <v>0</v>
      </c>
      <c r="K373" s="6">
        <f t="shared" si="203"/>
        <v>100000</v>
      </c>
      <c r="L373" s="6">
        <f t="shared" si="203"/>
        <v>100000</v>
      </c>
      <c r="M373" s="6">
        <f t="shared" si="203"/>
        <v>0</v>
      </c>
      <c r="N373" s="6">
        <f t="shared" si="203"/>
        <v>3000</v>
      </c>
      <c r="O373" s="6">
        <f t="shared" si="203"/>
        <v>103000</v>
      </c>
    </row>
    <row r="374" spans="1:15" ht="12" customHeight="1" outlineLevel="1" x14ac:dyDescent="0.25">
      <c r="A374" s="3" t="s">
        <v>240</v>
      </c>
      <c r="B374" s="3" t="s">
        <v>311</v>
      </c>
      <c r="C374" s="3" t="s">
        <v>13</v>
      </c>
      <c r="D374" s="3" t="s">
        <v>297</v>
      </c>
      <c r="E374" s="4" t="s">
        <v>298</v>
      </c>
      <c r="F374" s="5">
        <v>0</v>
      </c>
      <c r="G374" s="5">
        <v>0</v>
      </c>
      <c r="H374" s="5">
        <v>0</v>
      </c>
      <c r="I374" s="25">
        <v>0</v>
      </c>
      <c r="J374" s="27">
        <f t="shared" si="168"/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</row>
    <row r="375" spans="1:15" ht="12" customHeight="1" outlineLevel="1" x14ac:dyDescent="0.25">
      <c r="A375" s="3" t="s">
        <v>240</v>
      </c>
      <c r="B375" s="3" t="s">
        <v>603</v>
      </c>
      <c r="C375" s="3" t="s">
        <v>312</v>
      </c>
      <c r="D375" s="3" t="s">
        <v>263</v>
      </c>
      <c r="E375" s="4" t="s">
        <v>264</v>
      </c>
      <c r="F375" s="5">
        <v>0</v>
      </c>
      <c r="G375" s="5">
        <v>0</v>
      </c>
      <c r="H375" s="5">
        <v>0</v>
      </c>
      <c r="I375" s="5">
        <v>0</v>
      </c>
      <c r="J375" s="5">
        <f t="shared" si="168"/>
        <v>0</v>
      </c>
      <c r="K375" s="5">
        <v>0</v>
      </c>
      <c r="L375" s="5">
        <v>0</v>
      </c>
      <c r="M375" s="5">
        <v>0</v>
      </c>
      <c r="N375" s="26">
        <v>0</v>
      </c>
      <c r="O375" s="29">
        <f>L375+N375</f>
        <v>0</v>
      </c>
    </row>
    <row r="376" spans="1:15" ht="12" customHeight="1" outlineLevel="1" x14ac:dyDescent="0.25">
      <c r="A376" s="3" t="s">
        <v>240</v>
      </c>
      <c r="B376" s="3" t="s">
        <v>603</v>
      </c>
      <c r="C376" s="3" t="s">
        <v>312</v>
      </c>
      <c r="D376" s="3" t="s">
        <v>101</v>
      </c>
      <c r="E376" s="4" t="s">
        <v>102</v>
      </c>
      <c r="F376" s="5">
        <v>0</v>
      </c>
      <c r="G376" s="5">
        <v>0</v>
      </c>
      <c r="H376" s="5">
        <v>0</v>
      </c>
      <c r="I376" s="5">
        <v>0</v>
      </c>
      <c r="J376" s="5">
        <f t="shared" si="168"/>
        <v>0</v>
      </c>
      <c r="K376" s="5">
        <v>10000</v>
      </c>
      <c r="L376" s="5">
        <v>10000</v>
      </c>
      <c r="M376" s="5">
        <v>0</v>
      </c>
      <c r="N376" s="26">
        <v>0</v>
      </c>
      <c r="O376" s="29">
        <f t="shared" ref="O376:O377" si="204">L376+N376</f>
        <v>10000</v>
      </c>
    </row>
    <row r="377" spans="1:15" ht="12" customHeight="1" outlineLevel="1" x14ac:dyDescent="0.25">
      <c r="A377" s="3" t="s">
        <v>240</v>
      </c>
      <c r="B377" s="3" t="s">
        <v>311</v>
      </c>
      <c r="C377" s="3" t="s">
        <v>312</v>
      </c>
      <c r="D377" s="3" t="s">
        <v>248</v>
      </c>
      <c r="E377" s="4" t="s">
        <v>249</v>
      </c>
      <c r="F377" s="5">
        <v>0</v>
      </c>
      <c r="G377" s="5">
        <v>0</v>
      </c>
      <c r="H377" s="5">
        <v>0</v>
      </c>
      <c r="I377" s="5">
        <v>0</v>
      </c>
      <c r="J377" s="5">
        <f t="shared" si="168"/>
        <v>0</v>
      </c>
      <c r="K377" s="5">
        <v>0</v>
      </c>
      <c r="L377" s="5">
        <v>0</v>
      </c>
      <c r="M377" s="5">
        <v>-6030</v>
      </c>
      <c r="N377" s="26">
        <v>0</v>
      </c>
      <c r="O377" s="29">
        <f t="shared" si="204"/>
        <v>0</v>
      </c>
    </row>
    <row r="378" spans="1:15" ht="12" customHeight="1" x14ac:dyDescent="0.25">
      <c r="A378" s="65" t="s">
        <v>313</v>
      </c>
      <c r="B378" s="66"/>
      <c r="C378" s="66"/>
      <c r="D378" s="66"/>
      <c r="E378" s="66"/>
      <c r="F378" s="6">
        <f>SUM(F374:F377)</f>
        <v>0</v>
      </c>
      <c r="G378" s="6">
        <f>SUM(G374:G377)</f>
        <v>0</v>
      </c>
      <c r="H378" s="6">
        <f t="shared" ref="H378:J378" si="205">SUM(H374:H377)</f>
        <v>0</v>
      </c>
      <c r="I378" s="6">
        <f t="shared" si="205"/>
        <v>0</v>
      </c>
      <c r="J378" s="6">
        <f t="shared" si="205"/>
        <v>0</v>
      </c>
      <c r="K378" s="6">
        <f>SUM(K374:K377)</f>
        <v>10000</v>
      </c>
      <c r="L378" s="6">
        <f>SUM(L374:L377)</f>
        <v>10000</v>
      </c>
      <c r="M378" s="6">
        <f t="shared" ref="M378:O378" si="206">SUM(M374:M377)</f>
        <v>-6030</v>
      </c>
      <c r="N378" s="6">
        <f t="shared" si="206"/>
        <v>0</v>
      </c>
      <c r="O378" s="6">
        <f t="shared" si="206"/>
        <v>10000</v>
      </c>
    </row>
    <row r="379" spans="1:15" ht="12" customHeight="1" outlineLevel="1" x14ac:dyDescent="0.25">
      <c r="A379" s="3" t="s">
        <v>240</v>
      </c>
      <c r="B379" s="3" t="s">
        <v>314</v>
      </c>
      <c r="C379" s="3" t="s">
        <v>13</v>
      </c>
      <c r="D379" s="3" t="s">
        <v>297</v>
      </c>
      <c r="E379" s="4" t="s">
        <v>298</v>
      </c>
      <c r="F379" s="5">
        <v>0</v>
      </c>
      <c r="G379" s="5">
        <v>0</v>
      </c>
      <c r="H379" s="5">
        <v>0</v>
      </c>
      <c r="I379" s="25">
        <v>0</v>
      </c>
      <c r="J379" s="27">
        <f t="shared" si="168"/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</row>
    <row r="380" spans="1:15" ht="12" customHeight="1" outlineLevel="1" x14ac:dyDescent="0.25">
      <c r="A380" s="3" t="s">
        <v>240</v>
      </c>
      <c r="B380" s="3" t="s">
        <v>314</v>
      </c>
      <c r="C380" s="3" t="s">
        <v>315</v>
      </c>
      <c r="D380" s="3" t="s">
        <v>101</v>
      </c>
      <c r="E380" s="4" t="s">
        <v>102</v>
      </c>
      <c r="F380" s="5">
        <v>0</v>
      </c>
      <c r="G380" s="5">
        <v>0</v>
      </c>
      <c r="H380" s="5">
        <v>0</v>
      </c>
      <c r="I380" s="5">
        <v>0</v>
      </c>
      <c r="J380" s="5">
        <f t="shared" si="168"/>
        <v>0</v>
      </c>
      <c r="K380" s="5">
        <v>0</v>
      </c>
      <c r="L380" s="5">
        <v>0</v>
      </c>
      <c r="M380" s="5">
        <v>0</v>
      </c>
      <c r="N380" s="26">
        <v>0</v>
      </c>
      <c r="O380" s="29">
        <f>L380+N380</f>
        <v>0</v>
      </c>
    </row>
    <row r="381" spans="1:15" ht="12" customHeight="1" outlineLevel="1" x14ac:dyDescent="0.25">
      <c r="A381" s="3" t="s">
        <v>240</v>
      </c>
      <c r="B381" s="3" t="s">
        <v>314</v>
      </c>
      <c r="C381" s="3" t="s">
        <v>315</v>
      </c>
      <c r="D381" s="3" t="s">
        <v>248</v>
      </c>
      <c r="E381" s="4" t="s">
        <v>249</v>
      </c>
      <c r="F381" s="5">
        <v>0</v>
      </c>
      <c r="G381" s="5">
        <v>0</v>
      </c>
      <c r="H381" s="5">
        <v>0</v>
      </c>
      <c r="I381" s="5">
        <v>0</v>
      </c>
      <c r="J381" s="5">
        <f t="shared" si="168"/>
        <v>0</v>
      </c>
      <c r="K381" s="5">
        <v>0</v>
      </c>
      <c r="L381" s="5">
        <v>0</v>
      </c>
      <c r="M381" s="5">
        <v>0</v>
      </c>
      <c r="N381" s="26">
        <v>0</v>
      </c>
      <c r="O381" s="29">
        <f>L381+N381</f>
        <v>0</v>
      </c>
    </row>
    <row r="382" spans="1:15" ht="12" customHeight="1" x14ac:dyDescent="0.25">
      <c r="A382" s="65" t="s">
        <v>316</v>
      </c>
      <c r="B382" s="66"/>
      <c r="C382" s="66"/>
      <c r="D382" s="66"/>
      <c r="E382" s="66"/>
      <c r="F382" s="6">
        <f>SUM(F379:F381)</f>
        <v>0</v>
      </c>
      <c r="G382" s="6">
        <f>SUM(G379:G381)</f>
        <v>0</v>
      </c>
      <c r="H382" s="6">
        <f t="shared" ref="H382:J382" si="207">SUM(H379:H381)</f>
        <v>0</v>
      </c>
      <c r="I382" s="6">
        <f t="shared" si="207"/>
        <v>0</v>
      </c>
      <c r="J382" s="6">
        <f t="shared" si="207"/>
        <v>0</v>
      </c>
      <c r="K382" s="6">
        <f>SUM(K379:K381)</f>
        <v>0</v>
      </c>
      <c r="L382" s="6">
        <f>SUM(L379:L381)</f>
        <v>0</v>
      </c>
      <c r="M382" s="6">
        <f t="shared" ref="M382:O382" si="208">SUM(M379:M381)</f>
        <v>0</v>
      </c>
      <c r="N382" s="6">
        <f t="shared" si="208"/>
        <v>0</v>
      </c>
      <c r="O382" s="6">
        <f t="shared" si="208"/>
        <v>0</v>
      </c>
    </row>
    <row r="383" spans="1:15" ht="12" customHeight="1" outlineLevel="1" x14ac:dyDescent="0.25">
      <c r="A383" s="3" t="s">
        <v>240</v>
      </c>
      <c r="B383" s="3" t="s">
        <v>604</v>
      </c>
      <c r="C383" s="3" t="s">
        <v>13</v>
      </c>
      <c r="D383" s="3" t="s">
        <v>621</v>
      </c>
      <c r="E383" s="4" t="s">
        <v>298</v>
      </c>
      <c r="F383" s="5">
        <v>0</v>
      </c>
      <c r="G383" s="5">
        <v>0</v>
      </c>
      <c r="H383" s="5">
        <v>0</v>
      </c>
      <c r="I383" s="25">
        <v>0</v>
      </c>
      <c r="J383" s="27">
        <f t="shared" si="168"/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</row>
    <row r="384" spans="1:15" ht="12" customHeight="1" outlineLevel="1" x14ac:dyDescent="0.25">
      <c r="A384" s="3" t="s">
        <v>240</v>
      </c>
      <c r="B384" s="3" t="s">
        <v>317</v>
      </c>
      <c r="C384" s="3" t="s">
        <v>202</v>
      </c>
      <c r="D384" s="3" t="s">
        <v>128</v>
      </c>
      <c r="E384" s="4" t="s">
        <v>129</v>
      </c>
      <c r="F384" s="5">
        <v>0</v>
      </c>
      <c r="G384" s="5">
        <v>0</v>
      </c>
      <c r="H384" s="5">
        <v>0</v>
      </c>
      <c r="I384" s="5">
        <v>0</v>
      </c>
      <c r="J384" s="5">
        <f t="shared" ref="J384" si="209">G384+I384</f>
        <v>0</v>
      </c>
      <c r="K384" s="5">
        <v>0</v>
      </c>
      <c r="L384" s="5">
        <v>0</v>
      </c>
      <c r="M384" s="5">
        <v>0</v>
      </c>
      <c r="N384" s="26">
        <v>0</v>
      </c>
      <c r="O384" s="29">
        <f>L384+N384</f>
        <v>0</v>
      </c>
    </row>
    <row r="385" spans="1:15" ht="12" customHeight="1" outlineLevel="1" x14ac:dyDescent="0.25">
      <c r="A385" s="3" t="s">
        <v>240</v>
      </c>
      <c r="B385" s="3" t="s">
        <v>317</v>
      </c>
      <c r="C385" s="3" t="s">
        <v>202</v>
      </c>
      <c r="D385" s="3" t="s">
        <v>101</v>
      </c>
      <c r="E385" s="4" t="s">
        <v>102</v>
      </c>
      <c r="F385" s="5">
        <v>0</v>
      </c>
      <c r="G385" s="5">
        <v>0</v>
      </c>
      <c r="H385" s="5">
        <v>0</v>
      </c>
      <c r="I385" s="5">
        <v>0</v>
      </c>
      <c r="J385" s="5">
        <f t="shared" si="168"/>
        <v>0</v>
      </c>
      <c r="K385" s="5">
        <v>0</v>
      </c>
      <c r="L385" s="5">
        <v>0</v>
      </c>
      <c r="M385" s="5">
        <v>0</v>
      </c>
      <c r="N385" s="26">
        <v>0</v>
      </c>
      <c r="O385" s="29">
        <f>L385+N385</f>
        <v>0</v>
      </c>
    </row>
    <row r="386" spans="1:15" ht="12" customHeight="1" outlineLevel="1" x14ac:dyDescent="0.25">
      <c r="A386" s="3" t="s">
        <v>240</v>
      </c>
      <c r="B386" s="3" t="s">
        <v>317</v>
      </c>
      <c r="C386" s="3" t="s">
        <v>202</v>
      </c>
      <c r="D386" s="3" t="s">
        <v>231</v>
      </c>
      <c r="E386" s="4" t="s">
        <v>232</v>
      </c>
      <c r="F386" s="5">
        <v>0</v>
      </c>
      <c r="G386" s="5">
        <v>0</v>
      </c>
      <c r="H386" s="5">
        <v>0</v>
      </c>
      <c r="I386" s="5">
        <v>0</v>
      </c>
      <c r="J386" s="5">
        <f t="shared" si="168"/>
        <v>0</v>
      </c>
      <c r="K386" s="5">
        <v>0</v>
      </c>
      <c r="L386" s="5">
        <v>0</v>
      </c>
      <c r="M386" s="5">
        <v>0</v>
      </c>
      <c r="N386" s="26">
        <v>0</v>
      </c>
      <c r="O386" s="29">
        <f>L386+N386</f>
        <v>0</v>
      </c>
    </row>
    <row r="387" spans="1:15" ht="12" customHeight="1" x14ac:dyDescent="0.25">
      <c r="A387" s="65" t="s">
        <v>318</v>
      </c>
      <c r="B387" s="66"/>
      <c r="C387" s="66"/>
      <c r="D387" s="66"/>
      <c r="E387" s="66"/>
      <c r="F387" s="6">
        <f>SUM(F383:F386)</f>
        <v>0</v>
      </c>
      <c r="G387" s="6">
        <f>SUM(G383:G386)</f>
        <v>0</v>
      </c>
      <c r="H387" s="6">
        <f t="shared" ref="H387:J387" si="210">SUM(H383:H386)</f>
        <v>0</v>
      </c>
      <c r="I387" s="6">
        <f t="shared" si="210"/>
        <v>0</v>
      </c>
      <c r="J387" s="6">
        <f t="shared" si="210"/>
        <v>0</v>
      </c>
      <c r="K387" s="6">
        <f>SUM(K383:K386)</f>
        <v>0</v>
      </c>
      <c r="L387" s="6">
        <f>SUM(L383:L386)</f>
        <v>0</v>
      </c>
      <c r="M387" s="6">
        <f t="shared" ref="M387:O387" si="211">SUM(M383:M386)</f>
        <v>0</v>
      </c>
      <c r="N387" s="6">
        <f t="shared" si="211"/>
        <v>0</v>
      </c>
      <c r="O387" s="6">
        <f t="shared" si="211"/>
        <v>0</v>
      </c>
    </row>
    <row r="388" spans="1:15" ht="12" customHeight="1" x14ac:dyDescent="0.25">
      <c r="A388" s="45" t="s">
        <v>240</v>
      </c>
      <c r="B388" s="11">
        <v>3236</v>
      </c>
      <c r="C388" s="11"/>
      <c r="D388" s="49">
        <v>4216</v>
      </c>
      <c r="E388" s="4" t="s">
        <v>298</v>
      </c>
      <c r="F388" s="19">
        <v>17000000</v>
      </c>
      <c r="G388" s="19">
        <v>17000000</v>
      </c>
      <c r="H388" s="19">
        <v>0</v>
      </c>
      <c r="I388" s="19">
        <v>0</v>
      </c>
      <c r="J388" s="19">
        <f>SUM(G388+I388)</f>
        <v>17000000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</row>
    <row r="389" spans="1:15" ht="12" customHeight="1" x14ac:dyDescent="0.25">
      <c r="A389" s="3" t="s">
        <v>240</v>
      </c>
      <c r="B389" s="3" t="s">
        <v>605</v>
      </c>
      <c r="C389" s="3" t="s">
        <v>340</v>
      </c>
      <c r="D389" s="3" t="s">
        <v>101</v>
      </c>
      <c r="E389" s="4" t="s">
        <v>102</v>
      </c>
      <c r="F389" s="5">
        <v>0</v>
      </c>
      <c r="G389" s="5">
        <v>0</v>
      </c>
      <c r="H389" s="5">
        <v>0</v>
      </c>
      <c r="I389" s="5">
        <v>0</v>
      </c>
      <c r="J389" s="5">
        <f t="shared" si="168"/>
        <v>0</v>
      </c>
      <c r="K389" s="5">
        <v>0</v>
      </c>
      <c r="L389" s="5">
        <v>0</v>
      </c>
      <c r="M389" s="5">
        <v>0</v>
      </c>
      <c r="N389" s="26">
        <v>0</v>
      </c>
      <c r="O389" s="29">
        <f>L389+N389</f>
        <v>0</v>
      </c>
    </row>
    <row r="390" spans="1:15" ht="12" customHeight="1" x14ac:dyDescent="0.25">
      <c r="A390" s="3" t="s">
        <v>240</v>
      </c>
      <c r="B390" s="3" t="s">
        <v>605</v>
      </c>
      <c r="C390" s="3" t="s">
        <v>340</v>
      </c>
      <c r="D390" s="3" t="s">
        <v>248</v>
      </c>
      <c r="E390" s="4" t="s">
        <v>249</v>
      </c>
      <c r="F390" s="5">
        <v>0</v>
      </c>
      <c r="G390" s="5">
        <v>0</v>
      </c>
      <c r="H390" s="5">
        <v>0</v>
      </c>
      <c r="I390" s="5">
        <v>0</v>
      </c>
      <c r="J390" s="5">
        <f t="shared" si="168"/>
        <v>0</v>
      </c>
      <c r="K390" s="5">
        <v>23000000</v>
      </c>
      <c r="L390" s="5">
        <v>23000000</v>
      </c>
      <c r="M390" s="39">
        <v>1037469.41</v>
      </c>
      <c r="N390" s="26">
        <v>1000000</v>
      </c>
      <c r="O390" s="29">
        <f>L390+N390</f>
        <v>24000000</v>
      </c>
    </row>
    <row r="391" spans="1:15" ht="12" customHeight="1" x14ac:dyDescent="0.25">
      <c r="A391" s="65" t="s">
        <v>606</v>
      </c>
      <c r="B391" s="66"/>
      <c r="C391" s="66"/>
      <c r="D391" s="66"/>
      <c r="E391" s="66"/>
      <c r="F391" s="6">
        <f>SUM(F388:F390)</f>
        <v>17000000</v>
      </c>
      <c r="G391" s="6">
        <f>SUM(G388:G390)</f>
        <v>17000000</v>
      </c>
      <c r="H391" s="6">
        <f>SUM(H388:H390)</f>
        <v>0</v>
      </c>
      <c r="I391" s="6">
        <f>SUM(I388:I390)</f>
        <v>0</v>
      </c>
      <c r="J391" s="6">
        <f>SUM(J388:J390)</f>
        <v>17000000</v>
      </c>
      <c r="K391" s="6">
        <f>SUM(K389:K390)</f>
        <v>23000000</v>
      </c>
      <c r="L391" s="6">
        <f>SUM(L389:L390)</f>
        <v>23000000</v>
      </c>
      <c r="M391" s="6">
        <f t="shared" ref="M391:O391" si="212">SUM(M389:M390)</f>
        <v>1037469.41</v>
      </c>
      <c r="N391" s="6">
        <f t="shared" si="212"/>
        <v>1000000</v>
      </c>
      <c r="O391" s="6">
        <f t="shared" si="212"/>
        <v>24000000</v>
      </c>
    </row>
    <row r="392" spans="1:15" ht="12" customHeight="1" x14ac:dyDescent="0.25">
      <c r="A392" s="3" t="s">
        <v>240</v>
      </c>
      <c r="B392" s="3" t="s">
        <v>616</v>
      </c>
      <c r="C392" s="3"/>
      <c r="D392" s="3" t="s">
        <v>115</v>
      </c>
      <c r="E392" s="4" t="s">
        <v>116</v>
      </c>
      <c r="F392" s="5">
        <v>0</v>
      </c>
      <c r="G392" s="5">
        <v>0</v>
      </c>
      <c r="H392" s="5">
        <v>0</v>
      </c>
      <c r="I392" s="5">
        <v>0</v>
      </c>
      <c r="J392" s="5">
        <f t="shared" ref="J392" si="213">G392+I392</f>
        <v>0</v>
      </c>
      <c r="K392" s="5">
        <v>0</v>
      </c>
      <c r="L392" s="5">
        <v>0</v>
      </c>
      <c r="M392" s="5">
        <v>0</v>
      </c>
      <c r="N392" s="26">
        <v>0</v>
      </c>
      <c r="O392" s="29">
        <f>L392+N392</f>
        <v>0</v>
      </c>
    </row>
    <row r="393" spans="1:15" ht="12" customHeight="1" x14ac:dyDescent="0.25">
      <c r="A393" s="3" t="s">
        <v>240</v>
      </c>
      <c r="B393" s="3" t="s">
        <v>617</v>
      </c>
      <c r="C393" s="3" t="s">
        <v>620</v>
      </c>
      <c r="D393" s="3" t="s">
        <v>101</v>
      </c>
      <c r="E393" s="4" t="s">
        <v>102</v>
      </c>
      <c r="F393" s="5">
        <v>0</v>
      </c>
      <c r="G393" s="5">
        <v>0</v>
      </c>
      <c r="H393" s="5">
        <v>0</v>
      </c>
      <c r="I393" s="5">
        <v>0</v>
      </c>
      <c r="J393" s="5">
        <f t="shared" ref="J393" si="214">G393+I393</f>
        <v>0</v>
      </c>
      <c r="K393" s="5">
        <v>100000</v>
      </c>
      <c r="L393" s="5">
        <v>100000</v>
      </c>
      <c r="M393" s="39">
        <v>24200</v>
      </c>
      <c r="N393" s="26">
        <v>0</v>
      </c>
      <c r="O393" s="29">
        <f>L393+N393</f>
        <v>100000</v>
      </c>
    </row>
    <row r="394" spans="1:15" ht="12" customHeight="1" x14ac:dyDescent="0.25">
      <c r="A394" s="65" t="s">
        <v>615</v>
      </c>
      <c r="B394" s="66"/>
      <c r="C394" s="66"/>
      <c r="D394" s="66"/>
      <c r="E394" s="66"/>
      <c r="F394" s="6">
        <f>SUM(F392:F393)</f>
        <v>0</v>
      </c>
      <c r="G394" s="6">
        <f>SUM(G392:G393)</f>
        <v>0</v>
      </c>
      <c r="H394" s="6">
        <f t="shared" ref="H394:J394" si="215">SUM(H392:H393)</f>
        <v>0</v>
      </c>
      <c r="I394" s="6">
        <f t="shared" si="215"/>
        <v>0</v>
      </c>
      <c r="J394" s="6">
        <f t="shared" si="215"/>
        <v>0</v>
      </c>
      <c r="K394" s="6">
        <f>SUM(K392:K393)</f>
        <v>100000</v>
      </c>
      <c r="L394" s="6">
        <f>SUM(L392:L393)</f>
        <v>100000</v>
      </c>
      <c r="M394" s="6">
        <f t="shared" ref="M394:O394" si="216">SUM(M392:M393)</f>
        <v>24200</v>
      </c>
      <c r="N394" s="6">
        <f t="shared" si="216"/>
        <v>0</v>
      </c>
      <c r="O394" s="6">
        <f t="shared" si="216"/>
        <v>100000</v>
      </c>
    </row>
    <row r="395" spans="1:15" ht="12" customHeight="1" outlineLevel="1" x14ac:dyDescent="0.25">
      <c r="A395" s="3" t="s">
        <v>240</v>
      </c>
      <c r="B395" s="3" t="s">
        <v>619</v>
      </c>
      <c r="C395" s="3" t="s">
        <v>13</v>
      </c>
      <c r="D395" s="3" t="s">
        <v>621</v>
      </c>
      <c r="E395" s="4" t="s">
        <v>298</v>
      </c>
      <c r="F395" s="5">
        <v>2700000</v>
      </c>
      <c r="G395" s="5">
        <v>2700000</v>
      </c>
      <c r="H395" s="5">
        <v>0</v>
      </c>
      <c r="I395" s="25">
        <v>0</v>
      </c>
      <c r="J395" s="27">
        <f t="shared" ref="J395:J397" si="217">G395+I395</f>
        <v>2700000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</row>
    <row r="396" spans="1:15" ht="12" customHeight="1" outlineLevel="1" x14ac:dyDescent="0.25">
      <c r="A396" s="3" t="s">
        <v>240</v>
      </c>
      <c r="B396" s="3" t="s">
        <v>619</v>
      </c>
      <c r="C396" s="3" t="s">
        <v>537</v>
      </c>
      <c r="D396" s="3" t="s">
        <v>101</v>
      </c>
      <c r="E396" s="4" t="s">
        <v>102</v>
      </c>
      <c r="F396" s="5">
        <v>0</v>
      </c>
      <c r="G396" s="5">
        <v>0</v>
      </c>
      <c r="H396" s="5">
        <v>0</v>
      </c>
      <c r="I396" s="5">
        <v>0</v>
      </c>
      <c r="J396" s="5">
        <f t="shared" si="217"/>
        <v>0</v>
      </c>
      <c r="K396" s="5">
        <v>100000</v>
      </c>
      <c r="L396" s="5">
        <v>100000</v>
      </c>
      <c r="M396" s="39">
        <v>0</v>
      </c>
      <c r="N396" s="26">
        <v>0</v>
      </c>
      <c r="O396" s="29">
        <f>L396+N396</f>
        <v>100000</v>
      </c>
    </row>
    <row r="397" spans="1:15" ht="12" customHeight="1" outlineLevel="1" x14ac:dyDescent="0.25">
      <c r="A397" s="3" t="s">
        <v>240</v>
      </c>
      <c r="B397" s="3" t="s">
        <v>619</v>
      </c>
      <c r="C397" s="3" t="s">
        <v>537</v>
      </c>
      <c r="D397" s="3" t="s">
        <v>231</v>
      </c>
      <c r="E397" s="4" t="s">
        <v>232</v>
      </c>
      <c r="F397" s="5">
        <v>0</v>
      </c>
      <c r="G397" s="5">
        <v>0</v>
      </c>
      <c r="H397" s="5">
        <v>0</v>
      </c>
      <c r="I397" s="5">
        <v>0</v>
      </c>
      <c r="J397" s="5">
        <f t="shared" si="217"/>
        <v>0</v>
      </c>
      <c r="K397" s="5">
        <v>0</v>
      </c>
      <c r="L397" s="5">
        <v>0</v>
      </c>
      <c r="M397" s="5">
        <v>0</v>
      </c>
      <c r="N397" s="26">
        <v>0</v>
      </c>
      <c r="O397" s="29">
        <f>L397+N397</f>
        <v>0</v>
      </c>
    </row>
    <row r="398" spans="1:15" ht="12" customHeight="1" x14ac:dyDescent="0.25">
      <c r="A398" s="65" t="s">
        <v>618</v>
      </c>
      <c r="B398" s="66"/>
      <c r="C398" s="66"/>
      <c r="D398" s="66"/>
      <c r="E398" s="66"/>
      <c r="F398" s="6">
        <f>SUM(F395:F397)</f>
        <v>2700000</v>
      </c>
      <c r="G398" s="6">
        <f>SUM(G395:G397)</f>
        <v>2700000</v>
      </c>
      <c r="H398" s="6">
        <f t="shared" ref="H398:J398" si="218">SUM(H395:H397)</f>
        <v>0</v>
      </c>
      <c r="I398" s="6">
        <f t="shared" si="218"/>
        <v>0</v>
      </c>
      <c r="J398" s="6">
        <f t="shared" si="218"/>
        <v>2700000</v>
      </c>
      <c r="K398" s="6">
        <f>SUM(K395:K397)</f>
        <v>100000</v>
      </c>
      <c r="L398" s="6">
        <f>SUM(L395:L397)</f>
        <v>100000</v>
      </c>
      <c r="M398" s="6">
        <f t="shared" ref="M398:O398" si="219">SUM(M395:M397)</f>
        <v>0</v>
      </c>
      <c r="N398" s="6">
        <f t="shared" si="219"/>
        <v>0</v>
      </c>
      <c r="O398" s="6">
        <f t="shared" si="219"/>
        <v>100000</v>
      </c>
    </row>
    <row r="399" spans="1:15" ht="12" customHeight="1" x14ac:dyDescent="0.25">
      <c r="A399" s="18" t="s">
        <v>240</v>
      </c>
      <c r="B399" s="48" t="s">
        <v>641</v>
      </c>
      <c r="C399" s="48" t="s">
        <v>252</v>
      </c>
      <c r="D399" s="48" t="s">
        <v>527</v>
      </c>
      <c r="E399" s="48" t="s">
        <v>642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19">
        <v>0</v>
      </c>
      <c r="L399" s="19">
        <v>0</v>
      </c>
      <c r="M399" s="19">
        <v>0</v>
      </c>
      <c r="N399" s="19">
        <v>150000</v>
      </c>
      <c r="O399" s="19">
        <f>SUM(L399+N399)</f>
        <v>150000</v>
      </c>
    </row>
    <row r="400" spans="1:15" ht="12" customHeight="1" x14ac:dyDescent="0.25">
      <c r="A400" s="69" t="s">
        <v>640</v>
      </c>
      <c r="B400" s="70"/>
      <c r="C400" s="70"/>
      <c r="D400" s="70"/>
      <c r="E400" s="71"/>
      <c r="F400" s="6">
        <f t="shared" ref="F400:O400" si="220">SUM(F399)</f>
        <v>0</v>
      </c>
      <c r="G400" s="6">
        <f t="shared" si="220"/>
        <v>0</v>
      </c>
      <c r="H400" s="6">
        <f t="shared" si="220"/>
        <v>0</v>
      </c>
      <c r="I400" s="6">
        <f t="shared" si="220"/>
        <v>0</v>
      </c>
      <c r="J400" s="6">
        <f t="shared" si="220"/>
        <v>0</v>
      </c>
      <c r="K400" s="6">
        <f t="shared" si="220"/>
        <v>0</v>
      </c>
      <c r="L400" s="6">
        <f t="shared" si="220"/>
        <v>0</v>
      </c>
      <c r="M400" s="6">
        <f t="shared" si="220"/>
        <v>0</v>
      </c>
      <c r="N400" s="6">
        <f t="shared" si="220"/>
        <v>150000</v>
      </c>
      <c r="O400" s="6">
        <f t="shared" si="220"/>
        <v>150000</v>
      </c>
    </row>
    <row r="401" spans="1:15" ht="12" customHeight="1" outlineLevel="1" x14ac:dyDescent="0.25">
      <c r="A401" s="3" t="s">
        <v>240</v>
      </c>
      <c r="B401" s="3" t="s">
        <v>319</v>
      </c>
      <c r="C401" s="8"/>
      <c r="D401" s="3" t="s">
        <v>115</v>
      </c>
      <c r="E401" s="4" t="s">
        <v>116</v>
      </c>
      <c r="F401" s="5">
        <v>1500000</v>
      </c>
      <c r="G401" s="5">
        <v>1500000</v>
      </c>
      <c r="H401" s="33">
        <v>0</v>
      </c>
      <c r="I401" s="25">
        <v>0</v>
      </c>
      <c r="J401" s="27">
        <f t="shared" si="168"/>
        <v>1500000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</row>
    <row r="402" spans="1:15" ht="12" customHeight="1" outlineLevel="1" x14ac:dyDescent="0.25">
      <c r="A402" s="3" t="s">
        <v>240</v>
      </c>
      <c r="B402" s="3" t="s">
        <v>319</v>
      </c>
      <c r="C402" s="8"/>
      <c r="D402" s="3" t="s">
        <v>117</v>
      </c>
      <c r="E402" s="4" t="s">
        <v>118</v>
      </c>
      <c r="F402" s="5">
        <v>0</v>
      </c>
      <c r="G402" s="5">
        <v>0</v>
      </c>
      <c r="H402" s="33">
        <v>0</v>
      </c>
      <c r="I402" s="25">
        <v>0</v>
      </c>
      <c r="J402" s="27">
        <f t="shared" ref="J402" si="221">G402+I402</f>
        <v>0</v>
      </c>
      <c r="K402" s="5">
        <v>0</v>
      </c>
      <c r="L402" s="5">
        <v>0</v>
      </c>
      <c r="M402" s="33">
        <v>0</v>
      </c>
      <c r="N402" s="5">
        <v>0</v>
      </c>
      <c r="O402" s="5">
        <v>0</v>
      </c>
    </row>
    <row r="403" spans="1:15" ht="12" customHeight="1" outlineLevel="1" x14ac:dyDescent="0.25">
      <c r="A403" s="3" t="s">
        <v>240</v>
      </c>
      <c r="B403" s="3" t="s">
        <v>319</v>
      </c>
      <c r="C403" s="11">
        <v>3329</v>
      </c>
      <c r="D403" s="3" t="s">
        <v>101</v>
      </c>
      <c r="E403" s="4" t="s">
        <v>102</v>
      </c>
      <c r="F403" s="5">
        <v>0</v>
      </c>
      <c r="G403" s="5">
        <v>0</v>
      </c>
      <c r="H403" s="5">
        <v>0</v>
      </c>
      <c r="I403" s="5">
        <v>0</v>
      </c>
      <c r="J403" s="5">
        <f t="shared" si="168"/>
        <v>0</v>
      </c>
      <c r="K403" s="5">
        <v>0</v>
      </c>
      <c r="L403" s="5">
        <v>0</v>
      </c>
      <c r="M403" s="33">
        <v>0</v>
      </c>
      <c r="N403" s="26">
        <v>0</v>
      </c>
      <c r="O403" s="29">
        <f>L403+N403</f>
        <v>0</v>
      </c>
    </row>
    <row r="404" spans="1:15" ht="12" customHeight="1" outlineLevel="1" x14ac:dyDescent="0.25">
      <c r="A404" s="3" t="s">
        <v>240</v>
      </c>
      <c r="B404" s="3" t="s">
        <v>319</v>
      </c>
      <c r="C404" s="3" t="s">
        <v>320</v>
      </c>
      <c r="D404" s="3" t="s">
        <v>84</v>
      </c>
      <c r="E404" s="4" t="s">
        <v>85</v>
      </c>
      <c r="F404" s="5">
        <v>0</v>
      </c>
      <c r="G404" s="5">
        <v>0</v>
      </c>
      <c r="H404" s="5">
        <v>0</v>
      </c>
      <c r="I404" s="5">
        <v>0</v>
      </c>
      <c r="J404" s="5">
        <f t="shared" ref="J404" si="222">G404+I404</f>
        <v>0</v>
      </c>
      <c r="K404" s="5">
        <v>0</v>
      </c>
      <c r="L404" s="5">
        <v>0</v>
      </c>
      <c r="M404" s="33">
        <v>0</v>
      </c>
      <c r="N404" s="26">
        <v>0</v>
      </c>
      <c r="O404" s="29">
        <f>L404+N404</f>
        <v>0</v>
      </c>
    </row>
    <row r="405" spans="1:15" ht="12" customHeight="1" outlineLevel="1" x14ac:dyDescent="0.25">
      <c r="A405" s="3" t="s">
        <v>240</v>
      </c>
      <c r="B405" s="3" t="s">
        <v>319</v>
      </c>
      <c r="C405" s="3" t="s">
        <v>320</v>
      </c>
      <c r="D405" s="3" t="s">
        <v>321</v>
      </c>
      <c r="E405" s="4" t="s">
        <v>322</v>
      </c>
      <c r="F405" s="5">
        <v>0</v>
      </c>
      <c r="G405" s="5">
        <v>0</v>
      </c>
      <c r="H405" s="5">
        <v>0</v>
      </c>
      <c r="I405" s="5">
        <v>0</v>
      </c>
      <c r="J405" s="5">
        <f t="shared" si="168"/>
        <v>0</v>
      </c>
      <c r="K405" s="5">
        <v>2000000</v>
      </c>
      <c r="L405" s="5">
        <v>2000000</v>
      </c>
      <c r="M405" s="33">
        <v>0</v>
      </c>
      <c r="N405" s="26">
        <v>0</v>
      </c>
      <c r="O405" s="29">
        <f>L405+N405</f>
        <v>2000000</v>
      </c>
    </row>
    <row r="406" spans="1:15" ht="12" customHeight="1" x14ac:dyDescent="0.25">
      <c r="A406" s="65" t="s">
        <v>323</v>
      </c>
      <c r="B406" s="66"/>
      <c r="C406" s="66"/>
      <c r="D406" s="66"/>
      <c r="E406" s="66"/>
      <c r="F406" s="6">
        <f t="shared" ref="F406:O406" si="223">SUM(F401:F405)</f>
        <v>1500000</v>
      </c>
      <c r="G406" s="6">
        <f t="shared" si="223"/>
        <v>1500000</v>
      </c>
      <c r="H406" s="6">
        <f t="shared" si="223"/>
        <v>0</v>
      </c>
      <c r="I406" s="6">
        <f t="shared" si="223"/>
        <v>0</v>
      </c>
      <c r="J406" s="6">
        <f t="shared" si="223"/>
        <v>1500000</v>
      </c>
      <c r="K406" s="6">
        <f t="shared" si="223"/>
        <v>2000000</v>
      </c>
      <c r="L406" s="6">
        <f t="shared" si="223"/>
        <v>2000000</v>
      </c>
      <c r="M406" s="6">
        <f t="shared" si="223"/>
        <v>0</v>
      </c>
      <c r="N406" s="6">
        <f t="shared" si="223"/>
        <v>0</v>
      </c>
      <c r="O406" s="6">
        <f t="shared" si="223"/>
        <v>2000000</v>
      </c>
    </row>
    <row r="407" spans="1:15" ht="12" customHeight="1" outlineLevel="1" x14ac:dyDescent="0.25">
      <c r="A407" s="3" t="s">
        <v>240</v>
      </c>
      <c r="B407" s="3" t="s">
        <v>324</v>
      </c>
      <c r="C407" s="3" t="s">
        <v>320</v>
      </c>
      <c r="D407" s="3" t="s">
        <v>321</v>
      </c>
      <c r="E407" s="4" t="s">
        <v>322</v>
      </c>
      <c r="F407" s="5">
        <v>0</v>
      </c>
      <c r="G407" s="5">
        <v>0</v>
      </c>
      <c r="H407" s="5">
        <v>0</v>
      </c>
      <c r="I407" s="5">
        <v>0</v>
      </c>
      <c r="J407" s="5">
        <f t="shared" ref="J407:J409" si="224">G407+I407</f>
        <v>0</v>
      </c>
      <c r="K407" s="5">
        <v>500000</v>
      </c>
      <c r="L407" s="5">
        <v>500000</v>
      </c>
      <c r="M407" s="5">
        <v>0</v>
      </c>
      <c r="N407" s="26">
        <v>0</v>
      </c>
      <c r="O407" s="29">
        <f>L407+N407</f>
        <v>500000</v>
      </c>
    </row>
    <row r="408" spans="1:15" ht="12" customHeight="1" x14ac:dyDescent="0.25">
      <c r="A408" s="65" t="s">
        <v>325</v>
      </c>
      <c r="B408" s="66"/>
      <c r="C408" s="66"/>
      <c r="D408" s="66"/>
      <c r="E408" s="66"/>
      <c r="F408" s="6">
        <f>SUM(F407)</f>
        <v>0</v>
      </c>
      <c r="G408" s="6">
        <f>SUM(G407)</f>
        <v>0</v>
      </c>
      <c r="H408" s="6">
        <f t="shared" ref="H408:J408" si="225">SUM(H407)</f>
        <v>0</v>
      </c>
      <c r="I408" s="6">
        <f t="shared" si="225"/>
        <v>0</v>
      </c>
      <c r="J408" s="6">
        <f t="shared" si="225"/>
        <v>0</v>
      </c>
      <c r="K408" s="6">
        <f t="shared" ref="K408" si="226">SUM(K407)</f>
        <v>500000</v>
      </c>
      <c r="L408" s="6">
        <f t="shared" ref="L408:O408" si="227">SUM(L407)</f>
        <v>500000</v>
      </c>
      <c r="M408" s="6">
        <f t="shared" si="227"/>
        <v>0</v>
      </c>
      <c r="N408" s="6">
        <f t="shared" si="227"/>
        <v>0</v>
      </c>
      <c r="O408" s="6">
        <f t="shared" si="227"/>
        <v>500000</v>
      </c>
    </row>
    <row r="409" spans="1:15" ht="12" customHeight="1" outlineLevel="1" x14ac:dyDescent="0.25">
      <c r="A409" s="3" t="s">
        <v>240</v>
      </c>
      <c r="B409" s="3" t="s">
        <v>326</v>
      </c>
      <c r="C409" s="3" t="s">
        <v>327</v>
      </c>
      <c r="D409" s="3" t="s">
        <v>101</v>
      </c>
      <c r="E409" s="4" t="s">
        <v>102</v>
      </c>
      <c r="F409" s="5">
        <v>0</v>
      </c>
      <c r="G409" s="5">
        <v>0</v>
      </c>
      <c r="H409" s="5">
        <v>0</v>
      </c>
      <c r="I409" s="5">
        <v>0</v>
      </c>
      <c r="J409" s="5">
        <f t="shared" si="224"/>
        <v>0</v>
      </c>
      <c r="K409" s="5">
        <v>331540</v>
      </c>
      <c r="L409" s="5">
        <v>331540</v>
      </c>
      <c r="M409" s="5">
        <v>0</v>
      </c>
      <c r="N409" s="26">
        <v>0</v>
      </c>
      <c r="O409" s="29">
        <f>L409+N409</f>
        <v>331540</v>
      </c>
    </row>
    <row r="410" spans="1:15" ht="12" customHeight="1" x14ac:dyDescent="0.25">
      <c r="A410" s="65" t="s">
        <v>328</v>
      </c>
      <c r="B410" s="66"/>
      <c r="C410" s="66"/>
      <c r="D410" s="66"/>
      <c r="E410" s="66"/>
      <c r="F410" s="6">
        <f>SUM(F409)</f>
        <v>0</v>
      </c>
      <c r="G410" s="6">
        <f>SUM(G409)</f>
        <v>0</v>
      </c>
      <c r="H410" s="6">
        <f t="shared" ref="H410:J410" si="228">SUM(H409)</f>
        <v>0</v>
      </c>
      <c r="I410" s="6">
        <f t="shared" si="228"/>
        <v>0</v>
      </c>
      <c r="J410" s="6">
        <f t="shared" si="228"/>
        <v>0</v>
      </c>
      <c r="K410" s="6">
        <f t="shared" ref="K410" si="229">SUM(K409)</f>
        <v>331540</v>
      </c>
      <c r="L410" s="6">
        <f t="shared" ref="L410:O410" si="230">SUM(L409)</f>
        <v>331540</v>
      </c>
      <c r="M410" s="6">
        <f t="shared" si="230"/>
        <v>0</v>
      </c>
      <c r="N410" s="6">
        <f t="shared" si="230"/>
        <v>0</v>
      </c>
      <c r="O410" s="6">
        <f t="shared" si="230"/>
        <v>331540</v>
      </c>
    </row>
    <row r="411" spans="1:15" s="7" customFormat="1" ht="12" customHeight="1" x14ac:dyDescent="0.25">
      <c r="A411" s="67" t="s">
        <v>329</v>
      </c>
      <c r="B411" s="68"/>
      <c r="C411" s="68"/>
      <c r="D411" s="68"/>
      <c r="E411" s="68"/>
      <c r="F411" s="10">
        <f>SUM(F283,F288,F292,F295,F297,F301,F313,F315,F317,F324,F331,F333,F335,F337,F339,F341,F353,F355,F359,F369,F373,F378,F382,F387,F391,F394,F398,F406,F408,F410,F400,F303,F305,F307,F309,F311)</f>
        <v>26567800</v>
      </c>
      <c r="G411" s="10">
        <f>SUM(G283,G288,G292,G295,G297,G301,G313,G315,G317,G324,G331,G333,G335,G337,G339,G341,G353,G355,G359,G369,G373,G378,G382,G387,G391,G394,G398,G406,G408,G410,G400,G303,G305,G307,G309,G311)</f>
        <v>26567800</v>
      </c>
      <c r="H411" s="10">
        <f>SUM(H283,H288,H292,H295,H297,H301,H313,H315,H317,H324,H331,H333,H335,H337,H339,H341,H353,H355,H359,H369,H373,H378,H382,H387,H391,H394,H398,H406,H408,H410,H400,H303,H305,H307,H309,H311)</f>
        <v>0</v>
      </c>
      <c r="I411" s="10">
        <f>SUM(I283,I288,I292,I295,I297,I301,I313,I315,I317,I324,I331,I333,I335,I337,I339,I341,I353,I355,I359,I369,I373,I378,I382,I387,I391,I394,I398,I406,I408,I410,I400,I303,I305,I307,I309,I311)</f>
        <v>0</v>
      </c>
      <c r="J411" s="10">
        <f>SUM(J283,J288,J292,J295,J297,J301,J313,J315,J317,J324,J331,J333,J335,J337,J339,J341,J353,J355,J359,J369,J373,J378,J382,J387,J391,J394,J398,J406,J408,J410,J400,J303,J305,J307,J309,J311)</f>
        <v>26567800</v>
      </c>
      <c r="K411" s="10">
        <f>SUM(K283,K288,K292,K295,K297,K301,K313,K315,K317,K324,K331,K333,K335,K337,K339,K341,K353,K355,K359,K369,K373,K378,K382,K387,K391,K394,K398,K406,K408,K410,K400,K303,K305,K307,K309,K311)</f>
        <v>47478771</v>
      </c>
      <c r="L411" s="10">
        <f>SUM(L283,L288,L292,L295,L297,L301,L313,L315,L317,L324,L331,L333,L335,L337,L339,L341,L353,L355,L359,L369,L373,L378,L382,L387,L391,L394,L398,L406,L408,L410,L400,L303,L305,L307,L309,L311)</f>
        <v>47478771</v>
      </c>
      <c r="M411" s="10">
        <f>SUM(M283,M288,M292,M295,M297,M301,M313,M315,M317,M324,M331,M333,M335,M337,M339,M341,M353,M355,M359,M369,M373,M378,M382,M387,M391,M394,M398,M406,M408,M410,M400,M303,M305,M307,M309,M311)</f>
        <v>1629012.46</v>
      </c>
      <c r="N411" s="10">
        <f>SUM(N283,N288,N292,N295,N297,N301,N313,N315,N317,N324,N331,N333,N335,N337,N339,N341,N353,N355,N359,N369,N373,N378,N382,N387,N391,N394,N398,N406,N408,N410,N400,N303,N305,N307,N309,N311)</f>
        <v>38194175.25</v>
      </c>
      <c r="O411" s="10">
        <f>SUM(O283,O288,O292,O295,O297,O301,O313,O315,O317,O324,O331,O333,O335,O337,O339,O341,O353,O355,O359,O369,O373,O378,O382,O387,O391,O394,O398,O406,O408,O410,O400,O303,O305,O307,O309,O311)</f>
        <v>85672946.25</v>
      </c>
    </row>
    <row r="412" spans="1:15" ht="12" customHeight="1" outlineLevel="1" x14ac:dyDescent="0.25">
      <c r="A412" s="3" t="s">
        <v>330</v>
      </c>
      <c r="B412" s="3" t="s">
        <v>331</v>
      </c>
      <c r="C412" s="3" t="s">
        <v>303</v>
      </c>
      <c r="D412" s="3" t="s">
        <v>332</v>
      </c>
      <c r="E412" s="4" t="s">
        <v>333</v>
      </c>
      <c r="F412" s="5">
        <v>36810</v>
      </c>
      <c r="G412" s="5">
        <v>36810</v>
      </c>
      <c r="H412" s="39">
        <v>12561</v>
      </c>
      <c r="I412" s="25">
        <v>0</v>
      </c>
      <c r="J412" s="27">
        <f>G412+I412</f>
        <v>36810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</row>
    <row r="413" spans="1:15" ht="12" customHeight="1" outlineLevel="1" x14ac:dyDescent="0.25">
      <c r="A413" s="3" t="s">
        <v>330</v>
      </c>
      <c r="B413" s="3" t="s">
        <v>594</v>
      </c>
      <c r="C413" s="3" t="s">
        <v>303</v>
      </c>
      <c r="D413" s="3" t="s">
        <v>340</v>
      </c>
      <c r="E413" s="4" t="s">
        <v>341</v>
      </c>
      <c r="F413" s="5">
        <v>0</v>
      </c>
      <c r="G413" s="5">
        <v>0</v>
      </c>
      <c r="H413" s="5">
        <v>0</v>
      </c>
      <c r="I413" s="25">
        <v>0</v>
      </c>
      <c r="J413" s="27">
        <f>G282+I413</f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</row>
    <row r="414" spans="1:15" ht="12" customHeight="1" outlineLevel="1" x14ac:dyDescent="0.25">
      <c r="A414" s="3" t="s">
        <v>330</v>
      </c>
      <c r="B414" s="3" t="s">
        <v>331</v>
      </c>
      <c r="C414" s="3" t="s">
        <v>303</v>
      </c>
      <c r="D414" s="3" t="s">
        <v>146</v>
      </c>
      <c r="E414" s="4" t="s">
        <v>147</v>
      </c>
      <c r="F414" s="5">
        <v>0</v>
      </c>
      <c r="G414" s="5">
        <v>0</v>
      </c>
      <c r="H414" s="5">
        <v>0</v>
      </c>
      <c r="I414" s="5">
        <v>0</v>
      </c>
      <c r="J414" s="5">
        <f>G414+I414</f>
        <v>0</v>
      </c>
      <c r="K414" s="5">
        <v>10000</v>
      </c>
      <c r="L414" s="5">
        <v>10000</v>
      </c>
      <c r="M414" s="5">
        <v>0</v>
      </c>
      <c r="N414" s="26">
        <v>0</v>
      </c>
      <c r="O414" s="29">
        <f>L414+N414</f>
        <v>10000</v>
      </c>
    </row>
    <row r="415" spans="1:15" ht="12" customHeight="1" outlineLevel="1" x14ac:dyDescent="0.25">
      <c r="A415" s="3" t="s">
        <v>330</v>
      </c>
      <c r="B415" s="3" t="s">
        <v>331</v>
      </c>
      <c r="C415" s="3" t="s">
        <v>303</v>
      </c>
      <c r="D415" s="3" t="s">
        <v>101</v>
      </c>
      <c r="E415" s="4" t="s">
        <v>102</v>
      </c>
      <c r="F415" s="5">
        <v>0</v>
      </c>
      <c r="G415" s="5">
        <v>0</v>
      </c>
      <c r="H415" s="5">
        <v>0</v>
      </c>
      <c r="I415" s="5">
        <v>0</v>
      </c>
      <c r="J415" s="5">
        <f t="shared" ref="J415:J417" si="231">G415+I415</f>
        <v>0</v>
      </c>
      <c r="K415" s="5">
        <v>0</v>
      </c>
      <c r="L415" s="5">
        <v>0</v>
      </c>
      <c r="M415" s="5">
        <v>0</v>
      </c>
      <c r="N415" s="26">
        <v>0</v>
      </c>
      <c r="O415" s="29">
        <f t="shared" ref="O415:O417" si="232">L415+N415</f>
        <v>0</v>
      </c>
    </row>
    <row r="416" spans="1:15" ht="12" customHeight="1" outlineLevel="1" x14ac:dyDescent="0.25">
      <c r="A416" s="3" t="s">
        <v>330</v>
      </c>
      <c r="B416" s="3" t="s">
        <v>331</v>
      </c>
      <c r="C416" s="3" t="s">
        <v>303</v>
      </c>
      <c r="D416" s="3" t="s">
        <v>334</v>
      </c>
      <c r="E416" s="4" t="s">
        <v>335</v>
      </c>
      <c r="F416" s="5">
        <v>0</v>
      </c>
      <c r="G416" s="5">
        <v>0</v>
      </c>
      <c r="H416" s="5">
        <v>0</v>
      </c>
      <c r="I416" s="5">
        <v>0</v>
      </c>
      <c r="J416" s="5">
        <f t="shared" si="231"/>
        <v>0</v>
      </c>
      <c r="K416" s="5">
        <v>1000</v>
      </c>
      <c r="L416" s="5">
        <v>1000</v>
      </c>
      <c r="M416" s="5">
        <v>0</v>
      </c>
      <c r="N416" s="26">
        <v>0</v>
      </c>
      <c r="O416" s="29">
        <f t="shared" si="232"/>
        <v>1000</v>
      </c>
    </row>
    <row r="417" spans="1:15" ht="12" customHeight="1" outlineLevel="1" x14ac:dyDescent="0.25">
      <c r="A417" s="3" t="s">
        <v>330</v>
      </c>
      <c r="B417" s="3" t="s">
        <v>331</v>
      </c>
      <c r="C417" s="3" t="s">
        <v>303</v>
      </c>
      <c r="D417" s="3" t="s">
        <v>336</v>
      </c>
      <c r="E417" s="4" t="s">
        <v>337</v>
      </c>
      <c r="F417" s="5">
        <v>0</v>
      </c>
      <c r="G417" s="5">
        <v>0</v>
      </c>
      <c r="H417" s="5">
        <v>0</v>
      </c>
      <c r="I417" s="5">
        <v>0</v>
      </c>
      <c r="J417" s="5">
        <f t="shared" si="231"/>
        <v>0</v>
      </c>
      <c r="K417" s="5">
        <v>100000</v>
      </c>
      <c r="L417" s="5">
        <v>100000</v>
      </c>
      <c r="M417" s="5">
        <v>0</v>
      </c>
      <c r="N417" s="26">
        <v>0</v>
      </c>
      <c r="O417" s="29">
        <f t="shared" si="232"/>
        <v>100000</v>
      </c>
    </row>
    <row r="418" spans="1:15" ht="12" customHeight="1" x14ac:dyDescent="0.25">
      <c r="A418" s="65" t="s">
        <v>338</v>
      </c>
      <c r="B418" s="66"/>
      <c r="C418" s="66"/>
      <c r="D418" s="66"/>
      <c r="E418" s="66"/>
      <c r="F418" s="6">
        <f>SUM(F412:F417)</f>
        <v>36810</v>
      </c>
      <c r="G418" s="6">
        <f>SUM(G412:G417)</f>
        <v>36810</v>
      </c>
      <c r="H418" s="6">
        <f t="shared" ref="H418:J418" si="233">SUM(H412:H417)</f>
        <v>12561</v>
      </c>
      <c r="I418" s="6">
        <f t="shared" si="233"/>
        <v>0</v>
      </c>
      <c r="J418" s="6">
        <f t="shared" si="233"/>
        <v>36810</v>
      </c>
      <c r="K418" s="6">
        <f>SUM(K412:K417)</f>
        <v>111000</v>
      </c>
      <c r="L418" s="6">
        <f>SUM(L412:L417)</f>
        <v>111000</v>
      </c>
      <c r="M418" s="6">
        <f t="shared" ref="M418:O418" si="234">SUM(M412:M417)</f>
        <v>0</v>
      </c>
      <c r="N418" s="6">
        <f t="shared" si="234"/>
        <v>0</v>
      </c>
      <c r="O418" s="6">
        <f t="shared" si="234"/>
        <v>111000</v>
      </c>
    </row>
    <row r="419" spans="1:15" ht="12" customHeight="1" outlineLevel="1" x14ac:dyDescent="0.25">
      <c r="A419" s="3" t="s">
        <v>330</v>
      </c>
      <c r="B419" s="3" t="s">
        <v>339</v>
      </c>
      <c r="C419" s="3" t="s">
        <v>303</v>
      </c>
      <c r="D419" s="3" t="s">
        <v>340</v>
      </c>
      <c r="E419" s="4" t="s">
        <v>341</v>
      </c>
      <c r="F419" s="5">
        <v>10000</v>
      </c>
      <c r="G419" s="5">
        <v>10000</v>
      </c>
      <c r="H419" s="39">
        <v>0</v>
      </c>
      <c r="I419" s="25">
        <v>0</v>
      </c>
      <c r="J419" s="27">
        <f>G419+I419</f>
        <v>10000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</row>
    <row r="420" spans="1:15" ht="12" customHeight="1" outlineLevel="1" x14ac:dyDescent="0.25">
      <c r="A420" s="3" t="s">
        <v>330</v>
      </c>
      <c r="B420" s="3" t="s">
        <v>339</v>
      </c>
      <c r="C420" s="3" t="s">
        <v>303</v>
      </c>
      <c r="D420" s="3" t="s">
        <v>334</v>
      </c>
      <c r="E420" s="4" t="s">
        <v>335</v>
      </c>
      <c r="F420" s="5">
        <v>0</v>
      </c>
      <c r="G420" s="5">
        <v>0</v>
      </c>
      <c r="H420" s="5">
        <v>0</v>
      </c>
      <c r="I420" s="5">
        <v>0</v>
      </c>
      <c r="J420" s="5">
        <f>G420+I420</f>
        <v>0</v>
      </c>
      <c r="K420" s="5">
        <v>0</v>
      </c>
      <c r="L420" s="5">
        <v>0</v>
      </c>
      <c r="M420" s="5">
        <v>0</v>
      </c>
      <c r="N420" s="26">
        <v>0</v>
      </c>
      <c r="O420" s="29">
        <f>L420+N420</f>
        <v>0</v>
      </c>
    </row>
    <row r="421" spans="1:15" ht="12" customHeight="1" outlineLevel="1" x14ac:dyDescent="0.25">
      <c r="A421" s="3" t="s">
        <v>330</v>
      </c>
      <c r="B421" s="3" t="s">
        <v>597</v>
      </c>
      <c r="C421" s="3" t="s">
        <v>303</v>
      </c>
      <c r="D421" s="3" t="s">
        <v>336</v>
      </c>
      <c r="E421" s="4" t="s">
        <v>337</v>
      </c>
      <c r="F421" s="5">
        <v>0</v>
      </c>
      <c r="G421" s="5">
        <v>0</v>
      </c>
      <c r="H421" s="5">
        <v>0</v>
      </c>
      <c r="I421" s="5">
        <v>0</v>
      </c>
      <c r="J421" s="5">
        <f>G421+I421</f>
        <v>0</v>
      </c>
      <c r="K421" s="5">
        <v>0</v>
      </c>
      <c r="L421" s="5">
        <v>0</v>
      </c>
      <c r="M421" s="5">
        <v>0</v>
      </c>
      <c r="N421" s="26">
        <v>0</v>
      </c>
      <c r="O421" s="29">
        <f>L421+N421</f>
        <v>0</v>
      </c>
    </row>
    <row r="422" spans="1:15" ht="12" customHeight="1" x14ac:dyDescent="0.25">
      <c r="A422" s="65" t="s">
        <v>342</v>
      </c>
      <c r="B422" s="66"/>
      <c r="C422" s="66"/>
      <c r="D422" s="66"/>
      <c r="E422" s="66"/>
      <c r="F422" s="6">
        <f>SUM(F419:F421)</f>
        <v>10000</v>
      </c>
      <c r="G422" s="6">
        <f>SUM(G419:G421)</f>
        <v>10000</v>
      </c>
      <c r="H422" s="6">
        <f t="shared" ref="H422:J422" si="235">SUM(H419:H421)</f>
        <v>0</v>
      </c>
      <c r="I422" s="6">
        <f t="shared" si="235"/>
        <v>0</v>
      </c>
      <c r="J422" s="6">
        <f t="shared" si="235"/>
        <v>10000</v>
      </c>
      <c r="K422" s="6">
        <f>SUM(K419:K421)</f>
        <v>0</v>
      </c>
      <c r="L422" s="6">
        <f>SUM(L419:L421)</f>
        <v>0</v>
      </c>
      <c r="M422" s="6">
        <f t="shared" ref="M422:O422" si="236">SUM(M419:M421)</f>
        <v>0</v>
      </c>
      <c r="N422" s="6">
        <f t="shared" si="236"/>
        <v>0</v>
      </c>
      <c r="O422" s="6">
        <f t="shared" si="236"/>
        <v>0</v>
      </c>
    </row>
    <row r="423" spans="1:15" ht="12" customHeight="1" outlineLevel="1" x14ac:dyDescent="0.25">
      <c r="A423" s="3" t="s">
        <v>330</v>
      </c>
      <c r="B423" s="3" t="s">
        <v>343</v>
      </c>
      <c r="C423" s="3" t="s">
        <v>303</v>
      </c>
      <c r="D423" s="3" t="s">
        <v>79</v>
      </c>
      <c r="E423" s="4" t="s">
        <v>194</v>
      </c>
      <c r="F423" s="5">
        <v>10000</v>
      </c>
      <c r="G423" s="5">
        <v>10000</v>
      </c>
      <c r="H423" s="39">
        <v>2420</v>
      </c>
      <c r="I423" s="25">
        <v>0</v>
      </c>
      <c r="J423" s="27">
        <f>G423+I423</f>
        <v>10000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</row>
    <row r="424" spans="1:15" ht="12" customHeight="1" outlineLevel="1" x14ac:dyDescent="0.25">
      <c r="A424" s="3" t="s">
        <v>330</v>
      </c>
      <c r="B424" s="3" t="s">
        <v>343</v>
      </c>
      <c r="C424" s="3" t="s">
        <v>303</v>
      </c>
      <c r="D424" s="3" t="s">
        <v>101</v>
      </c>
      <c r="E424" s="4" t="s">
        <v>102</v>
      </c>
      <c r="F424" s="5">
        <v>0</v>
      </c>
      <c r="G424" s="5">
        <v>0</v>
      </c>
      <c r="H424" s="5">
        <v>0</v>
      </c>
      <c r="I424" s="5">
        <v>0</v>
      </c>
      <c r="J424" s="5">
        <f>G424+I424</f>
        <v>0</v>
      </c>
      <c r="K424" s="5">
        <v>5000</v>
      </c>
      <c r="L424" s="5">
        <v>5000</v>
      </c>
      <c r="M424" s="5">
        <v>0</v>
      </c>
      <c r="N424" s="26">
        <v>0</v>
      </c>
      <c r="O424" s="29">
        <f>L424+N424</f>
        <v>5000</v>
      </c>
    </row>
    <row r="425" spans="1:15" ht="12" customHeight="1" x14ac:dyDescent="0.25">
      <c r="A425" s="65" t="s">
        <v>344</v>
      </c>
      <c r="B425" s="66"/>
      <c r="C425" s="66"/>
      <c r="D425" s="66"/>
      <c r="E425" s="66"/>
      <c r="F425" s="6">
        <f>SUM(F423:F424)</f>
        <v>10000</v>
      </c>
      <c r="G425" s="6">
        <f>SUM(G423:G424)</f>
        <v>10000</v>
      </c>
      <c r="H425" s="6">
        <f t="shared" ref="H425:J425" si="237">SUM(H423:H424)</f>
        <v>2420</v>
      </c>
      <c r="I425" s="6">
        <f t="shared" si="237"/>
        <v>0</v>
      </c>
      <c r="J425" s="6">
        <f t="shared" si="237"/>
        <v>10000</v>
      </c>
      <c r="K425" s="6">
        <f>SUM(K423:K424)</f>
        <v>5000</v>
      </c>
      <c r="L425" s="6">
        <f>SUM(L423:L424)</f>
        <v>5000</v>
      </c>
      <c r="M425" s="6">
        <f t="shared" ref="M425:O425" si="238">SUM(M423:M424)</f>
        <v>0</v>
      </c>
      <c r="N425" s="6">
        <f t="shared" si="238"/>
        <v>0</v>
      </c>
      <c r="O425" s="6">
        <f t="shared" si="238"/>
        <v>5000</v>
      </c>
    </row>
    <row r="426" spans="1:15" ht="12" customHeight="1" outlineLevel="1" x14ac:dyDescent="0.25">
      <c r="A426" s="3" t="s">
        <v>330</v>
      </c>
      <c r="B426" s="3" t="s">
        <v>345</v>
      </c>
      <c r="C426" s="3" t="s">
        <v>252</v>
      </c>
      <c r="D426" s="3" t="s">
        <v>101</v>
      </c>
      <c r="E426" s="4" t="s">
        <v>102</v>
      </c>
      <c r="F426" s="5">
        <v>0</v>
      </c>
      <c r="G426" s="5">
        <v>0</v>
      </c>
      <c r="H426" s="5">
        <v>0</v>
      </c>
      <c r="I426" s="5">
        <v>0</v>
      </c>
      <c r="J426" s="5">
        <f>G426+I426</f>
        <v>0</v>
      </c>
      <c r="K426" s="5">
        <v>100000</v>
      </c>
      <c r="L426" s="5">
        <v>100000</v>
      </c>
      <c r="M426" s="39">
        <v>0</v>
      </c>
      <c r="N426" s="26">
        <v>0</v>
      </c>
      <c r="O426" s="29">
        <f>L426+N426</f>
        <v>100000</v>
      </c>
    </row>
    <row r="427" spans="1:15" ht="12" customHeight="1" x14ac:dyDescent="0.25">
      <c r="A427" s="65" t="s">
        <v>346</v>
      </c>
      <c r="B427" s="66"/>
      <c r="C427" s="66"/>
      <c r="D427" s="66"/>
      <c r="E427" s="66"/>
      <c r="F427" s="6">
        <f>SUM(F426)</f>
        <v>0</v>
      </c>
      <c r="G427" s="6">
        <f>SUM(G426)</f>
        <v>0</v>
      </c>
      <c r="H427" s="6">
        <f t="shared" ref="H427:J427" si="239">SUM(H426)</f>
        <v>0</v>
      </c>
      <c r="I427" s="6">
        <f t="shared" si="239"/>
        <v>0</v>
      </c>
      <c r="J427" s="6">
        <f t="shared" si="239"/>
        <v>0</v>
      </c>
      <c r="K427" s="6">
        <f t="shared" ref="K427" si="240">SUM(K426)</f>
        <v>100000</v>
      </c>
      <c r="L427" s="6">
        <f t="shared" ref="L427:O427" si="241">SUM(L426)</f>
        <v>100000</v>
      </c>
      <c r="M427" s="6">
        <f t="shared" si="241"/>
        <v>0</v>
      </c>
      <c r="N427" s="6">
        <f t="shared" si="241"/>
        <v>0</v>
      </c>
      <c r="O427" s="6">
        <f t="shared" si="241"/>
        <v>100000</v>
      </c>
    </row>
    <row r="428" spans="1:15" ht="12" customHeight="1" outlineLevel="1" x14ac:dyDescent="0.25">
      <c r="A428" s="3" t="s">
        <v>330</v>
      </c>
      <c r="B428" s="3" t="s">
        <v>347</v>
      </c>
      <c r="C428" s="3" t="s">
        <v>262</v>
      </c>
      <c r="D428" s="3" t="s">
        <v>332</v>
      </c>
      <c r="E428" s="4" t="s">
        <v>333</v>
      </c>
      <c r="F428" s="5">
        <v>31000</v>
      </c>
      <c r="G428" s="5">
        <v>31000</v>
      </c>
      <c r="H428" s="39">
        <v>5850</v>
      </c>
      <c r="I428" s="25">
        <v>0</v>
      </c>
      <c r="J428" s="27">
        <f>G428+I428</f>
        <v>31000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</row>
    <row r="429" spans="1:15" ht="12" customHeight="1" x14ac:dyDescent="0.25">
      <c r="A429" s="65" t="s">
        <v>348</v>
      </c>
      <c r="B429" s="66"/>
      <c r="C429" s="66"/>
      <c r="D429" s="66"/>
      <c r="E429" s="66"/>
      <c r="F429" s="6">
        <f>SUM(F428)</f>
        <v>31000</v>
      </c>
      <c r="G429" s="6">
        <f>SUM(G428)</f>
        <v>31000</v>
      </c>
      <c r="H429" s="6">
        <f t="shared" ref="H429:J429" si="242">SUM(H428)</f>
        <v>5850</v>
      </c>
      <c r="I429" s="6">
        <f t="shared" si="242"/>
        <v>0</v>
      </c>
      <c r="J429" s="6">
        <f t="shared" si="242"/>
        <v>31000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</row>
    <row r="430" spans="1:15" ht="12" customHeight="1" outlineLevel="1" x14ac:dyDescent="0.25">
      <c r="A430" s="3" t="s">
        <v>330</v>
      </c>
      <c r="B430" s="3" t="s">
        <v>349</v>
      </c>
      <c r="C430" s="3" t="s">
        <v>262</v>
      </c>
      <c r="D430" s="3" t="s">
        <v>101</v>
      </c>
      <c r="E430" s="4" t="s">
        <v>102</v>
      </c>
      <c r="F430" s="5">
        <v>0</v>
      </c>
      <c r="G430" s="5">
        <v>0</v>
      </c>
      <c r="H430" s="5">
        <v>0</v>
      </c>
      <c r="I430" s="5">
        <v>0</v>
      </c>
      <c r="J430" s="5">
        <f>G430+I430</f>
        <v>0</v>
      </c>
      <c r="K430" s="5">
        <v>40000</v>
      </c>
      <c r="L430" s="5">
        <v>40000</v>
      </c>
      <c r="M430" s="5">
        <v>0</v>
      </c>
      <c r="N430" s="26">
        <v>0</v>
      </c>
      <c r="O430" s="29">
        <f>L430+N430</f>
        <v>40000</v>
      </c>
    </row>
    <row r="431" spans="1:15" ht="12" customHeight="1" x14ac:dyDescent="0.25">
      <c r="A431" s="65" t="s">
        <v>350</v>
      </c>
      <c r="B431" s="66"/>
      <c r="C431" s="66"/>
      <c r="D431" s="66"/>
      <c r="E431" s="66"/>
      <c r="F431" s="6">
        <f>SUM(F430)</f>
        <v>0</v>
      </c>
      <c r="G431" s="6">
        <f>SUM(G430)</f>
        <v>0</v>
      </c>
      <c r="H431" s="6">
        <f t="shared" ref="H431:J431" si="243">SUM(H430)</f>
        <v>0</v>
      </c>
      <c r="I431" s="6">
        <f t="shared" si="243"/>
        <v>0</v>
      </c>
      <c r="J431" s="6">
        <f t="shared" si="243"/>
        <v>0</v>
      </c>
      <c r="K431" s="6">
        <f t="shared" ref="K431" si="244">SUM(K430)</f>
        <v>40000</v>
      </c>
      <c r="L431" s="6">
        <f t="shared" ref="L431:O431" si="245">SUM(L430)</f>
        <v>40000</v>
      </c>
      <c r="M431" s="6">
        <f t="shared" si="245"/>
        <v>0</v>
      </c>
      <c r="N431" s="6">
        <f t="shared" si="245"/>
        <v>0</v>
      </c>
      <c r="O431" s="6">
        <f t="shared" si="245"/>
        <v>40000</v>
      </c>
    </row>
    <row r="432" spans="1:15" s="7" customFormat="1" ht="12" customHeight="1" x14ac:dyDescent="0.25">
      <c r="A432" s="67" t="s">
        <v>351</v>
      </c>
      <c r="B432" s="68"/>
      <c r="C432" s="68"/>
      <c r="D432" s="68"/>
      <c r="E432" s="68"/>
      <c r="F432" s="10">
        <f>SUM(F418,F422,F425,F427,F429,F431)</f>
        <v>87810</v>
      </c>
      <c r="G432" s="10">
        <f>SUM(G418,G422,G425,G427,G429,G431)</f>
        <v>87810</v>
      </c>
      <c r="H432" s="10">
        <f t="shared" ref="H432:J432" si="246">SUM(H418,H422,H425,H427,H429,H431)</f>
        <v>20831</v>
      </c>
      <c r="I432" s="10">
        <f t="shared" si="246"/>
        <v>0</v>
      </c>
      <c r="J432" s="10">
        <f t="shared" si="246"/>
        <v>87810</v>
      </c>
      <c r="K432" s="10">
        <f t="shared" ref="K432" si="247">SUM(K418,K422,K425,K427,K429,K431)</f>
        <v>256000</v>
      </c>
      <c r="L432" s="10">
        <f t="shared" ref="L432:O432" si="248">SUM(L418,L422,L425,L427,L429,L431)</f>
        <v>256000</v>
      </c>
      <c r="M432" s="10">
        <f t="shared" si="248"/>
        <v>0</v>
      </c>
      <c r="N432" s="10">
        <f t="shared" si="248"/>
        <v>0</v>
      </c>
      <c r="O432" s="10">
        <f t="shared" si="248"/>
        <v>256000</v>
      </c>
    </row>
    <row r="433" spans="1:21" ht="12" customHeight="1" outlineLevel="1" x14ac:dyDescent="0.25">
      <c r="A433" s="3" t="s">
        <v>352</v>
      </c>
      <c r="B433" s="3" t="s">
        <v>353</v>
      </c>
      <c r="C433" s="3" t="s">
        <v>13</v>
      </c>
      <c r="D433" s="3" t="s">
        <v>115</v>
      </c>
      <c r="E433" s="4" t="s">
        <v>116</v>
      </c>
      <c r="F433" s="5">
        <v>0</v>
      </c>
      <c r="G433" s="5">
        <v>0</v>
      </c>
      <c r="H433" s="5">
        <v>0</v>
      </c>
      <c r="I433" s="5">
        <v>0</v>
      </c>
      <c r="J433" s="25">
        <f>G433+I433</f>
        <v>0</v>
      </c>
      <c r="K433" s="5">
        <v>0</v>
      </c>
      <c r="L433" s="5">
        <v>0</v>
      </c>
      <c r="M433" s="33">
        <v>0</v>
      </c>
      <c r="N433" s="5">
        <v>0</v>
      </c>
      <c r="O433" s="5">
        <v>0</v>
      </c>
    </row>
    <row r="434" spans="1:21" ht="12" customHeight="1" outlineLevel="1" x14ac:dyDescent="0.25">
      <c r="A434" s="3" t="s">
        <v>352</v>
      </c>
      <c r="B434" s="3" t="s">
        <v>353</v>
      </c>
      <c r="C434" s="3" t="s">
        <v>303</v>
      </c>
      <c r="D434" s="3" t="s">
        <v>169</v>
      </c>
      <c r="E434" s="4" t="s">
        <v>170</v>
      </c>
      <c r="F434" s="5">
        <v>100000</v>
      </c>
      <c r="G434" s="33">
        <v>100000</v>
      </c>
      <c r="H434" s="33">
        <v>28918.71</v>
      </c>
      <c r="I434" s="5">
        <v>0</v>
      </c>
      <c r="J434" s="25">
        <f t="shared" ref="J434:J436" si="249">G434+I434</f>
        <v>100000</v>
      </c>
      <c r="K434" s="5">
        <v>0</v>
      </c>
      <c r="L434" s="5">
        <v>0</v>
      </c>
      <c r="M434" s="33">
        <v>0</v>
      </c>
      <c r="N434" s="5">
        <v>0</v>
      </c>
      <c r="O434" s="5">
        <v>0</v>
      </c>
    </row>
    <row r="435" spans="1:21" ht="12" customHeight="1" outlineLevel="1" x14ac:dyDescent="0.25">
      <c r="A435" s="3" t="s">
        <v>352</v>
      </c>
      <c r="B435" s="3" t="s">
        <v>595</v>
      </c>
      <c r="C435" s="3" t="s">
        <v>303</v>
      </c>
      <c r="D435" s="3" t="s">
        <v>374</v>
      </c>
      <c r="E435" s="4" t="s">
        <v>375</v>
      </c>
      <c r="F435" s="5">
        <v>0</v>
      </c>
      <c r="G435" s="33">
        <v>0</v>
      </c>
      <c r="H435" s="33">
        <v>9133</v>
      </c>
      <c r="I435" s="5">
        <v>9133</v>
      </c>
      <c r="J435" s="25">
        <f t="shared" si="249"/>
        <v>9133</v>
      </c>
      <c r="K435" s="5">
        <v>0</v>
      </c>
      <c r="L435" s="5">
        <v>0</v>
      </c>
      <c r="M435" s="33">
        <v>0</v>
      </c>
      <c r="N435" s="5">
        <v>0</v>
      </c>
      <c r="O435" s="5">
        <v>0</v>
      </c>
    </row>
    <row r="436" spans="1:21" ht="12" customHeight="1" outlineLevel="1" x14ac:dyDescent="0.25">
      <c r="A436" s="3" t="s">
        <v>352</v>
      </c>
      <c r="B436" s="3" t="s">
        <v>353</v>
      </c>
      <c r="C436" s="3" t="s">
        <v>303</v>
      </c>
      <c r="D436" s="3" t="s">
        <v>284</v>
      </c>
      <c r="E436" s="4" t="s">
        <v>354</v>
      </c>
      <c r="F436" s="5">
        <v>0</v>
      </c>
      <c r="G436" s="33">
        <v>0</v>
      </c>
      <c r="H436" s="33">
        <v>0</v>
      </c>
      <c r="I436" s="5">
        <v>0</v>
      </c>
      <c r="J436" s="25">
        <f t="shared" si="249"/>
        <v>0</v>
      </c>
      <c r="K436" s="5">
        <v>0</v>
      </c>
      <c r="L436" s="5">
        <v>0</v>
      </c>
      <c r="M436" s="33">
        <v>0</v>
      </c>
      <c r="N436" s="5">
        <v>0</v>
      </c>
      <c r="O436" s="5">
        <v>0</v>
      </c>
    </row>
    <row r="437" spans="1:21" ht="12" customHeight="1" outlineLevel="1" x14ac:dyDescent="0.25">
      <c r="A437" s="3" t="s">
        <v>352</v>
      </c>
      <c r="B437" s="3" t="s">
        <v>353</v>
      </c>
      <c r="C437" s="3" t="s">
        <v>303</v>
      </c>
      <c r="D437" s="3" t="s">
        <v>173</v>
      </c>
      <c r="E437" s="4" t="s">
        <v>174</v>
      </c>
      <c r="F437" s="5">
        <v>0</v>
      </c>
      <c r="G437" s="5">
        <v>0</v>
      </c>
      <c r="H437" s="5">
        <v>0</v>
      </c>
      <c r="I437" s="5">
        <v>0</v>
      </c>
      <c r="J437" s="5">
        <f>G437+I437</f>
        <v>0</v>
      </c>
      <c r="K437" s="33">
        <v>3980000</v>
      </c>
      <c r="L437" s="33">
        <v>3980000</v>
      </c>
      <c r="M437" s="33">
        <v>666958</v>
      </c>
      <c r="N437" s="26">
        <v>0</v>
      </c>
      <c r="O437" s="29">
        <f>L437+N437</f>
        <v>3980000</v>
      </c>
    </row>
    <row r="438" spans="1:21" ht="12" customHeight="1" outlineLevel="1" x14ac:dyDescent="0.25">
      <c r="A438" s="3" t="s">
        <v>352</v>
      </c>
      <c r="B438" s="3" t="s">
        <v>353</v>
      </c>
      <c r="C438" s="3" t="s">
        <v>303</v>
      </c>
      <c r="D438" s="3" t="s">
        <v>120</v>
      </c>
      <c r="E438" s="4" t="s">
        <v>121</v>
      </c>
      <c r="F438" s="5">
        <v>0</v>
      </c>
      <c r="G438" s="5">
        <v>0</v>
      </c>
      <c r="H438" s="5">
        <v>0</v>
      </c>
      <c r="I438" s="5">
        <v>0</v>
      </c>
      <c r="J438" s="5">
        <f t="shared" ref="J438:J462" si="250">G438+I438</f>
        <v>0</v>
      </c>
      <c r="K438" s="33">
        <v>150000</v>
      </c>
      <c r="L438" s="33">
        <v>150000</v>
      </c>
      <c r="M438" s="33">
        <v>20404</v>
      </c>
      <c r="N438" s="26">
        <v>0</v>
      </c>
      <c r="O438" s="29">
        <f t="shared" ref="O438:O462" si="251">L438+N438</f>
        <v>150000</v>
      </c>
    </row>
    <row r="439" spans="1:21" ht="12" customHeight="1" outlineLevel="1" x14ac:dyDescent="0.25">
      <c r="A439" s="3" t="s">
        <v>352</v>
      </c>
      <c r="B439" s="3" t="s">
        <v>353</v>
      </c>
      <c r="C439" s="3" t="s">
        <v>303</v>
      </c>
      <c r="D439" s="3" t="s">
        <v>175</v>
      </c>
      <c r="E439" s="4" t="s">
        <v>176</v>
      </c>
      <c r="F439" s="5">
        <v>0</v>
      </c>
      <c r="G439" s="5">
        <v>0</v>
      </c>
      <c r="H439" s="5">
        <v>0</v>
      </c>
      <c r="I439" s="5">
        <v>0</v>
      </c>
      <c r="J439" s="5">
        <f t="shared" si="250"/>
        <v>0</v>
      </c>
      <c r="K439" s="33">
        <v>995000</v>
      </c>
      <c r="L439" s="33">
        <v>995000</v>
      </c>
      <c r="M439" s="33">
        <v>168893</v>
      </c>
      <c r="N439" s="26">
        <v>0</v>
      </c>
      <c r="O439" s="29">
        <f t="shared" si="251"/>
        <v>995000</v>
      </c>
    </row>
    <row r="440" spans="1:21" ht="12" customHeight="1" outlineLevel="1" x14ac:dyDescent="0.25">
      <c r="A440" s="3" t="s">
        <v>352</v>
      </c>
      <c r="B440" s="3" t="s">
        <v>353</v>
      </c>
      <c r="C440" s="3" t="s">
        <v>303</v>
      </c>
      <c r="D440" s="3" t="s">
        <v>177</v>
      </c>
      <c r="E440" s="4" t="s">
        <v>178</v>
      </c>
      <c r="F440" s="5">
        <v>0</v>
      </c>
      <c r="G440" s="5">
        <v>0</v>
      </c>
      <c r="H440" s="5">
        <v>0</v>
      </c>
      <c r="I440" s="5">
        <v>0</v>
      </c>
      <c r="J440" s="5">
        <f t="shared" si="250"/>
        <v>0</v>
      </c>
      <c r="K440" s="33">
        <v>360000</v>
      </c>
      <c r="L440" s="33">
        <v>360000</v>
      </c>
      <c r="M440" s="33">
        <v>61292</v>
      </c>
      <c r="N440" s="26">
        <v>0</v>
      </c>
      <c r="O440" s="29">
        <f t="shared" si="251"/>
        <v>360000</v>
      </c>
      <c r="P440" s="38"/>
      <c r="Q440" s="1"/>
      <c r="R440" s="1"/>
      <c r="S440" s="1"/>
      <c r="T440" s="1"/>
      <c r="U440" s="1"/>
    </row>
    <row r="441" spans="1:21" ht="12" customHeight="1" outlineLevel="1" x14ac:dyDescent="0.25">
      <c r="A441" s="3" t="s">
        <v>352</v>
      </c>
      <c r="B441" s="3" t="s">
        <v>353</v>
      </c>
      <c r="C441" s="3" t="s">
        <v>303</v>
      </c>
      <c r="D441" s="3" t="s">
        <v>355</v>
      </c>
      <c r="E441" s="4" t="s">
        <v>356</v>
      </c>
      <c r="F441" s="5">
        <v>0</v>
      </c>
      <c r="G441" s="5">
        <v>0</v>
      </c>
      <c r="H441" s="5">
        <v>0</v>
      </c>
      <c r="I441" s="5">
        <v>0</v>
      </c>
      <c r="J441" s="5">
        <f t="shared" si="250"/>
        <v>0</v>
      </c>
      <c r="K441" s="33">
        <v>30000</v>
      </c>
      <c r="L441" s="33">
        <v>30000</v>
      </c>
      <c r="M441" s="33">
        <v>0</v>
      </c>
      <c r="N441" s="26">
        <v>0</v>
      </c>
      <c r="O441" s="29">
        <f t="shared" si="251"/>
        <v>30000</v>
      </c>
      <c r="P441" s="38"/>
      <c r="Q441" s="1"/>
      <c r="R441" s="1"/>
      <c r="S441" s="1"/>
      <c r="T441" s="1"/>
      <c r="U441" s="1"/>
    </row>
    <row r="442" spans="1:21" ht="12" customHeight="1" outlineLevel="1" x14ac:dyDescent="0.25">
      <c r="A442" s="3" t="s">
        <v>352</v>
      </c>
      <c r="B442" s="3" t="s">
        <v>353</v>
      </c>
      <c r="C442" s="3" t="s">
        <v>303</v>
      </c>
      <c r="D442" s="3" t="s">
        <v>357</v>
      </c>
      <c r="E442" s="4" t="s">
        <v>358</v>
      </c>
      <c r="F442" s="5">
        <v>0</v>
      </c>
      <c r="G442" s="5">
        <v>0</v>
      </c>
      <c r="H442" s="5">
        <v>0</v>
      </c>
      <c r="I442" s="5">
        <v>0</v>
      </c>
      <c r="J442" s="5">
        <f t="shared" si="250"/>
        <v>0</v>
      </c>
      <c r="K442" s="33">
        <v>1500</v>
      </c>
      <c r="L442" s="33">
        <v>1500</v>
      </c>
      <c r="M442" s="33">
        <v>0</v>
      </c>
      <c r="N442" s="26">
        <v>0</v>
      </c>
      <c r="O442" s="29">
        <f t="shared" si="251"/>
        <v>1500</v>
      </c>
      <c r="P442" s="38"/>
      <c r="Q442" s="1"/>
      <c r="R442" s="1"/>
      <c r="S442" s="1"/>
      <c r="T442" s="1"/>
      <c r="U442" s="1"/>
    </row>
    <row r="443" spans="1:21" ht="12" customHeight="1" outlineLevel="1" x14ac:dyDescent="0.25">
      <c r="A443" s="3" t="s">
        <v>352</v>
      </c>
      <c r="B443" s="3" t="s">
        <v>353</v>
      </c>
      <c r="C443" s="3" t="s">
        <v>303</v>
      </c>
      <c r="D443" s="3" t="s">
        <v>124</v>
      </c>
      <c r="E443" s="4" t="s">
        <v>125</v>
      </c>
      <c r="F443" s="5">
        <v>0</v>
      </c>
      <c r="G443" s="5">
        <v>0</v>
      </c>
      <c r="H443" s="5">
        <v>0</v>
      </c>
      <c r="I443" s="5">
        <v>0</v>
      </c>
      <c r="J443" s="5">
        <f t="shared" si="250"/>
        <v>0</v>
      </c>
      <c r="K443" s="33">
        <v>100000</v>
      </c>
      <c r="L443" s="33">
        <v>100000</v>
      </c>
      <c r="M443" s="33">
        <v>0</v>
      </c>
      <c r="N443" s="26">
        <v>0</v>
      </c>
      <c r="O443" s="29">
        <f t="shared" si="251"/>
        <v>100000</v>
      </c>
      <c r="P443" s="38"/>
      <c r="Q443" s="1"/>
      <c r="R443" s="1"/>
      <c r="S443" s="1"/>
      <c r="T443" s="1"/>
      <c r="U443" s="1"/>
    </row>
    <row r="444" spans="1:21" ht="12" customHeight="1" outlineLevel="1" x14ac:dyDescent="0.25">
      <c r="A444" s="3" t="s">
        <v>352</v>
      </c>
      <c r="B444" s="3" t="s">
        <v>353</v>
      </c>
      <c r="C444" s="3" t="s">
        <v>303</v>
      </c>
      <c r="D444" s="3" t="s">
        <v>128</v>
      </c>
      <c r="E444" s="4" t="s">
        <v>129</v>
      </c>
      <c r="F444" s="5">
        <v>0</v>
      </c>
      <c r="G444" s="5">
        <v>0</v>
      </c>
      <c r="H444" s="5">
        <v>0</v>
      </c>
      <c r="I444" s="5">
        <v>0</v>
      </c>
      <c r="J444" s="5">
        <f t="shared" si="250"/>
        <v>0</v>
      </c>
      <c r="K444" s="33">
        <v>220000</v>
      </c>
      <c r="L444" s="33">
        <v>220000</v>
      </c>
      <c r="M444" s="33">
        <v>11099</v>
      </c>
      <c r="N444" s="26">
        <v>0</v>
      </c>
      <c r="O444" s="29">
        <f t="shared" si="251"/>
        <v>220000</v>
      </c>
      <c r="P444" s="38"/>
      <c r="Q444" s="1"/>
      <c r="R444" s="1"/>
      <c r="S444" s="1"/>
      <c r="T444" s="1"/>
      <c r="U444" s="1"/>
    </row>
    <row r="445" spans="1:21" ht="12" customHeight="1" outlineLevel="1" x14ac:dyDescent="0.25">
      <c r="A445" s="3" t="s">
        <v>352</v>
      </c>
      <c r="B445" s="3" t="s">
        <v>353</v>
      </c>
      <c r="C445" s="3" t="s">
        <v>303</v>
      </c>
      <c r="D445" s="3" t="s">
        <v>130</v>
      </c>
      <c r="E445" s="4" t="s">
        <v>131</v>
      </c>
      <c r="F445" s="5">
        <v>0</v>
      </c>
      <c r="G445" s="5">
        <v>0</v>
      </c>
      <c r="H445" s="5">
        <v>0</v>
      </c>
      <c r="I445" s="5">
        <v>0</v>
      </c>
      <c r="J445" s="5">
        <f t="shared" si="250"/>
        <v>0</v>
      </c>
      <c r="K445" s="33">
        <v>300000</v>
      </c>
      <c r="L445" s="33">
        <v>300000</v>
      </c>
      <c r="M445" s="33">
        <v>29430.84</v>
      </c>
      <c r="N445" s="26">
        <v>0</v>
      </c>
      <c r="O445" s="29">
        <f t="shared" si="251"/>
        <v>300000</v>
      </c>
      <c r="P445" s="44"/>
      <c r="Q445" s="1"/>
      <c r="R445" s="1"/>
      <c r="S445" s="1"/>
      <c r="T445" s="1"/>
      <c r="U445" s="1"/>
    </row>
    <row r="446" spans="1:21" ht="12" customHeight="1" outlineLevel="1" x14ac:dyDescent="0.25">
      <c r="A446" s="3" t="s">
        <v>352</v>
      </c>
      <c r="B446" s="3" t="s">
        <v>353</v>
      </c>
      <c r="C446" s="3" t="s">
        <v>303</v>
      </c>
      <c r="D446" s="3" t="s">
        <v>132</v>
      </c>
      <c r="E446" s="4" t="s">
        <v>133</v>
      </c>
      <c r="F446" s="5">
        <v>0</v>
      </c>
      <c r="G446" s="5">
        <v>0</v>
      </c>
      <c r="H446" s="5">
        <v>0</v>
      </c>
      <c r="I446" s="5">
        <v>0</v>
      </c>
      <c r="J446" s="5">
        <f t="shared" si="250"/>
        <v>0</v>
      </c>
      <c r="K446" s="33">
        <v>10000</v>
      </c>
      <c r="L446" s="33">
        <v>10000</v>
      </c>
      <c r="M446" s="33">
        <v>3793</v>
      </c>
      <c r="N446" s="26">
        <v>0</v>
      </c>
      <c r="O446" s="29">
        <f t="shared" si="251"/>
        <v>10000</v>
      </c>
      <c r="P446" s="75"/>
      <c r="Q446" s="76"/>
      <c r="R446" s="76"/>
      <c r="S446" s="1"/>
      <c r="T446" s="1"/>
      <c r="U446" s="1"/>
    </row>
    <row r="447" spans="1:21" ht="12" customHeight="1" outlineLevel="1" x14ac:dyDescent="0.25">
      <c r="A447" s="3" t="s">
        <v>352</v>
      </c>
      <c r="B447" s="3" t="s">
        <v>353</v>
      </c>
      <c r="C447" s="3" t="s">
        <v>303</v>
      </c>
      <c r="D447" s="3" t="s">
        <v>134</v>
      </c>
      <c r="E447" s="4" t="s">
        <v>135</v>
      </c>
      <c r="F447" s="5">
        <v>0</v>
      </c>
      <c r="G447" s="5">
        <v>0</v>
      </c>
      <c r="H447" s="5">
        <v>0</v>
      </c>
      <c r="I447" s="5">
        <v>0</v>
      </c>
      <c r="J447" s="5">
        <f t="shared" si="250"/>
        <v>0</v>
      </c>
      <c r="K447" s="33">
        <v>250000</v>
      </c>
      <c r="L447" s="33">
        <v>250000</v>
      </c>
      <c r="M447" s="33">
        <v>14035.83</v>
      </c>
      <c r="N447" s="26">
        <v>0</v>
      </c>
      <c r="O447" s="29">
        <f t="shared" si="251"/>
        <v>250000</v>
      </c>
      <c r="P447" s="38"/>
      <c r="Q447" s="1"/>
      <c r="R447" s="1"/>
      <c r="S447" s="1"/>
      <c r="T447" s="1"/>
      <c r="U447" s="1"/>
    </row>
    <row r="448" spans="1:21" ht="12" customHeight="1" outlineLevel="1" x14ac:dyDescent="0.25">
      <c r="A448" s="3" t="s">
        <v>352</v>
      </c>
      <c r="B448" s="3" t="s">
        <v>353</v>
      </c>
      <c r="C448" s="3" t="s">
        <v>303</v>
      </c>
      <c r="D448" s="3" t="s">
        <v>136</v>
      </c>
      <c r="E448" s="4" t="s">
        <v>137</v>
      </c>
      <c r="F448" s="5">
        <v>0</v>
      </c>
      <c r="G448" s="5">
        <v>0</v>
      </c>
      <c r="H448" s="5">
        <v>0</v>
      </c>
      <c r="I448" s="5">
        <v>0</v>
      </c>
      <c r="J448" s="5">
        <f t="shared" si="250"/>
        <v>0</v>
      </c>
      <c r="K448" s="33">
        <v>80000</v>
      </c>
      <c r="L448" s="33">
        <v>80000</v>
      </c>
      <c r="M448" s="33">
        <v>-1273.25</v>
      </c>
      <c r="N448" s="26">
        <v>0</v>
      </c>
      <c r="O448" s="29">
        <f t="shared" si="251"/>
        <v>80000</v>
      </c>
      <c r="P448" s="38"/>
      <c r="Q448" s="1"/>
      <c r="R448" s="1"/>
      <c r="S448" s="1"/>
      <c r="T448" s="1"/>
      <c r="U448" s="1"/>
    </row>
    <row r="449" spans="1:21" ht="12" customHeight="1" outlineLevel="1" x14ac:dyDescent="0.25">
      <c r="A449" s="3" t="s">
        <v>352</v>
      </c>
      <c r="B449" s="3" t="s">
        <v>353</v>
      </c>
      <c r="C449" s="3" t="s">
        <v>303</v>
      </c>
      <c r="D449" s="3" t="s">
        <v>138</v>
      </c>
      <c r="E449" s="4" t="s">
        <v>139</v>
      </c>
      <c r="F449" s="5">
        <v>0</v>
      </c>
      <c r="G449" s="5">
        <v>0</v>
      </c>
      <c r="H449" s="5">
        <v>0</v>
      </c>
      <c r="I449" s="5">
        <v>0</v>
      </c>
      <c r="J449" s="5">
        <f t="shared" si="250"/>
        <v>0</v>
      </c>
      <c r="K449" s="33">
        <v>450000</v>
      </c>
      <c r="L449" s="33">
        <v>450000</v>
      </c>
      <c r="M449" s="33">
        <v>82691.7</v>
      </c>
      <c r="N449" s="26">
        <v>0</v>
      </c>
      <c r="O449" s="29">
        <f t="shared" si="251"/>
        <v>450000</v>
      </c>
      <c r="P449" s="38"/>
      <c r="Q449" s="1"/>
      <c r="R449" s="1"/>
      <c r="S449" s="1"/>
      <c r="T449" s="1"/>
      <c r="U449" s="1"/>
    </row>
    <row r="450" spans="1:21" ht="12" customHeight="1" outlineLevel="1" x14ac:dyDescent="0.25">
      <c r="A450" s="3" t="s">
        <v>352</v>
      </c>
      <c r="B450" s="3" t="s">
        <v>353</v>
      </c>
      <c r="C450" s="3" t="s">
        <v>303</v>
      </c>
      <c r="D450" s="3" t="s">
        <v>359</v>
      </c>
      <c r="E450" s="4" t="s">
        <v>360</v>
      </c>
      <c r="F450" s="5">
        <v>0</v>
      </c>
      <c r="G450" s="5">
        <v>0</v>
      </c>
      <c r="H450" s="5">
        <v>0</v>
      </c>
      <c r="I450" s="5">
        <v>0</v>
      </c>
      <c r="J450" s="5">
        <f t="shared" si="250"/>
        <v>0</v>
      </c>
      <c r="K450" s="33">
        <v>0</v>
      </c>
      <c r="L450" s="33">
        <v>0</v>
      </c>
      <c r="M450" s="33">
        <v>0</v>
      </c>
      <c r="N450" s="26">
        <v>0</v>
      </c>
      <c r="O450" s="29">
        <f t="shared" si="251"/>
        <v>0</v>
      </c>
      <c r="P450" s="38"/>
      <c r="Q450" s="1"/>
      <c r="R450" s="1"/>
      <c r="S450" s="1"/>
      <c r="T450" s="1"/>
      <c r="U450" s="1"/>
    </row>
    <row r="451" spans="1:21" ht="12" customHeight="1" outlineLevel="1" x14ac:dyDescent="0.25">
      <c r="A451" s="3" t="s">
        <v>352</v>
      </c>
      <c r="B451" s="3" t="s">
        <v>353</v>
      </c>
      <c r="C451" s="3" t="s">
        <v>303</v>
      </c>
      <c r="D451" s="3" t="s">
        <v>142</v>
      </c>
      <c r="E451" s="4" t="s">
        <v>143</v>
      </c>
      <c r="F451" s="5">
        <v>0</v>
      </c>
      <c r="G451" s="5">
        <v>0</v>
      </c>
      <c r="H451" s="5">
        <v>0</v>
      </c>
      <c r="I451" s="5">
        <v>0</v>
      </c>
      <c r="J451" s="5">
        <f t="shared" si="250"/>
        <v>0</v>
      </c>
      <c r="K451" s="33">
        <v>20000</v>
      </c>
      <c r="L451" s="33">
        <v>20000</v>
      </c>
      <c r="M451" s="33">
        <v>1696</v>
      </c>
      <c r="N451" s="26">
        <v>0</v>
      </c>
      <c r="O451" s="29">
        <f t="shared" si="251"/>
        <v>20000</v>
      </c>
      <c r="P451" s="38"/>
      <c r="Q451" s="1"/>
      <c r="R451" s="1"/>
      <c r="S451" s="1"/>
      <c r="T451" s="1"/>
      <c r="U451" s="1"/>
    </row>
    <row r="452" spans="1:21" ht="12" customHeight="1" outlineLevel="1" x14ac:dyDescent="0.25">
      <c r="A452" s="3" t="s">
        <v>352</v>
      </c>
      <c r="B452" s="3" t="s">
        <v>353</v>
      </c>
      <c r="C452" s="3" t="s">
        <v>303</v>
      </c>
      <c r="D452" s="3" t="s">
        <v>144</v>
      </c>
      <c r="E452" s="4" t="s">
        <v>145</v>
      </c>
      <c r="F452" s="5">
        <v>0</v>
      </c>
      <c r="G452" s="5">
        <v>0</v>
      </c>
      <c r="H452" s="5">
        <v>0</v>
      </c>
      <c r="I452" s="5">
        <v>0</v>
      </c>
      <c r="J452" s="5">
        <f t="shared" si="250"/>
        <v>0</v>
      </c>
      <c r="K452" s="33">
        <v>175000</v>
      </c>
      <c r="L452" s="33">
        <v>175000</v>
      </c>
      <c r="M452" s="33">
        <v>41754</v>
      </c>
      <c r="N452" s="26">
        <v>0</v>
      </c>
      <c r="O452" s="29">
        <f t="shared" si="251"/>
        <v>175000</v>
      </c>
      <c r="P452" s="77"/>
      <c r="Q452" s="78"/>
      <c r="R452" s="78"/>
      <c r="S452" s="1"/>
      <c r="T452" s="1"/>
      <c r="U452" s="1"/>
    </row>
    <row r="453" spans="1:21" ht="12" customHeight="1" outlineLevel="1" x14ac:dyDescent="0.25">
      <c r="A453" s="3" t="s">
        <v>352</v>
      </c>
      <c r="B453" s="3" t="s">
        <v>353</v>
      </c>
      <c r="C453" s="3" t="s">
        <v>303</v>
      </c>
      <c r="D453" s="3" t="s">
        <v>148</v>
      </c>
      <c r="E453" s="4" t="s">
        <v>149</v>
      </c>
      <c r="F453" s="5">
        <v>0</v>
      </c>
      <c r="G453" s="5">
        <v>0</v>
      </c>
      <c r="H453" s="5">
        <v>0</v>
      </c>
      <c r="I453" s="5">
        <v>0</v>
      </c>
      <c r="J453" s="5">
        <f t="shared" si="250"/>
        <v>0</v>
      </c>
      <c r="K453" s="33">
        <v>15000</v>
      </c>
      <c r="L453" s="33">
        <v>15000</v>
      </c>
      <c r="M453" s="33">
        <v>0</v>
      </c>
      <c r="N453" s="26">
        <v>0</v>
      </c>
      <c r="O453" s="29">
        <f t="shared" si="251"/>
        <v>15000</v>
      </c>
      <c r="P453" s="38"/>
      <c r="Q453" s="1"/>
      <c r="R453" s="1"/>
      <c r="S453" s="1"/>
      <c r="T453" s="1"/>
      <c r="U453" s="1"/>
    </row>
    <row r="454" spans="1:21" ht="12" customHeight="1" outlineLevel="1" x14ac:dyDescent="0.25">
      <c r="A454" s="3" t="s">
        <v>352</v>
      </c>
      <c r="B454" s="3" t="s">
        <v>353</v>
      </c>
      <c r="C454" s="3" t="s">
        <v>303</v>
      </c>
      <c r="D454" s="3" t="s">
        <v>101</v>
      </c>
      <c r="E454" s="4" t="s">
        <v>102</v>
      </c>
      <c r="F454" s="5">
        <v>0</v>
      </c>
      <c r="G454" s="5">
        <v>0</v>
      </c>
      <c r="H454" s="5">
        <v>0</v>
      </c>
      <c r="I454" s="5">
        <v>0</v>
      </c>
      <c r="J454" s="5">
        <f t="shared" si="250"/>
        <v>0</v>
      </c>
      <c r="K454" s="33">
        <v>40000</v>
      </c>
      <c r="L454" s="33">
        <v>40000</v>
      </c>
      <c r="M454" s="33">
        <v>1500</v>
      </c>
      <c r="N454" s="26">
        <v>0</v>
      </c>
      <c r="O454" s="29">
        <f t="shared" si="251"/>
        <v>40000</v>
      </c>
      <c r="P454" s="38"/>
      <c r="Q454" s="1"/>
      <c r="R454" s="1"/>
      <c r="S454" s="1"/>
      <c r="T454" s="1"/>
      <c r="U454" s="1"/>
    </row>
    <row r="455" spans="1:21" ht="12" customHeight="1" outlineLevel="1" x14ac:dyDescent="0.25">
      <c r="A455" s="3" t="s">
        <v>352</v>
      </c>
      <c r="B455" s="3" t="s">
        <v>353</v>
      </c>
      <c r="C455" s="3" t="s">
        <v>303</v>
      </c>
      <c r="D455" s="3" t="s">
        <v>84</v>
      </c>
      <c r="E455" s="4" t="s">
        <v>85</v>
      </c>
      <c r="F455" s="5">
        <v>0</v>
      </c>
      <c r="G455" s="5">
        <v>0</v>
      </c>
      <c r="H455" s="5">
        <v>0</v>
      </c>
      <c r="I455" s="5">
        <v>0</v>
      </c>
      <c r="J455" s="5">
        <f t="shared" si="250"/>
        <v>0</v>
      </c>
      <c r="K455" s="33">
        <v>750000</v>
      </c>
      <c r="L455" s="33">
        <v>750000</v>
      </c>
      <c r="M455" s="33">
        <v>50611.59</v>
      </c>
      <c r="N455" s="26">
        <v>0</v>
      </c>
      <c r="O455" s="29">
        <f t="shared" si="251"/>
        <v>750000</v>
      </c>
      <c r="P455" s="38"/>
      <c r="Q455" s="1"/>
      <c r="R455" s="1"/>
      <c r="S455" s="1"/>
      <c r="T455" s="1"/>
      <c r="U455" s="1"/>
    </row>
    <row r="456" spans="1:21" ht="12" customHeight="1" outlineLevel="1" x14ac:dyDescent="0.25">
      <c r="A456" s="3" t="s">
        <v>352</v>
      </c>
      <c r="B456" s="3" t="s">
        <v>353</v>
      </c>
      <c r="C456" s="3" t="s">
        <v>303</v>
      </c>
      <c r="D456" s="3" t="s">
        <v>203</v>
      </c>
      <c r="E456" s="4" t="s">
        <v>204</v>
      </c>
      <c r="F456" s="5">
        <v>0</v>
      </c>
      <c r="G456" s="5">
        <v>0</v>
      </c>
      <c r="H456" s="5">
        <v>0</v>
      </c>
      <c r="I456" s="5">
        <v>0</v>
      </c>
      <c r="J456" s="5">
        <f t="shared" si="250"/>
        <v>0</v>
      </c>
      <c r="K456" s="33">
        <v>5000</v>
      </c>
      <c r="L456" s="33">
        <v>5000</v>
      </c>
      <c r="M456" s="33">
        <v>0</v>
      </c>
      <c r="N456" s="26">
        <v>0</v>
      </c>
      <c r="O456" s="29">
        <f t="shared" si="251"/>
        <v>5000</v>
      </c>
      <c r="P456" s="38"/>
      <c r="Q456" s="1"/>
      <c r="R456" s="1"/>
      <c r="S456" s="1"/>
      <c r="T456" s="1"/>
      <c r="U456" s="1"/>
    </row>
    <row r="457" spans="1:21" ht="12" customHeight="1" outlineLevel="1" x14ac:dyDescent="0.25">
      <c r="A457" s="3" t="s">
        <v>352</v>
      </c>
      <c r="B457" s="3" t="s">
        <v>353</v>
      </c>
      <c r="C457" s="3" t="s">
        <v>303</v>
      </c>
      <c r="D457" s="3" t="s">
        <v>183</v>
      </c>
      <c r="E457" s="4" t="s">
        <v>184</v>
      </c>
      <c r="F457" s="5">
        <v>0</v>
      </c>
      <c r="G457" s="5">
        <v>0</v>
      </c>
      <c r="H457" s="5">
        <v>0</v>
      </c>
      <c r="I457" s="5">
        <v>0</v>
      </c>
      <c r="J457" s="5">
        <f t="shared" si="250"/>
        <v>0</v>
      </c>
      <c r="K457" s="33">
        <v>2000</v>
      </c>
      <c r="L457" s="33">
        <v>2000</v>
      </c>
      <c r="M457" s="33">
        <v>0</v>
      </c>
      <c r="N457" s="26">
        <v>0</v>
      </c>
      <c r="O457" s="29">
        <f t="shared" si="251"/>
        <v>2000</v>
      </c>
      <c r="P457" s="38"/>
      <c r="Q457" s="1"/>
      <c r="R457" s="1"/>
      <c r="S457" s="1"/>
      <c r="T457" s="1"/>
      <c r="U457" s="1"/>
    </row>
    <row r="458" spans="1:21" ht="12" customHeight="1" outlineLevel="1" x14ac:dyDescent="0.25">
      <c r="A458" s="3" t="s">
        <v>352</v>
      </c>
      <c r="B458" s="3" t="s">
        <v>353</v>
      </c>
      <c r="C458" s="3" t="s">
        <v>303</v>
      </c>
      <c r="D458" s="3" t="s">
        <v>160</v>
      </c>
      <c r="E458" s="4" t="s">
        <v>161</v>
      </c>
      <c r="F458" s="5">
        <v>0</v>
      </c>
      <c r="G458" s="5">
        <v>0</v>
      </c>
      <c r="H458" s="5">
        <v>0</v>
      </c>
      <c r="I458" s="5">
        <v>0</v>
      </c>
      <c r="J458" s="5">
        <f t="shared" si="250"/>
        <v>0</v>
      </c>
      <c r="K458" s="33">
        <v>1000</v>
      </c>
      <c r="L458" s="33">
        <v>1000</v>
      </c>
      <c r="M458" s="33">
        <v>0</v>
      </c>
      <c r="N458" s="26">
        <v>0</v>
      </c>
      <c r="O458" s="29">
        <f t="shared" si="251"/>
        <v>1000</v>
      </c>
      <c r="P458" s="38"/>
      <c r="Q458" s="1"/>
      <c r="R458" s="1"/>
      <c r="S458" s="1"/>
      <c r="T458" s="1"/>
      <c r="U458" s="1"/>
    </row>
    <row r="459" spans="1:21" ht="12" customHeight="1" outlineLevel="1" x14ac:dyDescent="0.25">
      <c r="A459" s="3" t="s">
        <v>352</v>
      </c>
      <c r="B459" s="3" t="s">
        <v>353</v>
      </c>
      <c r="C459" s="3" t="s">
        <v>303</v>
      </c>
      <c r="D459" s="3" t="s">
        <v>185</v>
      </c>
      <c r="E459" s="4" t="s">
        <v>186</v>
      </c>
      <c r="F459" s="5">
        <v>0</v>
      </c>
      <c r="G459" s="5">
        <v>0</v>
      </c>
      <c r="H459" s="5">
        <v>0</v>
      </c>
      <c r="I459" s="5">
        <v>0</v>
      </c>
      <c r="J459" s="5">
        <f t="shared" si="250"/>
        <v>0</v>
      </c>
      <c r="K459" s="33">
        <v>2000</v>
      </c>
      <c r="L459" s="33">
        <v>2000</v>
      </c>
      <c r="M459" s="33">
        <v>0</v>
      </c>
      <c r="N459" s="26">
        <v>0</v>
      </c>
      <c r="O459" s="29">
        <f t="shared" si="251"/>
        <v>2000</v>
      </c>
      <c r="P459" s="38"/>
      <c r="Q459" s="1"/>
      <c r="R459" s="1"/>
      <c r="S459" s="1"/>
      <c r="T459" s="1"/>
      <c r="U459" s="1"/>
    </row>
    <row r="460" spans="1:21" ht="12" customHeight="1" outlineLevel="1" x14ac:dyDescent="0.25">
      <c r="A460" s="3" t="s">
        <v>352</v>
      </c>
      <c r="B460" s="3" t="s">
        <v>353</v>
      </c>
      <c r="C460" s="3" t="s">
        <v>303</v>
      </c>
      <c r="D460" s="3" t="s">
        <v>334</v>
      </c>
      <c r="E460" s="4" t="s">
        <v>335</v>
      </c>
      <c r="F460" s="5">
        <v>0</v>
      </c>
      <c r="G460" s="5">
        <v>0</v>
      </c>
      <c r="H460" s="5">
        <v>0</v>
      </c>
      <c r="I460" s="5">
        <v>0</v>
      </c>
      <c r="J460" s="5">
        <f t="shared" si="250"/>
        <v>0</v>
      </c>
      <c r="K460" s="5">
        <v>0</v>
      </c>
      <c r="L460" s="33">
        <v>0</v>
      </c>
      <c r="M460" s="33">
        <v>0</v>
      </c>
      <c r="N460" s="26">
        <v>0</v>
      </c>
      <c r="O460" s="29">
        <f t="shared" si="251"/>
        <v>0</v>
      </c>
      <c r="P460" s="38"/>
      <c r="Q460" s="1"/>
      <c r="R460" s="1"/>
      <c r="S460" s="1"/>
      <c r="T460" s="1"/>
      <c r="U460" s="1"/>
    </row>
    <row r="461" spans="1:21" ht="12" customHeight="1" outlineLevel="1" x14ac:dyDescent="0.25">
      <c r="A461" s="3" t="s">
        <v>352</v>
      </c>
      <c r="B461" s="3" t="s">
        <v>353</v>
      </c>
      <c r="C461" s="3" t="s">
        <v>303</v>
      </c>
      <c r="D461" s="3" t="s">
        <v>205</v>
      </c>
      <c r="E461" s="4" t="s">
        <v>206</v>
      </c>
      <c r="F461" s="5">
        <v>0</v>
      </c>
      <c r="G461" s="5">
        <v>0</v>
      </c>
      <c r="H461" s="5">
        <v>0</v>
      </c>
      <c r="I461" s="5">
        <v>0</v>
      </c>
      <c r="J461" s="5">
        <f t="shared" si="250"/>
        <v>0</v>
      </c>
      <c r="K461" s="5">
        <v>0</v>
      </c>
      <c r="L461" s="5">
        <v>0</v>
      </c>
      <c r="M461" s="33">
        <v>0</v>
      </c>
      <c r="N461" s="26">
        <v>0</v>
      </c>
      <c r="O461" s="29">
        <f t="shared" si="251"/>
        <v>0</v>
      </c>
      <c r="P461" s="38"/>
      <c r="Q461" s="1"/>
      <c r="R461" s="1"/>
      <c r="S461" s="1"/>
      <c r="T461" s="1"/>
      <c r="U461" s="1"/>
    </row>
    <row r="462" spans="1:21" ht="12" customHeight="1" outlineLevel="1" x14ac:dyDescent="0.25">
      <c r="A462" s="3" t="s">
        <v>352</v>
      </c>
      <c r="B462" s="3" t="s">
        <v>353</v>
      </c>
      <c r="C462" s="3" t="s">
        <v>303</v>
      </c>
      <c r="D462" s="3" t="s">
        <v>231</v>
      </c>
      <c r="E462" s="4" t="s">
        <v>232</v>
      </c>
      <c r="F462" s="5">
        <v>0</v>
      </c>
      <c r="G462" s="5">
        <v>0</v>
      </c>
      <c r="H462" s="5">
        <v>0</v>
      </c>
      <c r="I462" s="5">
        <v>0</v>
      </c>
      <c r="J462" s="5">
        <f t="shared" si="250"/>
        <v>0</v>
      </c>
      <c r="K462" s="5">
        <v>750000</v>
      </c>
      <c r="L462" s="5">
        <v>750000</v>
      </c>
      <c r="M462" s="5">
        <v>161535</v>
      </c>
      <c r="N462" s="26">
        <v>350000</v>
      </c>
      <c r="O462" s="29">
        <f t="shared" si="251"/>
        <v>1100000</v>
      </c>
      <c r="P462" s="44"/>
      <c r="Q462" s="1"/>
      <c r="R462" s="1"/>
      <c r="S462" s="1"/>
      <c r="T462" s="1"/>
      <c r="U462" s="1"/>
    </row>
    <row r="463" spans="1:21" ht="12" customHeight="1" x14ac:dyDescent="0.25">
      <c r="A463" s="65" t="s">
        <v>361</v>
      </c>
      <c r="B463" s="66"/>
      <c r="C463" s="66"/>
      <c r="D463" s="66"/>
      <c r="E463" s="66"/>
      <c r="F463" s="6">
        <f>SUM(F433:F462)</f>
        <v>100000</v>
      </c>
      <c r="G463" s="6">
        <f>SUM(G433:G462)</f>
        <v>100000</v>
      </c>
      <c r="H463" s="6">
        <f t="shared" ref="H463:J463" si="252">SUM(H433:H462)</f>
        <v>38051.71</v>
      </c>
      <c r="I463" s="6">
        <f t="shared" si="252"/>
        <v>9133</v>
      </c>
      <c r="J463" s="6">
        <f t="shared" si="252"/>
        <v>109133</v>
      </c>
      <c r="K463" s="6">
        <f>SUM(K433:K462)</f>
        <v>8686500</v>
      </c>
      <c r="L463" s="6">
        <f>SUM(L433:L462)</f>
        <v>8686500</v>
      </c>
      <c r="M463" s="6">
        <f t="shared" ref="M463:O463" si="253">SUM(M433:M462)</f>
        <v>1314420.71</v>
      </c>
      <c r="N463" s="6">
        <f t="shared" si="253"/>
        <v>350000</v>
      </c>
      <c r="O463" s="6">
        <f t="shared" si="253"/>
        <v>9036500</v>
      </c>
    </row>
    <row r="464" spans="1:21" ht="12" customHeight="1" outlineLevel="1" x14ac:dyDescent="0.25">
      <c r="A464" s="3" t="s">
        <v>352</v>
      </c>
      <c r="B464" s="3" t="s">
        <v>362</v>
      </c>
      <c r="C464" s="3" t="s">
        <v>290</v>
      </c>
      <c r="D464" s="3" t="s">
        <v>128</v>
      </c>
      <c r="E464" s="4" t="s">
        <v>129</v>
      </c>
      <c r="F464" s="5">
        <v>0</v>
      </c>
      <c r="G464" s="5">
        <v>0</v>
      </c>
      <c r="H464" s="5">
        <v>0</v>
      </c>
      <c r="I464" s="5">
        <v>0</v>
      </c>
      <c r="J464" s="5">
        <f>G464+I464</f>
        <v>0</v>
      </c>
      <c r="K464" s="5">
        <v>0</v>
      </c>
      <c r="L464" s="5">
        <v>0</v>
      </c>
      <c r="M464" s="33">
        <v>0</v>
      </c>
      <c r="N464" s="26">
        <v>0</v>
      </c>
      <c r="O464" s="29">
        <f>L464+N464</f>
        <v>0</v>
      </c>
    </row>
    <row r="465" spans="1:15" ht="12" customHeight="1" outlineLevel="1" x14ac:dyDescent="0.25">
      <c r="A465" s="3" t="s">
        <v>352</v>
      </c>
      <c r="B465" s="3" t="s">
        <v>362</v>
      </c>
      <c r="C465" s="3" t="s">
        <v>290</v>
      </c>
      <c r="D465" s="3" t="s">
        <v>130</v>
      </c>
      <c r="E465" s="4" t="s">
        <v>131</v>
      </c>
      <c r="F465" s="5">
        <v>0</v>
      </c>
      <c r="G465" s="5">
        <v>0</v>
      </c>
      <c r="H465" s="5">
        <v>0</v>
      </c>
      <c r="I465" s="5">
        <v>0</v>
      </c>
      <c r="J465" s="5">
        <f t="shared" ref="J465:J469" si="254">G465+I465</f>
        <v>0</v>
      </c>
      <c r="K465" s="5">
        <v>700000</v>
      </c>
      <c r="L465" s="5">
        <v>700000</v>
      </c>
      <c r="M465" s="33">
        <v>96195</v>
      </c>
      <c r="N465" s="26">
        <v>0</v>
      </c>
      <c r="O465" s="29">
        <f t="shared" ref="O465:O469" si="255">L465+N465</f>
        <v>700000</v>
      </c>
    </row>
    <row r="466" spans="1:15" ht="12" customHeight="1" outlineLevel="1" x14ac:dyDescent="0.25">
      <c r="A466" s="3" t="s">
        <v>352</v>
      </c>
      <c r="B466" s="3" t="s">
        <v>362</v>
      </c>
      <c r="C466" s="3" t="s">
        <v>290</v>
      </c>
      <c r="D466" s="3" t="s">
        <v>136</v>
      </c>
      <c r="E466" s="4" t="s">
        <v>137</v>
      </c>
      <c r="F466" s="5">
        <v>0</v>
      </c>
      <c r="G466" s="5">
        <v>0</v>
      </c>
      <c r="H466" s="5">
        <v>0</v>
      </c>
      <c r="I466" s="5">
        <v>0</v>
      </c>
      <c r="J466" s="5">
        <f t="shared" si="254"/>
        <v>0</v>
      </c>
      <c r="K466" s="5">
        <v>20000</v>
      </c>
      <c r="L466" s="5">
        <v>20000</v>
      </c>
      <c r="M466" s="33">
        <v>-1044.51</v>
      </c>
      <c r="N466" s="26">
        <v>0</v>
      </c>
      <c r="O466" s="29">
        <f t="shared" si="255"/>
        <v>20000</v>
      </c>
    </row>
    <row r="467" spans="1:15" ht="12" customHeight="1" outlineLevel="1" x14ac:dyDescent="0.25">
      <c r="A467" s="3" t="s">
        <v>352</v>
      </c>
      <c r="B467" s="3" t="s">
        <v>362</v>
      </c>
      <c r="C467" s="3" t="s">
        <v>290</v>
      </c>
      <c r="D467" s="3" t="s">
        <v>101</v>
      </c>
      <c r="E467" s="4" t="s">
        <v>102</v>
      </c>
      <c r="F467" s="5">
        <v>0</v>
      </c>
      <c r="G467" s="5">
        <v>0</v>
      </c>
      <c r="H467" s="5">
        <v>0</v>
      </c>
      <c r="I467" s="5">
        <v>0</v>
      </c>
      <c r="J467" s="5">
        <f t="shared" si="254"/>
        <v>0</v>
      </c>
      <c r="K467" s="5">
        <v>700000</v>
      </c>
      <c r="L467" s="5">
        <v>700000</v>
      </c>
      <c r="M467" s="33">
        <v>229537.5</v>
      </c>
      <c r="N467" s="26">
        <v>0</v>
      </c>
      <c r="O467" s="29">
        <f t="shared" si="255"/>
        <v>700000</v>
      </c>
    </row>
    <row r="468" spans="1:15" ht="12" customHeight="1" outlineLevel="1" x14ac:dyDescent="0.25">
      <c r="A468" s="3" t="s">
        <v>352</v>
      </c>
      <c r="B468" s="3" t="s">
        <v>362</v>
      </c>
      <c r="C468" s="3" t="s">
        <v>290</v>
      </c>
      <c r="D468" s="3" t="s">
        <v>84</v>
      </c>
      <c r="E468" s="4" t="s">
        <v>85</v>
      </c>
      <c r="F468" s="5">
        <v>0</v>
      </c>
      <c r="G468" s="5">
        <v>0</v>
      </c>
      <c r="H468" s="5">
        <v>0</v>
      </c>
      <c r="I468" s="5">
        <v>0</v>
      </c>
      <c r="J468" s="5">
        <f t="shared" si="254"/>
        <v>0</v>
      </c>
      <c r="K468" s="5">
        <v>1200000</v>
      </c>
      <c r="L468" s="5">
        <v>1200000</v>
      </c>
      <c r="M468" s="33">
        <v>0</v>
      </c>
      <c r="N468" s="26">
        <v>0</v>
      </c>
      <c r="O468" s="29">
        <f t="shared" si="255"/>
        <v>1200000</v>
      </c>
    </row>
    <row r="469" spans="1:15" ht="12" customHeight="1" outlineLevel="1" x14ac:dyDescent="0.25">
      <c r="A469" s="3" t="s">
        <v>352</v>
      </c>
      <c r="B469" s="3" t="s">
        <v>362</v>
      </c>
      <c r="C469" s="3" t="s">
        <v>290</v>
      </c>
      <c r="D469" s="3" t="s">
        <v>601</v>
      </c>
      <c r="E469" s="4" t="s">
        <v>602</v>
      </c>
      <c r="F469" s="5">
        <v>0</v>
      </c>
      <c r="G469" s="5">
        <v>0</v>
      </c>
      <c r="H469" s="5">
        <v>0</v>
      </c>
      <c r="I469" s="5">
        <v>0</v>
      </c>
      <c r="J469" s="5">
        <f t="shared" si="254"/>
        <v>0</v>
      </c>
      <c r="K469" s="5">
        <v>0</v>
      </c>
      <c r="L469" s="5">
        <v>0</v>
      </c>
      <c r="M469" s="5">
        <v>0</v>
      </c>
      <c r="N469" s="26">
        <v>0</v>
      </c>
      <c r="O469" s="29">
        <f t="shared" si="255"/>
        <v>0</v>
      </c>
    </row>
    <row r="470" spans="1:15" ht="12" customHeight="1" x14ac:dyDescent="0.25">
      <c r="A470" s="65" t="s">
        <v>363</v>
      </c>
      <c r="B470" s="66"/>
      <c r="C470" s="66"/>
      <c r="D470" s="66"/>
      <c r="E470" s="66"/>
      <c r="F470" s="6">
        <f>SUM(F464:F469)</f>
        <v>0</v>
      </c>
      <c r="G470" s="6">
        <f>SUM(G464:G469)</f>
        <v>0</v>
      </c>
      <c r="H470" s="6">
        <f t="shared" ref="H470:J470" si="256">SUM(H464:H469)</f>
        <v>0</v>
      </c>
      <c r="I470" s="6">
        <f t="shared" si="256"/>
        <v>0</v>
      </c>
      <c r="J470" s="6">
        <f t="shared" si="256"/>
        <v>0</v>
      </c>
      <c r="K470" s="6">
        <f t="shared" ref="K470" si="257">SUM(K464:K469)</f>
        <v>2620000</v>
      </c>
      <c r="L470" s="6">
        <f t="shared" ref="L470:O470" si="258">SUM(L464:L469)</f>
        <v>2620000</v>
      </c>
      <c r="M470" s="6">
        <f t="shared" si="258"/>
        <v>324687.99</v>
      </c>
      <c r="N470" s="6">
        <f t="shared" si="258"/>
        <v>0</v>
      </c>
      <c r="O470" s="6">
        <f t="shared" si="258"/>
        <v>2620000</v>
      </c>
    </row>
    <row r="471" spans="1:15" ht="12" customHeight="1" outlineLevel="1" x14ac:dyDescent="0.25">
      <c r="A471" s="3" t="s">
        <v>352</v>
      </c>
      <c r="B471" s="3" t="s">
        <v>364</v>
      </c>
      <c r="C471" s="3" t="s">
        <v>365</v>
      </c>
      <c r="D471" s="3" t="s">
        <v>128</v>
      </c>
      <c r="E471" s="4" t="s">
        <v>129</v>
      </c>
      <c r="F471" s="5">
        <v>0</v>
      </c>
      <c r="G471" s="5">
        <v>0</v>
      </c>
      <c r="H471" s="5">
        <v>0</v>
      </c>
      <c r="I471" s="5">
        <v>0</v>
      </c>
      <c r="J471" s="5">
        <f t="shared" ref="J471" si="259">G471+I471</f>
        <v>0</v>
      </c>
      <c r="K471" s="5">
        <v>45000</v>
      </c>
      <c r="L471" s="5">
        <v>45000</v>
      </c>
      <c r="M471" s="5">
        <v>0</v>
      </c>
      <c r="N471" s="43">
        <v>0</v>
      </c>
      <c r="O471" s="29">
        <f>L471+N471</f>
        <v>45000</v>
      </c>
    </row>
    <row r="472" spans="1:15" ht="12" customHeight="1" outlineLevel="1" x14ac:dyDescent="0.25">
      <c r="A472" s="3" t="s">
        <v>352</v>
      </c>
      <c r="B472" s="3" t="s">
        <v>364</v>
      </c>
      <c r="C472" s="3" t="s">
        <v>365</v>
      </c>
      <c r="D472" s="3" t="s">
        <v>84</v>
      </c>
      <c r="E472" s="4" t="s">
        <v>85</v>
      </c>
      <c r="F472" s="5">
        <v>0</v>
      </c>
      <c r="G472" s="5">
        <v>0</v>
      </c>
      <c r="H472" s="5">
        <v>0</v>
      </c>
      <c r="I472" s="5">
        <v>0</v>
      </c>
      <c r="J472" s="5">
        <f t="shared" ref="J472:J483" si="260">G472+I472</f>
        <v>0</v>
      </c>
      <c r="K472" s="5">
        <v>10000</v>
      </c>
      <c r="L472" s="5">
        <v>10000</v>
      </c>
      <c r="M472" s="5">
        <v>0</v>
      </c>
      <c r="N472" s="26">
        <v>0</v>
      </c>
      <c r="O472" s="29">
        <f>L472+N472</f>
        <v>10000</v>
      </c>
    </row>
    <row r="473" spans="1:15" ht="12" customHeight="1" x14ac:dyDescent="0.25">
      <c r="A473" s="65" t="s">
        <v>366</v>
      </c>
      <c r="B473" s="66"/>
      <c r="C473" s="66"/>
      <c r="D473" s="66"/>
      <c r="E473" s="66"/>
      <c r="F473" s="6">
        <f>SUM(F471:F472)</f>
        <v>0</v>
      </c>
      <c r="G473" s="6">
        <f>SUM(G471:G472)</f>
        <v>0</v>
      </c>
      <c r="H473" s="6">
        <f t="shared" ref="H473:J473" si="261">SUM(H471:H472)</f>
        <v>0</v>
      </c>
      <c r="I473" s="6">
        <f t="shared" si="261"/>
        <v>0</v>
      </c>
      <c r="J473" s="6">
        <f t="shared" si="261"/>
        <v>0</v>
      </c>
      <c r="K473" s="6">
        <f>SUM(K471:K472)</f>
        <v>55000</v>
      </c>
      <c r="L473" s="6">
        <f>SUM(L471:L472)</f>
        <v>55000</v>
      </c>
      <c r="M473" s="6">
        <f t="shared" ref="M473:O473" si="262">SUM(M471:M472)</f>
        <v>0</v>
      </c>
      <c r="N473" s="6">
        <f t="shared" si="262"/>
        <v>0</v>
      </c>
      <c r="O473" s="6">
        <f t="shared" si="262"/>
        <v>55000</v>
      </c>
    </row>
    <row r="474" spans="1:15" ht="12" customHeight="1" outlineLevel="1" x14ac:dyDescent="0.25">
      <c r="A474" s="3" t="s">
        <v>352</v>
      </c>
      <c r="B474" s="3" t="s">
        <v>367</v>
      </c>
      <c r="C474" s="3" t="s">
        <v>99</v>
      </c>
      <c r="D474" s="3" t="s">
        <v>130</v>
      </c>
      <c r="E474" s="4" t="s">
        <v>131</v>
      </c>
      <c r="F474" s="5">
        <v>0</v>
      </c>
      <c r="G474" s="5">
        <v>0</v>
      </c>
      <c r="H474" s="5">
        <v>0</v>
      </c>
      <c r="I474" s="5">
        <v>0</v>
      </c>
      <c r="J474" s="5">
        <f t="shared" si="260"/>
        <v>0</v>
      </c>
      <c r="K474" s="5">
        <v>10000</v>
      </c>
      <c r="L474" s="5">
        <v>10000</v>
      </c>
      <c r="M474" s="39">
        <v>0</v>
      </c>
      <c r="N474" s="26">
        <v>0</v>
      </c>
      <c r="O474" s="29">
        <f>L474+N474</f>
        <v>10000</v>
      </c>
    </row>
    <row r="475" spans="1:15" ht="12" customHeight="1" outlineLevel="1" x14ac:dyDescent="0.25">
      <c r="A475" s="3" t="s">
        <v>352</v>
      </c>
      <c r="B475" s="3" t="s">
        <v>367</v>
      </c>
      <c r="C475" s="3" t="s">
        <v>99</v>
      </c>
      <c r="D475" s="3" t="s">
        <v>101</v>
      </c>
      <c r="E475" s="4" t="s">
        <v>85</v>
      </c>
      <c r="F475" s="5">
        <v>0</v>
      </c>
      <c r="G475" s="5">
        <v>0</v>
      </c>
      <c r="H475" s="5">
        <v>0</v>
      </c>
      <c r="I475" s="5">
        <v>0</v>
      </c>
      <c r="J475" s="5">
        <f t="shared" ref="J475" si="263">G475+I475</f>
        <v>0</v>
      </c>
      <c r="K475" s="5">
        <v>10000</v>
      </c>
      <c r="L475" s="5">
        <v>10000</v>
      </c>
      <c r="M475" s="5">
        <v>0</v>
      </c>
      <c r="N475" s="26">
        <v>0</v>
      </c>
      <c r="O475" s="29">
        <f>L475+N475</f>
        <v>10000</v>
      </c>
    </row>
    <row r="476" spans="1:15" ht="12" customHeight="1" outlineLevel="1" x14ac:dyDescent="0.25">
      <c r="A476" s="3" t="s">
        <v>352</v>
      </c>
      <c r="B476" s="3" t="s">
        <v>367</v>
      </c>
      <c r="C476" s="3" t="s">
        <v>99</v>
      </c>
      <c r="D476" s="3" t="s">
        <v>84</v>
      </c>
      <c r="E476" s="4" t="s">
        <v>85</v>
      </c>
      <c r="F476" s="5">
        <v>0</v>
      </c>
      <c r="G476" s="5">
        <v>0</v>
      </c>
      <c r="H476" s="5">
        <v>0</v>
      </c>
      <c r="I476" s="5">
        <v>0</v>
      </c>
      <c r="J476" s="5">
        <f t="shared" si="260"/>
        <v>0</v>
      </c>
      <c r="K476" s="5">
        <v>100000</v>
      </c>
      <c r="L476" s="5">
        <v>100000</v>
      </c>
      <c r="M476" s="5">
        <v>0</v>
      </c>
      <c r="N476" s="26">
        <v>0</v>
      </c>
      <c r="O476" s="29">
        <f>L476+N476</f>
        <v>100000</v>
      </c>
    </row>
    <row r="477" spans="1:15" ht="12" customHeight="1" x14ac:dyDescent="0.25">
      <c r="A477" s="65" t="s">
        <v>368</v>
      </c>
      <c r="B477" s="66"/>
      <c r="C477" s="66"/>
      <c r="D477" s="66"/>
      <c r="E477" s="66"/>
      <c r="F477" s="6">
        <f>SUM(F474:F476)</f>
        <v>0</v>
      </c>
      <c r="G477" s="6">
        <f>SUM(G474:G476)</f>
        <v>0</v>
      </c>
      <c r="H477" s="6">
        <f t="shared" ref="H477:J477" si="264">SUM(H474:H476)</f>
        <v>0</v>
      </c>
      <c r="I477" s="6">
        <f t="shared" si="264"/>
        <v>0</v>
      </c>
      <c r="J477" s="6">
        <f t="shared" si="264"/>
        <v>0</v>
      </c>
      <c r="K477" s="6">
        <f t="shared" ref="K477" si="265">SUM(K474:K476)</f>
        <v>120000</v>
      </c>
      <c r="L477" s="6">
        <f t="shared" ref="L477:O477" si="266">SUM(L474:L476)</f>
        <v>120000</v>
      </c>
      <c r="M477" s="6">
        <f t="shared" si="266"/>
        <v>0</v>
      </c>
      <c r="N477" s="6">
        <f t="shared" si="266"/>
        <v>0</v>
      </c>
      <c r="O477" s="6">
        <f t="shared" si="266"/>
        <v>120000</v>
      </c>
    </row>
    <row r="478" spans="1:15" ht="12" customHeight="1" outlineLevel="1" x14ac:dyDescent="0.25">
      <c r="A478" s="3" t="s">
        <v>352</v>
      </c>
      <c r="B478" s="3" t="s">
        <v>369</v>
      </c>
      <c r="C478" s="3" t="s">
        <v>99</v>
      </c>
      <c r="D478" s="3" t="s">
        <v>101</v>
      </c>
      <c r="E478" s="4" t="s">
        <v>102</v>
      </c>
      <c r="F478" s="5">
        <v>0</v>
      </c>
      <c r="G478" s="5">
        <v>0</v>
      </c>
      <c r="H478" s="5">
        <v>0</v>
      </c>
      <c r="I478" s="5">
        <v>0</v>
      </c>
      <c r="J478" s="5">
        <f t="shared" si="260"/>
        <v>0</v>
      </c>
      <c r="K478" s="5">
        <v>50000</v>
      </c>
      <c r="L478" s="5">
        <v>50000</v>
      </c>
      <c r="M478" s="33">
        <v>0</v>
      </c>
      <c r="N478" s="26">
        <v>0</v>
      </c>
      <c r="O478" s="29">
        <f>L478+N478</f>
        <v>50000</v>
      </c>
    </row>
    <row r="479" spans="1:15" ht="12" customHeight="1" outlineLevel="1" x14ac:dyDescent="0.25">
      <c r="A479" s="3" t="s">
        <v>352</v>
      </c>
      <c r="B479" s="3" t="s">
        <v>369</v>
      </c>
      <c r="C479" s="3" t="s">
        <v>99</v>
      </c>
      <c r="D479" s="3" t="s">
        <v>84</v>
      </c>
      <c r="E479" s="4" t="s">
        <v>85</v>
      </c>
      <c r="F479" s="5">
        <v>0</v>
      </c>
      <c r="G479" s="5">
        <v>0</v>
      </c>
      <c r="H479" s="5">
        <v>0</v>
      </c>
      <c r="I479" s="5">
        <v>0</v>
      </c>
      <c r="J479" s="5">
        <f t="shared" si="260"/>
        <v>0</v>
      </c>
      <c r="K479" s="5">
        <v>350000</v>
      </c>
      <c r="L479" s="5">
        <v>350000</v>
      </c>
      <c r="M479" s="33">
        <v>0</v>
      </c>
      <c r="N479" s="26">
        <v>0</v>
      </c>
      <c r="O479" s="29">
        <f>L479+N479</f>
        <v>350000</v>
      </c>
    </row>
    <row r="480" spans="1:15" ht="12" customHeight="1" x14ac:dyDescent="0.25">
      <c r="A480" s="65" t="s">
        <v>370</v>
      </c>
      <c r="B480" s="66"/>
      <c r="C480" s="66"/>
      <c r="D480" s="66"/>
      <c r="E480" s="66"/>
      <c r="F480" s="6">
        <f>SUM(F478:F479)</f>
        <v>0</v>
      </c>
      <c r="G480" s="6">
        <f>SUM(G478:G479)</f>
        <v>0</v>
      </c>
      <c r="H480" s="6">
        <f t="shared" ref="H480:J480" si="267">SUM(H478:H479)</f>
        <v>0</v>
      </c>
      <c r="I480" s="6">
        <f t="shared" si="267"/>
        <v>0</v>
      </c>
      <c r="J480" s="6">
        <f t="shared" si="267"/>
        <v>0</v>
      </c>
      <c r="K480" s="6">
        <f t="shared" ref="K480" si="268">SUM(K478:K479)</f>
        <v>400000</v>
      </c>
      <c r="L480" s="6">
        <f t="shared" ref="L480:O480" si="269">SUM(L478:L479)</f>
        <v>400000</v>
      </c>
      <c r="M480" s="6">
        <f t="shared" si="269"/>
        <v>0</v>
      </c>
      <c r="N480" s="6">
        <f t="shared" si="269"/>
        <v>0</v>
      </c>
      <c r="O480" s="6">
        <f t="shared" si="269"/>
        <v>400000</v>
      </c>
    </row>
    <row r="481" spans="1:15" ht="12" customHeight="1" outlineLevel="1" x14ac:dyDescent="0.25">
      <c r="A481" s="3" t="s">
        <v>352</v>
      </c>
      <c r="B481" s="3" t="s">
        <v>371</v>
      </c>
      <c r="C481" s="3" t="s">
        <v>303</v>
      </c>
      <c r="D481" s="3" t="s">
        <v>130</v>
      </c>
      <c r="E481" s="4" t="s">
        <v>131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60"/>
        <v>0</v>
      </c>
      <c r="K481" s="5">
        <v>10000</v>
      </c>
      <c r="L481" s="5">
        <v>10000</v>
      </c>
      <c r="M481" s="33">
        <v>0</v>
      </c>
      <c r="N481" s="26">
        <v>0</v>
      </c>
      <c r="O481" s="29">
        <f>L481+N481</f>
        <v>10000</v>
      </c>
    </row>
    <row r="482" spans="1:15" ht="12" customHeight="1" outlineLevel="1" x14ac:dyDescent="0.25">
      <c r="A482" s="3" t="s">
        <v>352</v>
      </c>
      <c r="B482" s="3" t="s">
        <v>371</v>
      </c>
      <c r="C482" s="3" t="s">
        <v>303</v>
      </c>
      <c r="D482" s="3" t="s">
        <v>101</v>
      </c>
      <c r="E482" s="4" t="s">
        <v>102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60"/>
        <v>0</v>
      </c>
      <c r="K482" s="5">
        <v>170000</v>
      </c>
      <c r="L482" s="5">
        <v>170000</v>
      </c>
      <c r="M482" s="33">
        <v>0</v>
      </c>
      <c r="N482" s="26">
        <v>0</v>
      </c>
      <c r="O482" s="29">
        <f t="shared" ref="O482:O483" si="270">L482+N482</f>
        <v>170000</v>
      </c>
    </row>
    <row r="483" spans="1:15" ht="12" customHeight="1" outlineLevel="1" x14ac:dyDescent="0.25">
      <c r="A483" s="3" t="s">
        <v>352</v>
      </c>
      <c r="B483" s="3" t="s">
        <v>371</v>
      </c>
      <c r="C483" s="3" t="s">
        <v>303</v>
      </c>
      <c r="D483" s="3" t="s">
        <v>84</v>
      </c>
      <c r="E483" s="4" t="s">
        <v>85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60"/>
        <v>0</v>
      </c>
      <c r="K483" s="5">
        <v>30000</v>
      </c>
      <c r="L483" s="5">
        <v>30000</v>
      </c>
      <c r="M483" s="33">
        <v>0</v>
      </c>
      <c r="N483" s="26">
        <v>700000</v>
      </c>
      <c r="O483" s="29">
        <f t="shared" si="270"/>
        <v>730000</v>
      </c>
    </row>
    <row r="484" spans="1:15" ht="12" customHeight="1" x14ac:dyDescent="0.25">
      <c r="A484" s="65" t="s">
        <v>372</v>
      </c>
      <c r="B484" s="66"/>
      <c r="C484" s="66"/>
      <c r="D484" s="66"/>
      <c r="E484" s="66"/>
      <c r="F484" s="6">
        <f>SUM(F481:F483)</f>
        <v>0</v>
      </c>
      <c r="G484" s="6">
        <f>SUM(G481:G483)</f>
        <v>0</v>
      </c>
      <c r="H484" s="6">
        <f t="shared" ref="H484:J484" si="271">SUM(H481:H483)</f>
        <v>0</v>
      </c>
      <c r="I484" s="6">
        <f t="shared" si="271"/>
        <v>0</v>
      </c>
      <c r="J484" s="6">
        <f t="shared" si="271"/>
        <v>0</v>
      </c>
      <c r="K484" s="6">
        <f t="shared" ref="K484" si="272">SUM(K481:K483)</f>
        <v>210000</v>
      </c>
      <c r="L484" s="6">
        <f t="shared" ref="L484:O484" si="273">SUM(L481:L483)</f>
        <v>210000</v>
      </c>
      <c r="M484" s="6">
        <f t="shared" si="273"/>
        <v>0</v>
      </c>
      <c r="N484" s="6">
        <f t="shared" si="273"/>
        <v>700000</v>
      </c>
      <c r="O484" s="6">
        <f t="shared" si="273"/>
        <v>910000</v>
      </c>
    </row>
    <row r="485" spans="1:15" ht="12" customHeight="1" outlineLevel="1" x14ac:dyDescent="0.25">
      <c r="A485" s="3" t="s">
        <v>352</v>
      </c>
      <c r="B485" s="3" t="s">
        <v>373</v>
      </c>
      <c r="C485" s="3" t="s">
        <v>13</v>
      </c>
      <c r="D485" s="3" t="s">
        <v>117</v>
      </c>
      <c r="E485" s="4" t="s">
        <v>118</v>
      </c>
      <c r="F485" s="5">
        <v>0</v>
      </c>
      <c r="G485" s="5">
        <v>0</v>
      </c>
      <c r="H485" s="39">
        <v>0</v>
      </c>
      <c r="I485" s="25">
        <v>0</v>
      </c>
      <c r="J485" s="27">
        <f>G485+I485</f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</row>
    <row r="486" spans="1:15" ht="12" customHeight="1" outlineLevel="1" x14ac:dyDescent="0.25">
      <c r="A486" s="3" t="s">
        <v>352</v>
      </c>
      <c r="B486" s="3" t="s">
        <v>373</v>
      </c>
      <c r="C486" s="3" t="s">
        <v>315</v>
      </c>
      <c r="D486" s="3" t="s">
        <v>374</v>
      </c>
      <c r="E486" s="4" t="s">
        <v>375</v>
      </c>
      <c r="F486" s="5">
        <v>0</v>
      </c>
      <c r="G486" s="5">
        <v>0</v>
      </c>
      <c r="H486" s="5">
        <v>0</v>
      </c>
      <c r="I486" s="25">
        <v>0</v>
      </c>
      <c r="J486" s="27">
        <f t="shared" ref="J486:J516" si="274">G486+I486</f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</row>
    <row r="487" spans="1:15" ht="12" customHeight="1" outlineLevel="1" x14ac:dyDescent="0.25">
      <c r="A487" s="3" t="s">
        <v>352</v>
      </c>
      <c r="B487" s="3" t="s">
        <v>373</v>
      </c>
      <c r="C487" s="3" t="s">
        <v>315</v>
      </c>
      <c r="D487" s="3" t="s">
        <v>128</v>
      </c>
      <c r="E487" s="4" t="s">
        <v>129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74"/>
        <v>0</v>
      </c>
      <c r="K487" s="5">
        <v>100000</v>
      </c>
      <c r="L487" s="5">
        <v>100000</v>
      </c>
      <c r="M487" s="33">
        <v>0</v>
      </c>
      <c r="N487" s="26">
        <v>0</v>
      </c>
      <c r="O487" s="29">
        <f>L487+N487</f>
        <v>100000</v>
      </c>
    </row>
    <row r="488" spans="1:15" ht="12" customHeight="1" outlineLevel="1" x14ac:dyDescent="0.25">
      <c r="A488" s="3" t="s">
        <v>352</v>
      </c>
      <c r="B488" s="3" t="s">
        <v>589</v>
      </c>
      <c r="C488" s="3" t="s">
        <v>315</v>
      </c>
      <c r="D488" s="3" t="s">
        <v>130</v>
      </c>
      <c r="E488" s="42" t="s">
        <v>632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10000</v>
      </c>
      <c r="L488" s="39">
        <v>10000</v>
      </c>
      <c r="M488" s="33">
        <v>0</v>
      </c>
      <c r="N488" s="26">
        <v>0</v>
      </c>
      <c r="O488" s="29">
        <f t="shared" ref="O488:O495" si="275">L488+N488</f>
        <v>10000</v>
      </c>
    </row>
    <row r="489" spans="1:15" ht="12" customHeight="1" outlineLevel="1" x14ac:dyDescent="0.25">
      <c r="A489" s="3" t="s">
        <v>352</v>
      </c>
      <c r="B489" s="3" t="s">
        <v>373</v>
      </c>
      <c r="C489" s="3" t="s">
        <v>315</v>
      </c>
      <c r="D489" s="3" t="s">
        <v>136</v>
      </c>
      <c r="E489" s="4" t="s">
        <v>137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74"/>
        <v>0</v>
      </c>
      <c r="K489" s="5">
        <v>2000000</v>
      </c>
      <c r="L489" s="5">
        <v>2000000</v>
      </c>
      <c r="M489" s="56">
        <v>-292301.78000000003</v>
      </c>
      <c r="N489" s="26">
        <v>0</v>
      </c>
      <c r="O489" s="29">
        <f t="shared" si="275"/>
        <v>2000000</v>
      </c>
    </row>
    <row r="490" spans="1:15" ht="12" customHeight="1" outlineLevel="1" x14ac:dyDescent="0.25">
      <c r="A490" s="3" t="s">
        <v>352</v>
      </c>
      <c r="B490" s="3" t="s">
        <v>373</v>
      </c>
      <c r="C490" s="3" t="s">
        <v>315</v>
      </c>
      <c r="D490" s="3" t="s">
        <v>181</v>
      </c>
      <c r="E490" s="4" t="s">
        <v>182</v>
      </c>
      <c r="F490" s="5">
        <v>0</v>
      </c>
      <c r="G490" s="5">
        <v>0</v>
      </c>
      <c r="H490" s="5">
        <v>0</v>
      </c>
      <c r="I490" s="5">
        <v>0</v>
      </c>
      <c r="J490" s="5">
        <f t="shared" ref="J490" si="276">G490+I490</f>
        <v>0</v>
      </c>
      <c r="K490" s="5">
        <v>23000</v>
      </c>
      <c r="L490" s="5">
        <v>23000</v>
      </c>
      <c r="M490" s="33">
        <v>1888</v>
      </c>
      <c r="N490" s="26">
        <v>0</v>
      </c>
      <c r="O490" s="29">
        <f t="shared" si="275"/>
        <v>23000</v>
      </c>
    </row>
    <row r="491" spans="1:15" ht="12" customHeight="1" outlineLevel="1" x14ac:dyDescent="0.25">
      <c r="A491" s="3" t="s">
        <v>352</v>
      </c>
      <c r="B491" s="3" t="s">
        <v>373</v>
      </c>
      <c r="C491" s="3" t="s">
        <v>315</v>
      </c>
      <c r="D491" s="3" t="s">
        <v>101</v>
      </c>
      <c r="E491" s="4" t="s">
        <v>102</v>
      </c>
      <c r="F491" s="5">
        <v>0</v>
      </c>
      <c r="G491" s="5">
        <v>0</v>
      </c>
      <c r="H491" s="5">
        <v>0</v>
      </c>
      <c r="I491" s="5">
        <v>0</v>
      </c>
      <c r="J491" s="5">
        <f t="shared" si="274"/>
        <v>0</v>
      </c>
      <c r="K491" s="5">
        <v>60000</v>
      </c>
      <c r="L491" s="33">
        <v>60000</v>
      </c>
      <c r="M491" s="33">
        <v>24720.3</v>
      </c>
      <c r="N491" s="26">
        <v>0</v>
      </c>
      <c r="O491" s="29">
        <f t="shared" si="275"/>
        <v>60000</v>
      </c>
    </row>
    <row r="492" spans="1:15" ht="12" customHeight="1" outlineLevel="1" x14ac:dyDescent="0.25">
      <c r="A492" s="3" t="s">
        <v>352</v>
      </c>
      <c r="B492" s="3" t="s">
        <v>373</v>
      </c>
      <c r="C492" s="3" t="s">
        <v>315</v>
      </c>
      <c r="D492" s="3" t="s">
        <v>84</v>
      </c>
      <c r="E492" s="4" t="s">
        <v>85</v>
      </c>
      <c r="F492" s="5">
        <v>0</v>
      </c>
      <c r="G492" s="5">
        <v>0</v>
      </c>
      <c r="H492" s="5">
        <v>0</v>
      </c>
      <c r="I492" s="5">
        <v>0</v>
      </c>
      <c r="J492" s="5">
        <f t="shared" si="274"/>
        <v>0</v>
      </c>
      <c r="K492" s="5">
        <v>1000000</v>
      </c>
      <c r="L492" s="5">
        <v>1000000</v>
      </c>
      <c r="M492" s="56">
        <v>27776.86</v>
      </c>
      <c r="N492" s="26">
        <v>0</v>
      </c>
      <c r="O492" s="29">
        <f t="shared" si="275"/>
        <v>1000000</v>
      </c>
    </row>
    <row r="493" spans="1:15" ht="12" customHeight="1" outlineLevel="1" x14ac:dyDescent="0.25">
      <c r="A493" s="3" t="s">
        <v>352</v>
      </c>
      <c r="B493" s="3" t="s">
        <v>373</v>
      </c>
      <c r="C493" s="3" t="s">
        <v>315</v>
      </c>
      <c r="D493" s="3" t="s">
        <v>610</v>
      </c>
      <c r="E493" s="4" t="s">
        <v>611</v>
      </c>
      <c r="F493" s="5">
        <v>0</v>
      </c>
      <c r="G493" s="5">
        <v>0</v>
      </c>
      <c r="H493" s="5">
        <v>0</v>
      </c>
      <c r="I493" s="5">
        <v>0</v>
      </c>
      <c r="J493" s="5">
        <f t="shared" ref="J493" si="277">G493+I493</f>
        <v>0</v>
      </c>
      <c r="K493" s="5">
        <v>0</v>
      </c>
      <c r="L493" s="5">
        <v>0</v>
      </c>
      <c r="M493" s="33">
        <v>0</v>
      </c>
      <c r="N493" s="26">
        <v>0</v>
      </c>
      <c r="O493" s="29">
        <f t="shared" si="275"/>
        <v>0</v>
      </c>
    </row>
    <row r="494" spans="1:15" ht="12" customHeight="1" outlineLevel="1" x14ac:dyDescent="0.25">
      <c r="A494" s="3" t="s">
        <v>352</v>
      </c>
      <c r="B494" s="3" t="s">
        <v>589</v>
      </c>
      <c r="C494" s="3" t="s">
        <v>315</v>
      </c>
      <c r="D494" s="3" t="s">
        <v>248</v>
      </c>
      <c r="E494" s="4" t="s">
        <v>249</v>
      </c>
      <c r="F494" s="5">
        <v>0</v>
      </c>
      <c r="G494" s="5">
        <v>0</v>
      </c>
      <c r="H494" s="5">
        <v>0</v>
      </c>
      <c r="I494" s="5">
        <v>0</v>
      </c>
      <c r="J494" s="5">
        <f t="shared" si="274"/>
        <v>0</v>
      </c>
      <c r="K494" s="5">
        <v>0</v>
      </c>
      <c r="L494" s="5">
        <v>0</v>
      </c>
      <c r="M494" s="33">
        <v>0</v>
      </c>
      <c r="N494" s="26">
        <v>0</v>
      </c>
      <c r="O494" s="29">
        <f t="shared" si="275"/>
        <v>0</v>
      </c>
    </row>
    <row r="495" spans="1:15" ht="12" customHeight="1" outlineLevel="1" x14ac:dyDescent="0.25">
      <c r="A495" s="3" t="s">
        <v>352</v>
      </c>
      <c r="B495" s="3" t="s">
        <v>589</v>
      </c>
      <c r="C495" s="3" t="s">
        <v>429</v>
      </c>
      <c r="D495" s="3" t="s">
        <v>610</v>
      </c>
      <c r="E495" s="4" t="s">
        <v>611</v>
      </c>
      <c r="F495" s="5">
        <v>0</v>
      </c>
      <c r="G495" s="5">
        <v>0</v>
      </c>
      <c r="H495" s="5">
        <v>0</v>
      </c>
      <c r="I495" s="5">
        <v>0</v>
      </c>
      <c r="J495" s="5">
        <f t="shared" si="274"/>
        <v>0</v>
      </c>
      <c r="K495" s="5">
        <v>0</v>
      </c>
      <c r="L495" s="5">
        <v>0</v>
      </c>
      <c r="M495" s="33">
        <v>0</v>
      </c>
      <c r="N495" s="26">
        <v>0</v>
      </c>
      <c r="O495" s="29">
        <f t="shared" si="275"/>
        <v>0</v>
      </c>
    </row>
    <row r="496" spans="1:15" ht="12" customHeight="1" x14ac:dyDescent="0.25">
      <c r="A496" s="65" t="s">
        <v>376</v>
      </c>
      <c r="B496" s="66"/>
      <c r="C496" s="66"/>
      <c r="D496" s="66"/>
      <c r="E496" s="66"/>
      <c r="F496" s="6">
        <f>SUM(F485:F495)</f>
        <v>0</v>
      </c>
      <c r="G496" s="6">
        <f>SUM(G485:G495)</f>
        <v>0</v>
      </c>
      <c r="H496" s="6">
        <f>SUM(H485:H495)</f>
        <v>0</v>
      </c>
      <c r="I496" s="6">
        <f>SUM(I485:I495)</f>
        <v>0</v>
      </c>
      <c r="J496" s="6">
        <f>SUM(J485:J494)</f>
        <v>0</v>
      </c>
      <c r="K496" s="6">
        <f>SUM(K485:K495)</f>
        <v>3193000</v>
      </c>
      <c r="L496" s="6">
        <f>SUM(L485:L495)</f>
        <v>3193000</v>
      </c>
      <c r="M496" s="6">
        <f>SUM(M485:M495)</f>
        <v>-237916.62000000005</v>
      </c>
      <c r="N496" s="6">
        <f>SUM(N485:N495)</f>
        <v>0</v>
      </c>
      <c r="O496" s="6">
        <f>SUM(O485:O495)</f>
        <v>3193000</v>
      </c>
    </row>
    <row r="497" spans="1:15" ht="12" customHeight="1" outlineLevel="1" x14ac:dyDescent="0.25">
      <c r="A497" s="3" t="s">
        <v>352</v>
      </c>
      <c r="B497" s="3" t="s">
        <v>377</v>
      </c>
      <c r="C497" s="3" t="s">
        <v>378</v>
      </c>
      <c r="D497" s="3" t="s">
        <v>130</v>
      </c>
      <c r="E497" s="4" t="s">
        <v>131</v>
      </c>
      <c r="F497" s="5">
        <v>0</v>
      </c>
      <c r="G497" s="5">
        <v>0</v>
      </c>
      <c r="H497" s="5">
        <v>0</v>
      </c>
      <c r="I497" s="5">
        <v>0</v>
      </c>
      <c r="J497" s="5">
        <f t="shared" si="274"/>
        <v>0</v>
      </c>
      <c r="K497" s="5">
        <v>60000</v>
      </c>
      <c r="L497" s="5">
        <v>60000</v>
      </c>
      <c r="M497" s="5">
        <v>0</v>
      </c>
      <c r="N497" s="26">
        <v>0</v>
      </c>
      <c r="O497" s="29">
        <f>L497+N497</f>
        <v>60000</v>
      </c>
    </row>
    <row r="498" spans="1:15" ht="12" customHeight="1" x14ac:dyDescent="0.25">
      <c r="A498" s="65" t="s">
        <v>379</v>
      </c>
      <c r="B498" s="66"/>
      <c r="C498" s="66"/>
      <c r="D498" s="66"/>
      <c r="E498" s="66"/>
      <c r="F498" s="6">
        <f>SUM(F497)</f>
        <v>0</v>
      </c>
      <c r="G498" s="6">
        <f>SUM(G497)</f>
        <v>0</v>
      </c>
      <c r="H498" s="6">
        <f t="shared" ref="H498:J498" si="278">SUM(H497)</f>
        <v>0</v>
      </c>
      <c r="I498" s="6">
        <f t="shared" si="278"/>
        <v>0</v>
      </c>
      <c r="J498" s="6">
        <f t="shared" si="278"/>
        <v>0</v>
      </c>
      <c r="K498" s="6">
        <f t="shared" ref="K498" si="279">SUM(K497)</f>
        <v>60000</v>
      </c>
      <c r="L498" s="6">
        <f t="shared" ref="L498:O498" si="280">SUM(L497)</f>
        <v>60000</v>
      </c>
      <c r="M498" s="6">
        <f t="shared" si="280"/>
        <v>0</v>
      </c>
      <c r="N498" s="6">
        <f t="shared" si="280"/>
        <v>0</v>
      </c>
      <c r="O498" s="6">
        <f t="shared" si="280"/>
        <v>60000</v>
      </c>
    </row>
    <row r="499" spans="1:15" ht="12" customHeight="1" outlineLevel="1" x14ac:dyDescent="0.25">
      <c r="A499" s="3" t="s">
        <v>352</v>
      </c>
      <c r="B499" s="3" t="s">
        <v>380</v>
      </c>
      <c r="C499" s="3" t="s">
        <v>274</v>
      </c>
      <c r="D499" s="3" t="s">
        <v>120</v>
      </c>
      <c r="E499" s="4" t="s">
        <v>121</v>
      </c>
      <c r="F499" s="5">
        <v>0</v>
      </c>
      <c r="G499" s="5">
        <v>0</v>
      </c>
      <c r="H499" s="5">
        <v>0</v>
      </c>
      <c r="I499" s="5">
        <v>0</v>
      </c>
      <c r="J499" s="5">
        <f t="shared" si="274"/>
        <v>0</v>
      </c>
      <c r="K499" s="5">
        <v>0</v>
      </c>
      <c r="L499" s="5">
        <v>0</v>
      </c>
      <c r="M499" s="5">
        <v>0</v>
      </c>
      <c r="N499" s="26">
        <v>0</v>
      </c>
      <c r="O499" s="29">
        <f>L499+N499</f>
        <v>0</v>
      </c>
    </row>
    <row r="500" spans="1:15" ht="12" customHeight="1" outlineLevel="1" x14ac:dyDescent="0.25">
      <c r="A500" s="3" t="s">
        <v>352</v>
      </c>
      <c r="B500" s="3" t="s">
        <v>380</v>
      </c>
      <c r="C500" s="3" t="s">
        <v>274</v>
      </c>
      <c r="D500" s="3" t="s">
        <v>175</v>
      </c>
      <c r="E500" s="4" t="s">
        <v>176</v>
      </c>
      <c r="F500" s="5">
        <v>0</v>
      </c>
      <c r="G500" s="5">
        <v>0</v>
      </c>
      <c r="H500" s="5">
        <v>0</v>
      </c>
      <c r="I500" s="5">
        <v>0</v>
      </c>
      <c r="J500" s="5">
        <f t="shared" si="274"/>
        <v>0</v>
      </c>
      <c r="K500" s="5">
        <v>0</v>
      </c>
      <c r="L500" s="5">
        <v>0</v>
      </c>
      <c r="M500" s="5">
        <v>0</v>
      </c>
      <c r="N500" s="26">
        <v>0</v>
      </c>
      <c r="O500" s="29">
        <f t="shared" ref="O500:O510" si="281">L500+N500</f>
        <v>0</v>
      </c>
    </row>
    <row r="501" spans="1:15" ht="12" customHeight="1" outlineLevel="1" x14ac:dyDescent="0.25">
      <c r="A501" s="3" t="s">
        <v>352</v>
      </c>
      <c r="B501" s="3" t="s">
        <v>380</v>
      </c>
      <c r="C501" s="3" t="s">
        <v>274</v>
      </c>
      <c r="D501" s="3" t="s">
        <v>177</v>
      </c>
      <c r="E501" s="4" t="s">
        <v>178</v>
      </c>
      <c r="F501" s="5">
        <v>0</v>
      </c>
      <c r="G501" s="5">
        <v>0</v>
      </c>
      <c r="H501" s="5">
        <v>0</v>
      </c>
      <c r="I501" s="5">
        <v>0</v>
      </c>
      <c r="J501" s="5">
        <f t="shared" si="274"/>
        <v>0</v>
      </c>
      <c r="K501" s="5">
        <v>0</v>
      </c>
      <c r="L501" s="5">
        <v>0</v>
      </c>
      <c r="M501" s="5">
        <v>0</v>
      </c>
      <c r="N501" s="26">
        <v>0</v>
      </c>
      <c r="O501" s="29">
        <f t="shared" si="281"/>
        <v>0</v>
      </c>
    </row>
    <row r="502" spans="1:15" ht="12" customHeight="1" outlineLevel="1" x14ac:dyDescent="0.25">
      <c r="A502" s="3" t="s">
        <v>352</v>
      </c>
      <c r="B502" s="3" t="s">
        <v>380</v>
      </c>
      <c r="C502" s="3" t="s">
        <v>274</v>
      </c>
      <c r="D502" s="3" t="s">
        <v>128</v>
      </c>
      <c r="E502" s="4" t="s">
        <v>129</v>
      </c>
      <c r="F502" s="5">
        <v>0</v>
      </c>
      <c r="G502" s="5">
        <v>0</v>
      </c>
      <c r="H502" s="5">
        <v>0</v>
      </c>
      <c r="I502" s="5">
        <v>0</v>
      </c>
      <c r="J502" s="5">
        <f t="shared" si="274"/>
        <v>0</v>
      </c>
      <c r="K502" s="5">
        <v>0</v>
      </c>
      <c r="L502" s="5">
        <v>0</v>
      </c>
      <c r="M502" s="33">
        <v>0</v>
      </c>
      <c r="N502" s="26">
        <v>15000</v>
      </c>
      <c r="O502" s="29">
        <f t="shared" si="281"/>
        <v>15000</v>
      </c>
    </row>
    <row r="503" spans="1:15" ht="12" customHeight="1" outlineLevel="1" x14ac:dyDescent="0.25">
      <c r="A503" s="3" t="s">
        <v>352</v>
      </c>
      <c r="B503" s="3" t="s">
        <v>380</v>
      </c>
      <c r="C503" s="3" t="s">
        <v>274</v>
      </c>
      <c r="D503" s="3" t="s">
        <v>130</v>
      </c>
      <c r="E503" s="4" t="s">
        <v>131</v>
      </c>
      <c r="F503" s="5">
        <v>0</v>
      </c>
      <c r="G503" s="5">
        <v>0</v>
      </c>
      <c r="H503" s="5">
        <v>0</v>
      </c>
      <c r="I503" s="5">
        <v>0</v>
      </c>
      <c r="J503" s="5">
        <f t="shared" si="274"/>
        <v>0</v>
      </c>
      <c r="K503" s="5">
        <v>10000</v>
      </c>
      <c r="L503" s="5">
        <v>10000</v>
      </c>
      <c r="M503" s="33">
        <v>0</v>
      </c>
      <c r="N503" s="26">
        <v>0</v>
      </c>
      <c r="O503" s="29">
        <f t="shared" si="281"/>
        <v>10000</v>
      </c>
    </row>
    <row r="504" spans="1:15" ht="12" customHeight="1" outlineLevel="1" x14ac:dyDescent="0.25">
      <c r="A504" s="3" t="s">
        <v>352</v>
      </c>
      <c r="B504" s="3" t="s">
        <v>380</v>
      </c>
      <c r="C504" s="3" t="s">
        <v>274</v>
      </c>
      <c r="D504" s="3" t="s">
        <v>132</v>
      </c>
      <c r="E504" s="4" t="s">
        <v>133</v>
      </c>
      <c r="F504" s="5">
        <v>0</v>
      </c>
      <c r="G504" s="5">
        <v>0</v>
      </c>
      <c r="H504" s="5">
        <v>0</v>
      </c>
      <c r="I504" s="5">
        <v>0</v>
      </c>
      <c r="J504" s="5">
        <f t="shared" si="274"/>
        <v>0</v>
      </c>
      <c r="K504" s="5">
        <v>2000</v>
      </c>
      <c r="L504" s="5">
        <v>2000</v>
      </c>
      <c r="M504" s="33">
        <v>0</v>
      </c>
      <c r="N504" s="26">
        <v>0</v>
      </c>
      <c r="O504" s="29">
        <f t="shared" si="281"/>
        <v>2000</v>
      </c>
    </row>
    <row r="505" spans="1:15" ht="12" customHeight="1" outlineLevel="1" x14ac:dyDescent="0.25">
      <c r="A505" s="3" t="s">
        <v>352</v>
      </c>
      <c r="B505" s="3" t="s">
        <v>380</v>
      </c>
      <c r="C505" s="3" t="s">
        <v>274</v>
      </c>
      <c r="D505" s="3" t="s">
        <v>136</v>
      </c>
      <c r="E505" s="4" t="s">
        <v>137</v>
      </c>
      <c r="F505" s="5">
        <v>0</v>
      </c>
      <c r="G505" s="5">
        <v>0</v>
      </c>
      <c r="H505" s="5">
        <v>0</v>
      </c>
      <c r="I505" s="5">
        <v>0</v>
      </c>
      <c r="J505" s="5">
        <f t="shared" si="274"/>
        <v>0</v>
      </c>
      <c r="K505" s="5">
        <v>60000</v>
      </c>
      <c r="L505" s="5">
        <v>60000</v>
      </c>
      <c r="M505" s="33">
        <v>-9888.84</v>
      </c>
      <c r="N505" s="26">
        <v>0</v>
      </c>
      <c r="O505" s="29">
        <f t="shared" si="281"/>
        <v>60000</v>
      </c>
    </row>
    <row r="506" spans="1:15" ht="12" customHeight="1" outlineLevel="1" x14ac:dyDescent="0.25">
      <c r="A506" s="3" t="s">
        <v>352</v>
      </c>
      <c r="B506" s="3" t="s">
        <v>380</v>
      </c>
      <c r="C506" s="3" t="s">
        <v>274</v>
      </c>
      <c r="D506" s="3" t="s">
        <v>148</v>
      </c>
      <c r="E506" s="4" t="s">
        <v>149</v>
      </c>
      <c r="F506" s="5">
        <v>0</v>
      </c>
      <c r="G506" s="5">
        <v>0</v>
      </c>
      <c r="H506" s="5">
        <v>0</v>
      </c>
      <c r="I506" s="5">
        <v>0</v>
      </c>
      <c r="J506" s="5">
        <f t="shared" si="274"/>
        <v>0</v>
      </c>
      <c r="K506" s="5">
        <v>0</v>
      </c>
      <c r="L506" s="5">
        <v>0</v>
      </c>
      <c r="M506" s="33">
        <v>0</v>
      </c>
      <c r="N506" s="26">
        <v>0</v>
      </c>
      <c r="O506" s="29">
        <f t="shared" si="281"/>
        <v>0</v>
      </c>
    </row>
    <row r="507" spans="1:15" ht="12" customHeight="1" outlineLevel="1" x14ac:dyDescent="0.25">
      <c r="A507" s="3" t="s">
        <v>352</v>
      </c>
      <c r="B507" s="3" t="s">
        <v>380</v>
      </c>
      <c r="C507" s="3" t="s">
        <v>274</v>
      </c>
      <c r="D507" s="3" t="s">
        <v>181</v>
      </c>
      <c r="E507" s="4" t="s">
        <v>182</v>
      </c>
      <c r="F507" s="5">
        <v>0</v>
      </c>
      <c r="G507" s="5">
        <v>0</v>
      </c>
      <c r="H507" s="5">
        <v>0</v>
      </c>
      <c r="I507" s="5">
        <v>0</v>
      </c>
      <c r="J507" s="5">
        <f t="shared" si="274"/>
        <v>0</v>
      </c>
      <c r="K507" s="5">
        <v>7000</v>
      </c>
      <c r="L507" s="5">
        <v>7000</v>
      </c>
      <c r="M507" s="33">
        <v>0</v>
      </c>
      <c r="N507" s="26">
        <v>0</v>
      </c>
      <c r="O507" s="29">
        <f t="shared" si="281"/>
        <v>7000</v>
      </c>
    </row>
    <row r="508" spans="1:15" ht="12" customHeight="1" outlineLevel="1" x14ac:dyDescent="0.25">
      <c r="A508" s="3" t="s">
        <v>352</v>
      </c>
      <c r="B508" s="3" t="s">
        <v>380</v>
      </c>
      <c r="C508" s="3" t="s">
        <v>274</v>
      </c>
      <c r="D508" s="3" t="s">
        <v>101</v>
      </c>
      <c r="E508" s="4" t="s">
        <v>102</v>
      </c>
      <c r="F508" s="5">
        <v>0</v>
      </c>
      <c r="G508" s="5">
        <v>0</v>
      </c>
      <c r="H508" s="5">
        <v>0</v>
      </c>
      <c r="I508" s="5">
        <v>0</v>
      </c>
      <c r="J508" s="5">
        <f t="shared" si="274"/>
        <v>0</v>
      </c>
      <c r="K508" s="5">
        <v>20000</v>
      </c>
      <c r="L508" s="5">
        <v>20000</v>
      </c>
      <c r="M508" s="33">
        <v>0</v>
      </c>
      <c r="N508" s="26">
        <v>0</v>
      </c>
      <c r="O508" s="29">
        <f t="shared" si="281"/>
        <v>20000</v>
      </c>
    </row>
    <row r="509" spans="1:15" ht="12" customHeight="1" outlineLevel="1" x14ac:dyDescent="0.25">
      <c r="A509" s="3" t="s">
        <v>352</v>
      </c>
      <c r="B509" s="3" t="s">
        <v>380</v>
      </c>
      <c r="C509" s="3" t="s">
        <v>274</v>
      </c>
      <c r="D509" s="3" t="s">
        <v>84</v>
      </c>
      <c r="E509" s="4" t="s">
        <v>85</v>
      </c>
      <c r="F509" s="5">
        <v>0</v>
      </c>
      <c r="G509" s="5">
        <v>0</v>
      </c>
      <c r="H509" s="5">
        <v>0</v>
      </c>
      <c r="I509" s="5">
        <v>0</v>
      </c>
      <c r="J509" s="5">
        <f t="shared" si="274"/>
        <v>0</v>
      </c>
      <c r="K509" s="5">
        <v>10000</v>
      </c>
      <c r="L509" s="5">
        <v>10000</v>
      </c>
      <c r="M509" s="33">
        <v>5251</v>
      </c>
      <c r="N509" s="26">
        <v>0</v>
      </c>
      <c r="O509" s="29">
        <f t="shared" si="281"/>
        <v>10000</v>
      </c>
    </row>
    <row r="510" spans="1:15" ht="12" customHeight="1" outlineLevel="1" x14ac:dyDescent="0.25">
      <c r="A510" s="3" t="s">
        <v>352</v>
      </c>
      <c r="B510" s="3" t="s">
        <v>380</v>
      </c>
      <c r="C510" s="3" t="s">
        <v>274</v>
      </c>
      <c r="D510" s="3" t="s">
        <v>231</v>
      </c>
      <c r="E510" s="4" t="s">
        <v>232</v>
      </c>
      <c r="F510" s="5">
        <v>0</v>
      </c>
      <c r="G510" s="5">
        <v>0</v>
      </c>
      <c r="H510" s="5">
        <v>0</v>
      </c>
      <c r="I510" s="5">
        <v>0</v>
      </c>
      <c r="J510" s="5">
        <f t="shared" si="274"/>
        <v>0</v>
      </c>
      <c r="K510" s="5">
        <v>0</v>
      </c>
      <c r="L510" s="5">
        <v>0</v>
      </c>
      <c r="M510" s="33">
        <v>0</v>
      </c>
      <c r="N510" s="26">
        <v>200000</v>
      </c>
      <c r="O510" s="29">
        <f t="shared" si="281"/>
        <v>200000</v>
      </c>
    </row>
    <row r="511" spans="1:15" ht="12" customHeight="1" x14ac:dyDescent="0.25">
      <c r="A511" s="65" t="s">
        <v>381</v>
      </c>
      <c r="B511" s="66"/>
      <c r="C511" s="66"/>
      <c r="D511" s="66"/>
      <c r="E511" s="66"/>
      <c r="F511" s="6">
        <f>SUM(F499:F510)</f>
        <v>0</v>
      </c>
      <c r="G511" s="6">
        <f>SUM(G499:G510)</f>
        <v>0</v>
      </c>
      <c r="H511" s="6">
        <f t="shared" ref="H511:J511" si="282">SUM(H499:H510)</f>
        <v>0</v>
      </c>
      <c r="I511" s="6">
        <f t="shared" si="282"/>
        <v>0</v>
      </c>
      <c r="J511" s="6">
        <f t="shared" si="282"/>
        <v>0</v>
      </c>
      <c r="K511" s="6">
        <f t="shared" ref="K511" si="283">SUM(K499:K510)</f>
        <v>109000</v>
      </c>
      <c r="L511" s="6">
        <f t="shared" ref="L511:O511" si="284">SUM(L499:L510)</f>
        <v>109000</v>
      </c>
      <c r="M511" s="6">
        <f t="shared" si="284"/>
        <v>-4637.84</v>
      </c>
      <c r="N511" s="6">
        <f t="shared" si="284"/>
        <v>215000</v>
      </c>
      <c r="O511" s="6">
        <f t="shared" si="284"/>
        <v>324000</v>
      </c>
    </row>
    <row r="512" spans="1:15" ht="12" customHeight="1" outlineLevel="1" x14ac:dyDescent="0.25">
      <c r="A512" s="3" t="s">
        <v>352</v>
      </c>
      <c r="B512" s="3" t="s">
        <v>382</v>
      </c>
      <c r="C512" s="3" t="s">
        <v>262</v>
      </c>
      <c r="D512" s="3" t="s">
        <v>130</v>
      </c>
      <c r="E512" s="4" t="s">
        <v>131</v>
      </c>
      <c r="F512" s="5">
        <v>0</v>
      </c>
      <c r="G512" s="5">
        <v>0</v>
      </c>
      <c r="H512" s="5">
        <v>0</v>
      </c>
      <c r="I512" s="5">
        <v>0</v>
      </c>
      <c r="J512" s="5">
        <f t="shared" si="274"/>
        <v>0</v>
      </c>
      <c r="K512" s="5">
        <v>20000</v>
      </c>
      <c r="L512" s="5">
        <v>20000</v>
      </c>
      <c r="M512" s="39">
        <v>0</v>
      </c>
      <c r="N512" s="26">
        <v>0</v>
      </c>
      <c r="O512" s="29">
        <f>L512+N512</f>
        <v>20000</v>
      </c>
    </row>
    <row r="513" spans="1:15" ht="12" customHeight="1" outlineLevel="1" x14ac:dyDescent="0.25">
      <c r="A513" s="3" t="s">
        <v>352</v>
      </c>
      <c r="B513" s="3" t="s">
        <v>382</v>
      </c>
      <c r="C513" s="3" t="s">
        <v>262</v>
      </c>
      <c r="D513" s="3" t="s">
        <v>132</v>
      </c>
      <c r="E513" s="4" t="s">
        <v>133</v>
      </c>
      <c r="F513" s="5">
        <v>0</v>
      </c>
      <c r="G513" s="5">
        <v>0</v>
      </c>
      <c r="H513" s="5">
        <v>0</v>
      </c>
      <c r="I513" s="5">
        <v>0</v>
      </c>
      <c r="J513" s="5">
        <f t="shared" si="274"/>
        <v>0</v>
      </c>
      <c r="K513" s="5">
        <v>25000</v>
      </c>
      <c r="L513" s="5">
        <v>25000</v>
      </c>
      <c r="M513" s="5">
        <v>0</v>
      </c>
      <c r="N513" s="26">
        <v>0</v>
      </c>
      <c r="O513" s="29">
        <f t="shared" ref="O513:O514" si="285">L513+N513</f>
        <v>25000</v>
      </c>
    </row>
    <row r="514" spans="1:15" ht="12" customHeight="1" outlineLevel="1" x14ac:dyDescent="0.25">
      <c r="A514" s="3" t="s">
        <v>352</v>
      </c>
      <c r="B514" s="3" t="s">
        <v>382</v>
      </c>
      <c r="C514" s="3" t="s">
        <v>262</v>
      </c>
      <c r="D514" s="3" t="s">
        <v>84</v>
      </c>
      <c r="E514" s="4" t="s">
        <v>85</v>
      </c>
      <c r="F514" s="5">
        <v>0</v>
      </c>
      <c r="G514" s="5">
        <v>0</v>
      </c>
      <c r="H514" s="5">
        <v>0</v>
      </c>
      <c r="I514" s="5">
        <v>0</v>
      </c>
      <c r="J514" s="5">
        <f t="shared" si="274"/>
        <v>0</v>
      </c>
      <c r="K514" s="5">
        <v>60000</v>
      </c>
      <c r="L514" s="5">
        <v>60000</v>
      </c>
      <c r="M514" s="5">
        <v>0</v>
      </c>
      <c r="N514" s="26">
        <v>0</v>
      </c>
      <c r="O514" s="29">
        <f t="shared" si="285"/>
        <v>60000</v>
      </c>
    </row>
    <row r="515" spans="1:15" ht="12" customHeight="1" x14ac:dyDescent="0.25">
      <c r="A515" s="65" t="s">
        <v>383</v>
      </c>
      <c r="B515" s="66"/>
      <c r="C515" s="66"/>
      <c r="D515" s="66"/>
      <c r="E515" s="66"/>
      <c r="F515" s="6">
        <f>SUM(F512:F514)</f>
        <v>0</v>
      </c>
      <c r="G515" s="6">
        <f>SUM(G512:G514)</f>
        <v>0</v>
      </c>
      <c r="H515" s="6">
        <f t="shared" ref="H515:J515" si="286">SUM(H512:H514)</f>
        <v>0</v>
      </c>
      <c r="I515" s="6">
        <f t="shared" si="286"/>
        <v>0</v>
      </c>
      <c r="J515" s="6">
        <f t="shared" si="286"/>
        <v>0</v>
      </c>
      <c r="K515" s="6">
        <f t="shared" ref="K515" si="287">SUM(K512:K514)</f>
        <v>105000</v>
      </c>
      <c r="L515" s="6">
        <f t="shared" ref="L515:O515" si="288">SUM(L512:L514)</f>
        <v>105000</v>
      </c>
      <c r="M515" s="6">
        <f t="shared" si="288"/>
        <v>0</v>
      </c>
      <c r="N515" s="6">
        <f t="shared" si="288"/>
        <v>0</v>
      </c>
      <c r="O515" s="6">
        <f t="shared" si="288"/>
        <v>105000</v>
      </c>
    </row>
    <row r="516" spans="1:15" s="21" customFormat="1" ht="12" customHeight="1" outlineLevel="1" x14ac:dyDescent="0.2">
      <c r="A516" s="18" t="s">
        <v>352</v>
      </c>
      <c r="B516" s="22" t="s">
        <v>591</v>
      </c>
      <c r="C516" s="20">
        <v>3341</v>
      </c>
      <c r="D516" s="20">
        <v>5171</v>
      </c>
      <c r="E516" s="20" t="s">
        <v>85</v>
      </c>
      <c r="F516" s="19">
        <v>0</v>
      </c>
      <c r="G516" s="19">
        <v>0</v>
      </c>
      <c r="H516" s="19">
        <v>0</v>
      </c>
      <c r="I516" s="19">
        <v>0</v>
      </c>
      <c r="J516" s="5">
        <f t="shared" si="274"/>
        <v>0</v>
      </c>
      <c r="K516" s="19">
        <v>100000</v>
      </c>
      <c r="L516" s="19">
        <v>100000</v>
      </c>
      <c r="M516" s="19">
        <v>0</v>
      </c>
      <c r="N516" s="26">
        <v>0</v>
      </c>
      <c r="O516" s="29">
        <f>L516+N516</f>
        <v>100000</v>
      </c>
    </row>
    <row r="517" spans="1:15" ht="12" customHeight="1" x14ac:dyDescent="0.25">
      <c r="A517" s="69" t="s">
        <v>590</v>
      </c>
      <c r="B517" s="70"/>
      <c r="C517" s="70"/>
      <c r="D517" s="70"/>
      <c r="E517" s="71"/>
      <c r="F517" s="6">
        <f>SUM(F516)</f>
        <v>0</v>
      </c>
      <c r="G517" s="6">
        <f>SUM(G516)</f>
        <v>0</v>
      </c>
      <c r="H517" s="6">
        <f t="shared" ref="H517:J517" si="289">SUM(H516)</f>
        <v>0</v>
      </c>
      <c r="I517" s="6">
        <f t="shared" si="289"/>
        <v>0</v>
      </c>
      <c r="J517" s="6">
        <f t="shared" si="289"/>
        <v>0</v>
      </c>
      <c r="K517" s="6">
        <f>SUM(K516)</f>
        <v>100000</v>
      </c>
      <c r="L517" s="6">
        <f>SUM(L516)</f>
        <v>100000</v>
      </c>
      <c r="M517" s="6">
        <f t="shared" ref="M517:O517" si="290">SUM(M516)</f>
        <v>0</v>
      </c>
      <c r="N517" s="6">
        <f t="shared" si="290"/>
        <v>0</v>
      </c>
      <c r="O517" s="6">
        <f t="shared" si="290"/>
        <v>100000</v>
      </c>
    </row>
    <row r="518" spans="1:15" s="7" customFormat="1" ht="12" customHeight="1" x14ac:dyDescent="0.25">
      <c r="A518" s="67" t="s">
        <v>384</v>
      </c>
      <c r="B518" s="68"/>
      <c r="C518" s="68"/>
      <c r="D518" s="68"/>
      <c r="E518" s="68"/>
      <c r="F518" s="10">
        <f>SUM(F463,F470,F473,F477,F480,F484,F496,F498,F511,F515)</f>
        <v>100000</v>
      </c>
      <c r="G518" s="10">
        <f>SUM(G463,G470,G473,G477,G480,G484,G496,G498,G511,G515)</f>
        <v>100000</v>
      </c>
      <c r="H518" s="10">
        <f>SUM(H463,H470,H473,H477,H480,H484,H496,H498,H511,H515)</f>
        <v>38051.71</v>
      </c>
      <c r="I518" s="10">
        <f>SUM(I463,I470,I473,I477,I480,I484,I496,I498,I511,I515)</f>
        <v>9133</v>
      </c>
      <c r="J518" s="10">
        <f t="shared" ref="J518:O518" si="291">SUM(J463,J470,J473,J477,J480,J484,J496,J498,J511,J515,J517)</f>
        <v>109133</v>
      </c>
      <c r="K518" s="10">
        <f t="shared" si="291"/>
        <v>15658500</v>
      </c>
      <c r="L518" s="10">
        <f t="shared" si="291"/>
        <v>15658500</v>
      </c>
      <c r="M518" s="10">
        <f t="shared" si="291"/>
        <v>1396554.2399999998</v>
      </c>
      <c r="N518" s="10">
        <f t="shared" si="291"/>
        <v>1265000</v>
      </c>
      <c r="O518" s="10">
        <f t="shared" si="291"/>
        <v>16923500</v>
      </c>
    </row>
    <row r="519" spans="1:15" ht="12" customHeight="1" outlineLevel="1" x14ac:dyDescent="0.25">
      <c r="A519" s="3" t="s">
        <v>385</v>
      </c>
      <c r="B519" s="3" t="s">
        <v>386</v>
      </c>
      <c r="C519" s="3" t="s">
        <v>312</v>
      </c>
      <c r="D519" s="3" t="s">
        <v>169</v>
      </c>
      <c r="E519" s="4" t="s">
        <v>170</v>
      </c>
      <c r="F519" s="5">
        <v>2200000</v>
      </c>
      <c r="G519" s="5">
        <v>2200000</v>
      </c>
      <c r="H519" s="39">
        <v>160790.5</v>
      </c>
      <c r="I519" s="25">
        <v>0</v>
      </c>
      <c r="J519" s="27">
        <f>G519+I519</f>
        <v>2200000</v>
      </c>
      <c r="K519" s="5">
        <v>0</v>
      </c>
      <c r="L519" s="5">
        <v>0</v>
      </c>
      <c r="M519" s="33">
        <v>0</v>
      </c>
      <c r="N519" s="5">
        <v>0</v>
      </c>
      <c r="O519" s="5">
        <v>0</v>
      </c>
    </row>
    <row r="520" spans="1:15" ht="12" customHeight="1" outlineLevel="1" x14ac:dyDescent="0.25">
      <c r="A520" s="3" t="s">
        <v>385</v>
      </c>
      <c r="B520" s="3" t="s">
        <v>386</v>
      </c>
      <c r="C520" s="3" t="s">
        <v>312</v>
      </c>
      <c r="D520" s="3" t="s">
        <v>374</v>
      </c>
      <c r="E520" s="4" t="s">
        <v>375</v>
      </c>
      <c r="F520" s="5">
        <v>0</v>
      </c>
      <c r="G520" s="5">
        <v>0</v>
      </c>
      <c r="H520" s="5">
        <v>0</v>
      </c>
      <c r="I520" s="25">
        <v>0</v>
      </c>
      <c r="J520" s="27">
        <f t="shared" ref="J520:J529" si="292">G520+I520</f>
        <v>0</v>
      </c>
      <c r="K520" s="5">
        <v>0</v>
      </c>
      <c r="L520" s="5">
        <v>0</v>
      </c>
      <c r="M520" s="33">
        <v>0</v>
      </c>
      <c r="N520" s="5">
        <v>0</v>
      </c>
      <c r="O520" s="5">
        <v>0</v>
      </c>
    </row>
    <row r="521" spans="1:15" ht="12" customHeight="1" outlineLevel="1" x14ac:dyDescent="0.25">
      <c r="A521" s="3" t="s">
        <v>385</v>
      </c>
      <c r="B521" s="3" t="s">
        <v>386</v>
      </c>
      <c r="C521" s="3" t="s">
        <v>312</v>
      </c>
      <c r="D521" s="3" t="s">
        <v>80</v>
      </c>
      <c r="E521" s="4" t="s">
        <v>81</v>
      </c>
      <c r="F521" s="5">
        <v>0</v>
      </c>
      <c r="G521" s="5">
        <v>0</v>
      </c>
      <c r="H521" s="39">
        <v>0</v>
      </c>
      <c r="I521" s="25">
        <v>0</v>
      </c>
      <c r="J521" s="27">
        <f t="shared" si="292"/>
        <v>0</v>
      </c>
      <c r="K521" s="5">
        <v>0</v>
      </c>
      <c r="L521" s="5">
        <v>0</v>
      </c>
      <c r="M521" s="33">
        <v>0</v>
      </c>
      <c r="N521" s="5">
        <v>0</v>
      </c>
      <c r="O521" s="5">
        <v>0</v>
      </c>
    </row>
    <row r="522" spans="1:15" ht="12" customHeight="1" outlineLevel="1" x14ac:dyDescent="0.25">
      <c r="A522" s="3" t="s">
        <v>385</v>
      </c>
      <c r="B522" s="3" t="s">
        <v>386</v>
      </c>
      <c r="C522" s="3" t="s">
        <v>312</v>
      </c>
      <c r="D522" s="3" t="s">
        <v>128</v>
      </c>
      <c r="E522" s="4" t="s">
        <v>129</v>
      </c>
      <c r="F522" s="5">
        <v>0</v>
      </c>
      <c r="G522" s="5">
        <v>0</v>
      </c>
      <c r="H522" s="5">
        <v>0</v>
      </c>
      <c r="I522" s="5">
        <v>0</v>
      </c>
      <c r="J522" s="5">
        <f t="shared" si="292"/>
        <v>0</v>
      </c>
      <c r="K522" s="5">
        <v>0</v>
      </c>
      <c r="L522" s="5">
        <v>0</v>
      </c>
      <c r="M522" s="33">
        <v>0</v>
      </c>
      <c r="N522" s="26">
        <v>0</v>
      </c>
      <c r="O522" s="29">
        <f>L522+N522</f>
        <v>0</v>
      </c>
    </row>
    <row r="523" spans="1:15" ht="12" customHeight="1" outlineLevel="1" x14ac:dyDescent="0.25">
      <c r="A523" s="3" t="s">
        <v>385</v>
      </c>
      <c r="B523" s="3" t="s">
        <v>386</v>
      </c>
      <c r="C523" s="3" t="s">
        <v>312</v>
      </c>
      <c r="D523" s="3" t="s">
        <v>130</v>
      </c>
      <c r="E523" s="4" t="s">
        <v>131</v>
      </c>
      <c r="F523" s="5">
        <v>0</v>
      </c>
      <c r="G523" s="5">
        <v>0</v>
      </c>
      <c r="H523" s="5">
        <v>0</v>
      </c>
      <c r="I523" s="5">
        <v>0</v>
      </c>
      <c r="J523" s="5">
        <f t="shared" si="292"/>
        <v>0</v>
      </c>
      <c r="K523" s="5">
        <v>30000</v>
      </c>
      <c r="L523" s="5">
        <v>30000</v>
      </c>
      <c r="M523" s="33">
        <v>0</v>
      </c>
      <c r="N523" s="26">
        <v>0</v>
      </c>
      <c r="O523" s="29">
        <f t="shared" ref="O523:O529" si="293">L523+N523</f>
        <v>30000</v>
      </c>
    </row>
    <row r="524" spans="1:15" ht="12" customHeight="1" outlineLevel="1" x14ac:dyDescent="0.25">
      <c r="A524" s="3" t="s">
        <v>385</v>
      </c>
      <c r="B524" s="3" t="s">
        <v>386</v>
      </c>
      <c r="C524" s="3" t="s">
        <v>312</v>
      </c>
      <c r="D524" s="3" t="s">
        <v>136</v>
      </c>
      <c r="E524" s="4" t="s">
        <v>137</v>
      </c>
      <c r="F524" s="5">
        <v>0</v>
      </c>
      <c r="G524" s="5">
        <v>0</v>
      </c>
      <c r="H524" s="5">
        <v>0</v>
      </c>
      <c r="I524" s="5">
        <v>0</v>
      </c>
      <c r="J524" s="5">
        <f t="shared" si="292"/>
        <v>0</v>
      </c>
      <c r="K524" s="5">
        <v>5000</v>
      </c>
      <c r="L524" s="5">
        <v>5000</v>
      </c>
      <c r="M524" s="33">
        <v>1.38</v>
      </c>
      <c r="N524" s="26">
        <v>0</v>
      </c>
      <c r="O524" s="29">
        <f t="shared" si="293"/>
        <v>5000</v>
      </c>
    </row>
    <row r="525" spans="1:15" ht="12" customHeight="1" outlineLevel="1" x14ac:dyDescent="0.25">
      <c r="A525" s="3" t="s">
        <v>385</v>
      </c>
      <c r="B525" s="3" t="s">
        <v>386</v>
      </c>
      <c r="C525" s="3" t="s">
        <v>312</v>
      </c>
      <c r="D525" s="3" t="s">
        <v>142</v>
      </c>
      <c r="E525" s="4" t="s">
        <v>143</v>
      </c>
      <c r="F525" s="5">
        <v>0</v>
      </c>
      <c r="G525" s="5">
        <v>0</v>
      </c>
      <c r="H525" s="5">
        <v>0</v>
      </c>
      <c r="I525" s="5">
        <v>0</v>
      </c>
      <c r="J525" s="5">
        <f t="shared" si="292"/>
        <v>0</v>
      </c>
      <c r="K525" s="5">
        <v>16000</v>
      </c>
      <c r="L525" s="5">
        <v>16000</v>
      </c>
      <c r="M525" s="33">
        <v>303</v>
      </c>
      <c r="N525" s="26">
        <v>0</v>
      </c>
      <c r="O525" s="29">
        <f t="shared" si="293"/>
        <v>16000</v>
      </c>
    </row>
    <row r="526" spans="1:15" ht="12" customHeight="1" outlineLevel="1" x14ac:dyDescent="0.25">
      <c r="A526" s="3" t="s">
        <v>385</v>
      </c>
      <c r="B526" s="3" t="s">
        <v>386</v>
      </c>
      <c r="C526" s="3" t="s">
        <v>312</v>
      </c>
      <c r="D526" s="3" t="s">
        <v>144</v>
      </c>
      <c r="E526" s="4" t="s">
        <v>145</v>
      </c>
      <c r="F526" s="5">
        <v>0</v>
      </c>
      <c r="G526" s="5">
        <v>0</v>
      </c>
      <c r="H526" s="5">
        <v>0</v>
      </c>
      <c r="I526" s="5">
        <v>0</v>
      </c>
      <c r="J526" s="5">
        <f t="shared" si="292"/>
        <v>0</v>
      </c>
      <c r="K526" s="5">
        <v>12000</v>
      </c>
      <c r="L526" s="5">
        <v>12000</v>
      </c>
      <c r="M526" s="33">
        <v>0</v>
      </c>
      <c r="N526" s="26">
        <v>0</v>
      </c>
      <c r="O526" s="29">
        <f t="shared" si="293"/>
        <v>12000</v>
      </c>
    </row>
    <row r="527" spans="1:15" ht="12" customHeight="1" outlineLevel="1" x14ac:dyDescent="0.25">
      <c r="A527" s="3" t="s">
        <v>385</v>
      </c>
      <c r="B527" s="3" t="s">
        <v>386</v>
      </c>
      <c r="C527" s="3" t="s">
        <v>312</v>
      </c>
      <c r="D527" s="3" t="s">
        <v>181</v>
      </c>
      <c r="E527" s="4" t="s">
        <v>182</v>
      </c>
      <c r="F527" s="5">
        <v>0</v>
      </c>
      <c r="G527" s="5">
        <v>0</v>
      </c>
      <c r="H527" s="5">
        <v>0</v>
      </c>
      <c r="I527" s="5">
        <v>0</v>
      </c>
      <c r="J527" s="5">
        <f t="shared" si="292"/>
        <v>0</v>
      </c>
      <c r="K527" s="5">
        <v>5000</v>
      </c>
      <c r="L527" s="5">
        <v>5000</v>
      </c>
      <c r="M527" s="33">
        <v>0</v>
      </c>
      <c r="N527" s="26">
        <v>0</v>
      </c>
      <c r="O527" s="29">
        <f t="shared" si="293"/>
        <v>5000</v>
      </c>
    </row>
    <row r="528" spans="1:15" ht="12" customHeight="1" outlineLevel="1" x14ac:dyDescent="0.25">
      <c r="A528" s="3" t="s">
        <v>385</v>
      </c>
      <c r="B528" s="3" t="s">
        <v>386</v>
      </c>
      <c r="C528" s="3" t="s">
        <v>312</v>
      </c>
      <c r="D528" s="3" t="s">
        <v>101</v>
      </c>
      <c r="E528" s="4" t="s">
        <v>102</v>
      </c>
      <c r="F528" s="5">
        <v>0</v>
      </c>
      <c r="G528" s="5">
        <v>0</v>
      </c>
      <c r="H528" s="5">
        <v>0</v>
      </c>
      <c r="I528" s="5">
        <v>0</v>
      </c>
      <c r="J528" s="5">
        <f t="shared" si="292"/>
        <v>0</v>
      </c>
      <c r="K528" s="5">
        <v>20000</v>
      </c>
      <c r="L528" s="5">
        <v>20000</v>
      </c>
      <c r="M528" s="33">
        <v>724</v>
      </c>
      <c r="N528" s="26">
        <v>0</v>
      </c>
      <c r="O528" s="29">
        <f t="shared" si="293"/>
        <v>20000</v>
      </c>
    </row>
    <row r="529" spans="1:15" ht="12" customHeight="1" outlineLevel="1" x14ac:dyDescent="0.25">
      <c r="A529" s="3" t="s">
        <v>385</v>
      </c>
      <c r="B529" s="3" t="s">
        <v>386</v>
      </c>
      <c r="C529" s="3" t="s">
        <v>312</v>
      </c>
      <c r="D529" s="3" t="s">
        <v>84</v>
      </c>
      <c r="E529" s="4" t="s">
        <v>85</v>
      </c>
      <c r="F529" s="5">
        <v>0</v>
      </c>
      <c r="G529" s="5">
        <v>0</v>
      </c>
      <c r="H529" s="5">
        <v>0</v>
      </c>
      <c r="I529" s="5">
        <v>0</v>
      </c>
      <c r="J529" s="5">
        <f t="shared" si="292"/>
        <v>0</v>
      </c>
      <c r="K529" s="5">
        <v>50000</v>
      </c>
      <c r="L529" s="5">
        <v>50000</v>
      </c>
      <c r="M529" s="33">
        <v>319</v>
      </c>
      <c r="N529" s="26">
        <v>0</v>
      </c>
      <c r="O529" s="29">
        <f t="shared" si="293"/>
        <v>50000</v>
      </c>
    </row>
    <row r="530" spans="1:15" ht="12" customHeight="1" x14ac:dyDescent="0.25">
      <c r="A530" s="65" t="s">
        <v>387</v>
      </c>
      <c r="B530" s="66"/>
      <c r="C530" s="66"/>
      <c r="D530" s="66"/>
      <c r="E530" s="66"/>
      <c r="F530" s="6">
        <f>SUM(F519:F529)</f>
        <v>2200000</v>
      </c>
      <c r="G530" s="6">
        <f>SUM(G519:G529)</f>
        <v>2200000</v>
      </c>
      <c r="H530" s="6">
        <f t="shared" ref="H530:J530" si="294">SUM(H519:H529)</f>
        <v>160790.5</v>
      </c>
      <c r="I530" s="6">
        <f t="shared" si="294"/>
        <v>0</v>
      </c>
      <c r="J530" s="6">
        <f t="shared" si="294"/>
        <v>2200000</v>
      </c>
      <c r="K530" s="6">
        <f>SUM(K519:K529)</f>
        <v>138000</v>
      </c>
      <c r="L530" s="6">
        <f>SUM(L519:L529)</f>
        <v>138000</v>
      </c>
      <c r="M530" s="6">
        <f t="shared" ref="M530:O530" si="295">SUM(M519:M529)</f>
        <v>1347.38</v>
      </c>
      <c r="N530" s="6">
        <f t="shared" si="295"/>
        <v>0</v>
      </c>
      <c r="O530" s="6">
        <f t="shared" si="295"/>
        <v>138000</v>
      </c>
    </row>
    <row r="531" spans="1:15" ht="12" customHeight="1" outlineLevel="1" x14ac:dyDescent="0.25">
      <c r="A531" s="3" t="s">
        <v>385</v>
      </c>
      <c r="B531" s="3" t="s">
        <v>388</v>
      </c>
      <c r="C531" s="3" t="s">
        <v>312</v>
      </c>
      <c r="D531" s="3" t="s">
        <v>169</v>
      </c>
      <c r="E531" s="4" t="s">
        <v>170</v>
      </c>
      <c r="F531" s="5">
        <v>250000</v>
      </c>
      <c r="G531" s="5">
        <v>250000</v>
      </c>
      <c r="H531" s="39">
        <v>400</v>
      </c>
      <c r="I531" s="25">
        <v>0</v>
      </c>
      <c r="J531" s="27">
        <f>G531+I531</f>
        <v>250000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</row>
    <row r="532" spans="1:15" ht="12" customHeight="1" x14ac:dyDescent="0.25">
      <c r="A532" s="65" t="s">
        <v>389</v>
      </c>
      <c r="B532" s="66"/>
      <c r="C532" s="66"/>
      <c r="D532" s="66"/>
      <c r="E532" s="66"/>
      <c r="F532" s="6">
        <f>SUM(F531)</f>
        <v>250000</v>
      </c>
      <c r="G532" s="6">
        <f>SUM(G531)</f>
        <v>250000</v>
      </c>
      <c r="H532" s="6">
        <f t="shared" ref="H532:J532" si="296">SUM(H531)</f>
        <v>400</v>
      </c>
      <c r="I532" s="6">
        <f t="shared" si="296"/>
        <v>0</v>
      </c>
      <c r="J532" s="6">
        <f t="shared" si="296"/>
        <v>250000</v>
      </c>
      <c r="K532" s="6">
        <f>SUM(K531)</f>
        <v>0</v>
      </c>
      <c r="L532" s="6">
        <f>SUM(L531)</f>
        <v>0</v>
      </c>
      <c r="M532" s="6">
        <f t="shared" ref="M532:O532" si="297">SUM(M531)</f>
        <v>0</v>
      </c>
      <c r="N532" s="6">
        <f t="shared" si="297"/>
        <v>0</v>
      </c>
      <c r="O532" s="6">
        <f t="shared" si="297"/>
        <v>0</v>
      </c>
    </row>
    <row r="533" spans="1:15" ht="12" customHeight="1" outlineLevel="1" x14ac:dyDescent="0.25">
      <c r="A533" s="3" t="s">
        <v>385</v>
      </c>
      <c r="B533" s="3" t="s">
        <v>390</v>
      </c>
      <c r="C533" s="3" t="s">
        <v>226</v>
      </c>
      <c r="D533" s="3" t="s">
        <v>120</v>
      </c>
      <c r="E533" s="4" t="s">
        <v>121</v>
      </c>
      <c r="F533" s="5">
        <v>0</v>
      </c>
      <c r="G533" s="5">
        <v>0</v>
      </c>
      <c r="H533" s="5">
        <v>0</v>
      </c>
      <c r="I533" s="5">
        <v>0</v>
      </c>
      <c r="J533" s="5">
        <f>G533+I533</f>
        <v>0</v>
      </c>
      <c r="K533" s="33">
        <v>120000</v>
      </c>
      <c r="L533" s="33">
        <v>120000</v>
      </c>
      <c r="M533" s="33">
        <v>0</v>
      </c>
      <c r="N533" s="26">
        <v>-120000</v>
      </c>
      <c r="O533" s="29">
        <f>L533+N533</f>
        <v>0</v>
      </c>
    </row>
    <row r="534" spans="1:15" ht="12" customHeight="1" outlineLevel="1" x14ac:dyDescent="0.25">
      <c r="A534" s="3" t="s">
        <v>385</v>
      </c>
      <c r="B534" s="3" t="s">
        <v>390</v>
      </c>
      <c r="C534" s="3" t="s">
        <v>226</v>
      </c>
      <c r="D534" s="3" t="s">
        <v>175</v>
      </c>
      <c r="E534" s="4" t="s">
        <v>176</v>
      </c>
      <c r="F534" s="5">
        <v>0</v>
      </c>
      <c r="G534" s="5">
        <v>0</v>
      </c>
      <c r="H534" s="5">
        <v>0</v>
      </c>
      <c r="I534" s="5">
        <v>0</v>
      </c>
      <c r="J534" s="5">
        <f t="shared" ref="J534:J548" si="298">G534+I534</f>
        <v>0</v>
      </c>
      <c r="K534" s="33">
        <v>15000</v>
      </c>
      <c r="L534" s="33">
        <v>15000</v>
      </c>
      <c r="M534" s="33">
        <v>0</v>
      </c>
      <c r="N534" s="26">
        <v>-15000</v>
      </c>
      <c r="O534" s="29">
        <f t="shared" ref="O534:O541" si="299">L534+N534</f>
        <v>0</v>
      </c>
    </row>
    <row r="535" spans="1:15" ht="12" customHeight="1" outlineLevel="1" x14ac:dyDescent="0.25">
      <c r="A535" s="3" t="s">
        <v>385</v>
      </c>
      <c r="B535" s="3" t="s">
        <v>390</v>
      </c>
      <c r="C535" s="3" t="s">
        <v>226</v>
      </c>
      <c r="D535" s="3" t="s">
        <v>177</v>
      </c>
      <c r="E535" s="4" t="s">
        <v>178</v>
      </c>
      <c r="F535" s="5">
        <v>0</v>
      </c>
      <c r="G535" s="5">
        <v>0</v>
      </c>
      <c r="H535" s="5">
        <v>0</v>
      </c>
      <c r="I535" s="5">
        <v>0</v>
      </c>
      <c r="J535" s="5">
        <f t="shared" si="298"/>
        <v>0</v>
      </c>
      <c r="K535" s="33">
        <v>5000</v>
      </c>
      <c r="L535" s="33">
        <v>5000</v>
      </c>
      <c r="M535" s="33">
        <v>0</v>
      </c>
      <c r="N535" s="26">
        <v>-5000</v>
      </c>
      <c r="O535" s="29">
        <f t="shared" si="299"/>
        <v>0</v>
      </c>
    </row>
    <row r="536" spans="1:15" ht="12" customHeight="1" outlineLevel="1" x14ac:dyDescent="0.25">
      <c r="A536" s="3" t="s">
        <v>385</v>
      </c>
      <c r="B536" s="3" t="s">
        <v>390</v>
      </c>
      <c r="C536" s="3" t="s">
        <v>226</v>
      </c>
      <c r="D536" s="3" t="s">
        <v>130</v>
      </c>
      <c r="E536" s="4" t="s">
        <v>131</v>
      </c>
      <c r="F536" s="5">
        <v>0</v>
      </c>
      <c r="G536" s="5">
        <v>0</v>
      </c>
      <c r="H536" s="5">
        <v>0</v>
      </c>
      <c r="I536" s="5">
        <v>0</v>
      </c>
      <c r="J536" s="5">
        <f t="shared" si="298"/>
        <v>0</v>
      </c>
      <c r="K536" s="33">
        <v>50000</v>
      </c>
      <c r="L536" s="33">
        <v>50000</v>
      </c>
      <c r="M536" s="33">
        <v>0</v>
      </c>
      <c r="N536" s="26">
        <v>0</v>
      </c>
      <c r="O536" s="29">
        <f t="shared" si="299"/>
        <v>50000</v>
      </c>
    </row>
    <row r="537" spans="1:15" ht="12" customHeight="1" outlineLevel="1" x14ac:dyDescent="0.25">
      <c r="A537" s="3" t="s">
        <v>385</v>
      </c>
      <c r="B537" s="3" t="s">
        <v>390</v>
      </c>
      <c r="C537" s="3" t="s">
        <v>226</v>
      </c>
      <c r="D537" s="3" t="s">
        <v>132</v>
      </c>
      <c r="E537" s="4" t="s">
        <v>133</v>
      </c>
      <c r="F537" s="5">
        <v>0</v>
      </c>
      <c r="G537" s="5">
        <v>0</v>
      </c>
      <c r="H537" s="5">
        <v>0</v>
      </c>
      <c r="I537" s="5">
        <v>0</v>
      </c>
      <c r="J537" s="5">
        <f t="shared" si="298"/>
        <v>0</v>
      </c>
      <c r="K537" s="33">
        <v>50000</v>
      </c>
      <c r="L537" s="33">
        <v>50000</v>
      </c>
      <c r="M537" s="33">
        <v>0</v>
      </c>
      <c r="N537" s="26">
        <v>0</v>
      </c>
      <c r="O537" s="29">
        <f t="shared" si="299"/>
        <v>50000</v>
      </c>
    </row>
    <row r="538" spans="1:15" ht="12" customHeight="1" outlineLevel="1" x14ac:dyDescent="0.25">
      <c r="A538" s="3" t="s">
        <v>385</v>
      </c>
      <c r="B538" s="3" t="s">
        <v>390</v>
      </c>
      <c r="C538" s="3" t="s">
        <v>226</v>
      </c>
      <c r="D538" s="3" t="s">
        <v>136</v>
      </c>
      <c r="E538" s="4" t="s">
        <v>137</v>
      </c>
      <c r="F538" s="5">
        <v>0</v>
      </c>
      <c r="G538" s="5">
        <v>0</v>
      </c>
      <c r="H538" s="5">
        <v>0</v>
      </c>
      <c r="I538" s="5">
        <v>0</v>
      </c>
      <c r="J538" s="5">
        <f t="shared" si="298"/>
        <v>0</v>
      </c>
      <c r="K538" s="33">
        <v>200000</v>
      </c>
      <c r="L538" s="33">
        <v>200000</v>
      </c>
      <c r="M538" s="33">
        <v>-27213.15</v>
      </c>
      <c r="N538" s="26">
        <v>0</v>
      </c>
      <c r="O538" s="29">
        <f t="shared" si="299"/>
        <v>200000</v>
      </c>
    </row>
    <row r="539" spans="1:15" ht="12" customHeight="1" outlineLevel="1" x14ac:dyDescent="0.25">
      <c r="A539" s="3" t="s">
        <v>385</v>
      </c>
      <c r="B539" s="3" t="s">
        <v>390</v>
      </c>
      <c r="C539" s="3" t="s">
        <v>226</v>
      </c>
      <c r="D539" s="3" t="s">
        <v>142</v>
      </c>
      <c r="E539" s="4" t="s">
        <v>143</v>
      </c>
      <c r="F539" s="5">
        <v>0</v>
      </c>
      <c r="G539" s="5">
        <v>0</v>
      </c>
      <c r="H539" s="5">
        <v>0</v>
      </c>
      <c r="I539" s="5">
        <v>0</v>
      </c>
      <c r="J539" s="5">
        <f t="shared" si="298"/>
        <v>0</v>
      </c>
      <c r="K539" s="33">
        <v>300</v>
      </c>
      <c r="L539" s="33">
        <v>300</v>
      </c>
      <c r="M539" s="33">
        <v>23</v>
      </c>
      <c r="N539" s="26">
        <v>0</v>
      </c>
      <c r="O539" s="29">
        <f t="shared" si="299"/>
        <v>300</v>
      </c>
    </row>
    <row r="540" spans="1:15" ht="12" customHeight="1" outlineLevel="1" x14ac:dyDescent="0.25">
      <c r="A540" s="3" t="s">
        <v>385</v>
      </c>
      <c r="B540" s="3" t="s">
        <v>390</v>
      </c>
      <c r="C540" s="3" t="s">
        <v>226</v>
      </c>
      <c r="D540" s="3" t="s">
        <v>101</v>
      </c>
      <c r="E540" s="4" t="s">
        <v>102</v>
      </c>
      <c r="F540" s="5">
        <v>0</v>
      </c>
      <c r="G540" s="5">
        <v>0</v>
      </c>
      <c r="H540" s="5">
        <v>0</v>
      </c>
      <c r="I540" s="5">
        <v>0</v>
      </c>
      <c r="J540" s="5">
        <f t="shared" si="298"/>
        <v>0</v>
      </c>
      <c r="K540" s="33">
        <v>30000</v>
      </c>
      <c r="L540" s="33">
        <v>30000</v>
      </c>
      <c r="M540" s="33">
        <v>0</v>
      </c>
      <c r="N540" s="26">
        <v>140000</v>
      </c>
      <c r="O540" s="29">
        <f t="shared" si="299"/>
        <v>170000</v>
      </c>
    </row>
    <row r="541" spans="1:15" ht="12" customHeight="1" outlineLevel="1" x14ac:dyDescent="0.25">
      <c r="A541" s="3" t="s">
        <v>385</v>
      </c>
      <c r="B541" s="3" t="s">
        <v>390</v>
      </c>
      <c r="C541" s="3" t="s">
        <v>226</v>
      </c>
      <c r="D541" s="3" t="s">
        <v>84</v>
      </c>
      <c r="E541" s="4" t="s">
        <v>85</v>
      </c>
      <c r="F541" s="5">
        <v>0</v>
      </c>
      <c r="G541" s="5">
        <v>0</v>
      </c>
      <c r="H541" s="5">
        <v>0</v>
      </c>
      <c r="I541" s="5">
        <v>0</v>
      </c>
      <c r="J541" s="5">
        <f t="shared" si="298"/>
        <v>0</v>
      </c>
      <c r="K541" s="33">
        <v>20000</v>
      </c>
      <c r="L541" s="33">
        <v>20000</v>
      </c>
      <c r="M541" s="33">
        <v>0</v>
      </c>
      <c r="N541" s="26">
        <v>0</v>
      </c>
      <c r="O541" s="29">
        <f t="shared" si="299"/>
        <v>20000</v>
      </c>
    </row>
    <row r="542" spans="1:15" ht="12" customHeight="1" x14ac:dyDescent="0.25">
      <c r="A542" s="65" t="s">
        <v>391</v>
      </c>
      <c r="B542" s="66"/>
      <c r="C542" s="66"/>
      <c r="D542" s="66"/>
      <c r="E542" s="66"/>
      <c r="F542" s="6">
        <f>SUM(F533:F541)</f>
        <v>0</v>
      </c>
      <c r="G542" s="6">
        <f>SUM(G533:G541)</f>
        <v>0</v>
      </c>
      <c r="H542" s="6">
        <f t="shared" ref="H542:J542" si="300">SUM(H533:H541)</f>
        <v>0</v>
      </c>
      <c r="I542" s="6">
        <f t="shared" si="300"/>
        <v>0</v>
      </c>
      <c r="J542" s="6">
        <f t="shared" si="300"/>
        <v>0</v>
      </c>
      <c r="K542" s="6">
        <f t="shared" ref="K542" si="301">SUM(K533:K541)</f>
        <v>490300</v>
      </c>
      <c r="L542" s="6">
        <f t="shared" ref="L542:O542" si="302">SUM(L533:L541)</f>
        <v>490300</v>
      </c>
      <c r="M542" s="6">
        <f t="shared" si="302"/>
        <v>-27190.15</v>
      </c>
      <c r="N542" s="6">
        <f t="shared" si="302"/>
        <v>0</v>
      </c>
      <c r="O542" s="6">
        <f t="shared" si="302"/>
        <v>490300</v>
      </c>
    </row>
    <row r="543" spans="1:15" ht="12" customHeight="1" outlineLevel="1" x14ac:dyDescent="0.25">
      <c r="A543" s="3" t="s">
        <v>385</v>
      </c>
      <c r="B543" s="3" t="s">
        <v>392</v>
      </c>
      <c r="C543" s="3" t="s">
        <v>303</v>
      </c>
      <c r="D543" s="3" t="s">
        <v>120</v>
      </c>
      <c r="E543" s="4" t="s">
        <v>121</v>
      </c>
      <c r="F543" s="5">
        <v>0</v>
      </c>
      <c r="G543" s="5">
        <v>0</v>
      </c>
      <c r="H543" s="5">
        <v>0</v>
      </c>
      <c r="I543" s="5">
        <v>0</v>
      </c>
      <c r="J543" s="5">
        <f t="shared" si="298"/>
        <v>0</v>
      </c>
      <c r="K543" s="33">
        <v>120000</v>
      </c>
      <c r="L543" s="33">
        <v>120000</v>
      </c>
      <c r="M543" s="33">
        <v>5418</v>
      </c>
      <c r="N543" s="26">
        <v>0</v>
      </c>
      <c r="O543" s="29">
        <f>L543+N543</f>
        <v>120000</v>
      </c>
    </row>
    <row r="544" spans="1:15" ht="12" customHeight="1" outlineLevel="1" x14ac:dyDescent="0.25">
      <c r="A544" s="3" t="s">
        <v>385</v>
      </c>
      <c r="B544" s="3" t="s">
        <v>392</v>
      </c>
      <c r="C544" s="3" t="s">
        <v>303</v>
      </c>
      <c r="D544" s="3" t="s">
        <v>128</v>
      </c>
      <c r="E544" s="4" t="s">
        <v>129</v>
      </c>
      <c r="F544" s="5">
        <v>0</v>
      </c>
      <c r="G544" s="5">
        <v>0</v>
      </c>
      <c r="H544" s="5">
        <v>0</v>
      </c>
      <c r="I544" s="5">
        <v>0</v>
      </c>
      <c r="J544" s="5">
        <f t="shared" ref="J544" si="303">G544+I544</f>
        <v>0</v>
      </c>
      <c r="K544" s="33">
        <v>0</v>
      </c>
      <c r="L544" s="33">
        <v>0</v>
      </c>
      <c r="M544" s="33">
        <v>0</v>
      </c>
      <c r="N544" s="26">
        <v>0</v>
      </c>
      <c r="O544" s="29">
        <f t="shared" ref="O544:O548" si="304">L544+N544</f>
        <v>0</v>
      </c>
    </row>
    <row r="545" spans="1:15" ht="12" customHeight="1" outlineLevel="1" x14ac:dyDescent="0.25">
      <c r="A545" s="3" t="s">
        <v>385</v>
      </c>
      <c r="B545" s="3" t="s">
        <v>392</v>
      </c>
      <c r="C545" s="3" t="s">
        <v>303</v>
      </c>
      <c r="D545" s="3" t="s">
        <v>130</v>
      </c>
      <c r="E545" s="4" t="s">
        <v>131</v>
      </c>
      <c r="F545" s="5">
        <v>0</v>
      </c>
      <c r="G545" s="5">
        <v>0</v>
      </c>
      <c r="H545" s="5">
        <v>0</v>
      </c>
      <c r="I545" s="5">
        <v>0</v>
      </c>
      <c r="J545" s="5">
        <f t="shared" si="298"/>
        <v>0</v>
      </c>
      <c r="K545" s="33">
        <v>110000</v>
      </c>
      <c r="L545" s="33">
        <v>110000</v>
      </c>
      <c r="M545" s="33">
        <v>23380</v>
      </c>
      <c r="N545" s="26">
        <v>0</v>
      </c>
      <c r="O545" s="29">
        <f t="shared" si="304"/>
        <v>110000</v>
      </c>
    </row>
    <row r="546" spans="1:15" ht="12" customHeight="1" outlineLevel="1" x14ac:dyDescent="0.25">
      <c r="A546" s="3" t="s">
        <v>385</v>
      </c>
      <c r="B546" s="3" t="s">
        <v>392</v>
      </c>
      <c r="C546" s="3" t="s">
        <v>303</v>
      </c>
      <c r="D546" s="3" t="s">
        <v>132</v>
      </c>
      <c r="E546" s="4" t="s">
        <v>133</v>
      </c>
      <c r="F546" s="5">
        <v>0</v>
      </c>
      <c r="G546" s="5">
        <v>0</v>
      </c>
      <c r="H546" s="5">
        <v>0</v>
      </c>
      <c r="I546" s="5">
        <v>0</v>
      </c>
      <c r="J546" s="5">
        <f t="shared" si="298"/>
        <v>0</v>
      </c>
      <c r="K546" s="33">
        <v>30000</v>
      </c>
      <c r="L546" s="33">
        <v>30000</v>
      </c>
      <c r="M546" s="33">
        <v>0</v>
      </c>
      <c r="N546" s="26">
        <v>0</v>
      </c>
      <c r="O546" s="29">
        <f t="shared" si="304"/>
        <v>30000</v>
      </c>
    </row>
    <row r="547" spans="1:15" ht="12" customHeight="1" outlineLevel="1" x14ac:dyDescent="0.25">
      <c r="A547" s="3" t="s">
        <v>385</v>
      </c>
      <c r="B547" s="3" t="s">
        <v>392</v>
      </c>
      <c r="C547" s="3" t="s">
        <v>303</v>
      </c>
      <c r="D547" s="3" t="s">
        <v>101</v>
      </c>
      <c r="E547" s="4" t="s">
        <v>102</v>
      </c>
      <c r="F547" s="5">
        <v>0</v>
      </c>
      <c r="G547" s="5">
        <v>0</v>
      </c>
      <c r="H547" s="5">
        <v>0</v>
      </c>
      <c r="I547" s="5">
        <v>0</v>
      </c>
      <c r="J547" s="5">
        <f t="shared" si="298"/>
        <v>0</v>
      </c>
      <c r="K547" s="33">
        <v>230000</v>
      </c>
      <c r="L547" s="33">
        <v>230000</v>
      </c>
      <c r="M547" s="33">
        <v>5626</v>
      </c>
      <c r="N547" s="26">
        <v>0</v>
      </c>
      <c r="O547" s="29">
        <f t="shared" si="304"/>
        <v>230000</v>
      </c>
    </row>
    <row r="548" spans="1:15" ht="12" customHeight="1" outlineLevel="1" x14ac:dyDescent="0.25">
      <c r="A548" s="3" t="s">
        <v>385</v>
      </c>
      <c r="B548" s="3" t="s">
        <v>392</v>
      </c>
      <c r="C548" s="3" t="s">
        <v>303</v>
      </c>
      <c r="D548" s="3" t="s">
        <v>84</v>
      </c>
      <c r="E548" s="4" t="s">
        <v>85</v>
      </c>
      <c r="F548" s="5">
        <v>0</v>
      </c>
      <c r="G548" s="5">
        <v>0</v>
      </c>
      <c r="H548" s="5">
        <v>0</v>
      </c>
      <c r="I548" s="5">
        <v>0</v>
      </c>
      <c r="J548" s="5">
        <f t="shared" si="298"/>
        <v>0</v>
      </c>
      <c r="K548" s="33">
        <v>30000</v>
      </c>
      <c r="L548" s="33">
        <v>30000</v>
      </c>
      <c r="M548" s="33">
        <v>0</v>
      </c>
      <c r="N548" s="26">
        <v>0</v>
      </c>
      <c r="O548" s="29">
        <f t="shared" si="304"/>
        <v>30000</v>
      </c>
    </row>
    <row r="549" spans="1:15" ht="12" customHeight="1" x14ac:dyDescent="0.25">
      <c r="A549" s="65" t="s">
        <v>393</v>
      </c>
      <c r="B549" s="66"/>
      <c r="C549" s="66"/>
      <c r="D549" s="66"/>
      <c r="E549" s="66"/>
      <c r="F549" s="6">
        <f>SUM(F543:F548)</f>
        <v>0</v>
      </c>
      <c r="G549" s="6">
        <f>SUM(G543:G548)</f>
        <v>0</v>
      </c>
      <c r="H549" s="6">
        <f t="shared" ref="H549:J549" si="305">SUM(H543:H548)</f>
        <v>0</v>
      </c>
      <c r="I549" s="6">
        <f t="shared" si="305"/>
        <v>0</v>
      </c>
      <c r="J549" s="6">
        <f t="shared" si="305"/>
        <v>0</v>
      </c>
      <c r="K549" s="6">
        <f>SUM(K543:K548)</f>
        <v>520000</v>
      </c>
      <c r="L549" s="6">
        <f>SUM(L543:L548)</f>
        <v>520000</v>
      </c>
      <c r="M549" s="6">
        <f>SUM(M543:M548)</f>
        <v>34424</v>
      </c>
      <c r="N549" s="6">
        <f t="shared" ref="N549:O549" si="306">SUM(N543:N548)</f>
        <v>0</v>
      </c>
      <c r="O549" s="6">
        <f t="shared" si="306"/>
        <v>520000</v>
      </c>
    </row>
    <row r="550" spans="1:15" ht="12" customHeight="1" outlineLevel="1" x14ac:dyDescent="0.25">
      <c r="A550" s="3" t="s">
        <v>385</v>
      </c>
      <c r="B550" s="3" t="s">
        <v>394</v>
      </c>
      <c r="C550" s="3" t="s">
        <v>95</v>
      </c>
      <c r="D550" s="3" t="s">
        <v>169</v>
      </c>
      <c r="E550" s="4" t="s">
        <v>170</v>
      </c>
      <c r="F550" s="5">
        <v>800000</v>
      </c>
      <c r="G550" s="39">
        <v>800000</v>
      </c>
      <c r="H550" s="33">
        <v>0</v>
      </c>
      <c r="I550" s="25">
        <v>0</v>
      </c>
      <c r="J550" s="27">
        <f>G550+I550</f>
        <v>800000</v>
      </c>
      <c r="K550" s="5">
        <v>0</v>
      </c>
      <c r="L550" s="5">
        <v>0</v>
      </c>
      <c r="M550" s="33">
        <v>0</v>
      </c>
      <c r="N550" s="5">
        <v>0</v>
      </c>
      <c r="O550" s="5">
        <v>0</v>
      </c>
    </row>
    <row r="551" spans="1:15" ht="12" customHeight="1" outlineLevel="1" x14ac:dyDescent="0.25">
      <c r="A551" s="3" t="s">
        <v>385</v>
      </c>
      <c r="B551" s="3" t="s">
        <v>394</v>
      </c>
      <c r="C551" s="3" t="s">
        <v>95</v>
      </c>
      <c r="D551" s="3" t="s">
        <v>120</v>
      </c>
      <c r="E551" s="4" t="s">
        <v>121</v>
      </c>
      <c r="F551" s="5">
        <v>0</v>
      </c>
      <c r="G551" s="5">
        <v>0</v>
      </c>
      <c r="H551" s="5">
        <v>0</v>
      </c>
      <c r="I551" s="5">
        <v>0</v>
      </c>
      <c r="J551" s="5">
        <f>G551+I551</f>
        <v>0</v>
      </c>
      <c r="K551" s="33">
        <v>200000</v>
      </c>
      <c r="L551" s="33">
        <v>200000</v>
      </c>
      <c r="M551" s="33">
        <v>0</v>
      </c>
      <c r="N551" s="26">
        <v>0</v>
      </c>
      <c r="O551" s="29">
        <f>L551+N551</f>
        <v>200000</v>
      </c>
    </row>
    <row r="552" spans="1:15" ht="12" customHeight="1" outlineLevel="1" x14ac:dyDescent="0.25">
      <c r="A552" s="3" t="s">
        <v>385</v>
      </c>
      <c r="B552" s="3" t="s">
        <v>394</v>
      </c>
      <c r="C552" s="3" t="s">
        <v>95</v>
      </c>
      <c r="D552" s="3" t="s">
        <v>357</v>
      </c>
      <c r="E552" s="4" t="s">
        <v>358</v>
      </c>
      <c r="F552" s="5">
        <v>0</v>
      </c>
      <c r="G552" s="5">
        <v>0</v>
      </c>
      <c r="H552" s="5">
        <v>0</v>
      </c>
      <c r="I552" s="5">
        <v>0</v>
      </c>
      <c r="J552" s="5">
        <f t="shared" ref="J552" si="307">G552+I552</f>
        <v>0</v>
      </c>
      <c r="K552" s="33">
        <v>1000</v>
      </c>
      <c r="L552" s="33">
        <v>1000</v>
      </c>
      <c r="M552" s="33">
        <v>0</v>
      </c>
      <c r="N552" s="26">
        <v>0</v>
      </c>
      <c r="O552" s="29">
        <f t="shared" ref="O552" si="308">L552+N552</f>
        <v>1000</v>
      </c>
    </row>
    <row r="553" spans="1:15" ht="12" customHeight="1" outlineLevel="1" x14ac:dyDescent="0.25">
      <c r="A553" s="3" t="s">
        <v>385</v>
      </c>
      <c r="B553" s="3" t="s">
        <v>394</v>
      </c>
      <c r="C553" s="3" t="s">
        <v>95</v>
      </c>
      <c r="D553" s="3" t="s">
        <v>128</v>
      </c>
      <c r="E553" s="4" t="s">
        <v>129</v>
      </c>
      <c r="F553" s="5">
        <v>0</v>
      </c>
      <c r="G553" s="5">
        <v>0</v>
      </c>
      <c r="H553" s="5">
        <v>0</v>
      </c>
      <c r="I553" s="5">
        <v>0</v>
      </c>
      <c r="J553" s="5">
        <f t="shared" ref="J553:J560" si="309">G553+I553</f>
        <v>0</v>
      </c>
      <c r="K553" s="33">
        <v>20000</v>
      </c>
      <c r="L553" s="33">
        <v>20000</v>
      </c>
      <c r="M553" s="33">
        <v>0</v>
      </c>
      <c r="N553" s="26">
        <v>0</v>
      </c>
      <c r="O553" s="29">
        <f t="shared" ref="O553:O560" si="310">L553+N553</f>
        <v>20000</v>
      </c>
    </row>
    <row r="554" spans="1:15" ht="12" customHeight="1" outlineLevel="1" x14ac:dyDescent="0.25">
      <c r="A554" s="3" t="s">
        <v>385</v>
      </c>
      <c r="B554" s="3" t="s">
        <v>394</v>
      </c>
      <c r="C554" s="3" t="s">
        <v>95</v>
      </c>
      <c r="D554" s="3" t="s">
        <v>130</v>
      </c>
      <c r="E554" s="4" t="s">
        <v>131</v>
      </c>
      <c r="F554" s="5">
        <v>0</v>
      </c>
      <c r="G554" s="5">
        <v>0</v>
      </c>
      <c r="H554" s="5">
        <v>0</v>
      </c>
      <c r="I554" s="5">
        <v>0</v>
      </c>
      <c r="J554" s="5">
        <f t="shared" si="309"/>
        <v>0</v>
      </c>
      <c r="K554" s="33">
        <v>150000</v>
      </c>
      <c r="L554" s="33">
        <v>150000</v>
      </c>
      <c r="M554" s="33">
        <v>0</v>
      </c>
      <c r="N554" s="26">
        <v>0</v>
      </c>
      <c r="O554" s="29">
        <f t="shared" si="310"/>
        <v>150000</v>
      </c>
    </row>
    <row r="555" spans="1:15" ht="12" customHeight="1" outlineLevel="1" x14ac:dyDescent="0.25">
      <c r="A555" s="3" t="s">
        <v>385</v>
      </c>
      <c r="B555" s="3" t="s">
        <v>394</v>
      </c>
      <c r="C555" s="3" t="s">
        <v>95</v>
      </c>
      <c r="D555" s="3" t="s">
        <v>132</v>
      </c>
      <c r="E555" s="4" t="s">
        <v>133</v>
      </c>
      <c r="F555" s="5">
        <v>0</v>
      </c>
      <c r="G555" s="5">
        <v>0</v>
      </c>
      <c r="H555" s="5">
        <v>0</v>
      </c>
      <c r="I555" s="5">
        <v>0</v>
      </c>
      <c r="J555" s="5">
        <f t="shared" si="309"/>
        <v>0</v>
      </c>
      <c r="K555" s="33">
        <v>260000</v>
      </c>
      <c r="L555" s="33">
        <v>260000</v>
      </c>
      <c r="M555" s="33">
        <v>0</v>
      </c>
      <c r="N555" s="26">
        <v>0</v>
      </c>
      <c r="O555" s="29">
        <f t="shared" si="310"/>
        <v>260000</v>
      </c>
    </row>
    <row r="556" spans="1:15" ht="12" customHeight="1" outlineLevel="1" x14ac:dyDescent="0.25">
      <c r="A556" s="3" t="s">
        <v>385</v>
      </c>
      <c r="B556" s="3" t="s">
        <v>394</v>
      </c>
      <c r="C556" s="3" t="s">
        <v>95</v>
      </c>
      <c r="D556" s="3" t="s">
        <v>136</v>
      </c>
      <c r="E556" s="4" t="s">
        <v>137</v>
      </c>
      <c r="F556" s="5">
        <v>0</v>
      </c>
      <c r="G556" s="5">
        <v>0</v>
      </c>
      <c r="H556" s="5">
        <v>0</v>
      </c>
      <c r="I556" s="5">
        <v>0</v>
      </c>
      <c r="J556" s="5">
        <f t="shared" si="309"/>
        <v>0</v>
      </c>
      <c r="K556" s="33">
        <v>300000</v>
      </c>
      <c r="L556" s="33">
        <v>300000</v>
      </c>
      <c r="M556" s="33">
        <v>126316.21</v>
      </c>
      <c r="N556" s="26">
        <v>0</v>
      </c>
      <c r="O556" s="29">
        <f t="shared" si="310"/>
        <v>300000</v>
      </c>
    </row>
    <row r="557" spans="1:15" ht="12" customHeight="1" outlineLevel="1" x14ac:dyDescent="0.25">
      <c r="A557" s="3" t="s">
        <v>385</v>
      </c>
      <c r="B557" s="3" t="s">
        <v>394</v>
      </c>
      <c r="C557" s="3" t="s">
        <v>95</v>
      </c>
      <c r="D557" s="3" t="s">
        <v>148</v>
      </c>
      <c r="E557" s="4" t="s">
        <v>149</v>
      </c>
      <c r="F557" s="5">
        <v>0</v>
      </c>
      <c r="G557" s="5">
        <v>0</v>
      </c>
      <c r="H557" s="5">
        <v>0</v>
      </c>
      <c r="I557" s="5">
        <v>0</v>
      </c>
      <c r="J557" s="5">
        <f t="shared" si="309"/>
        <v>0</v>
      </c>
      <c r="K557" s="33">
        <v>15000</v>
      </c>
      <c r="L557" s="33">
        <v>15000</v>
      </c>
      <c r="M557" s="33">
        <v>0</v>
      </c>
      <c r="N557" s="26">
        <v>0</v>
      </c>
      <c r="O557" s="29">
        <f t="shared" si="310"/>
        <v>15000</v>
      </c>
    </row>
    <row r="558" spans="1:15" ht="12" customHeight="1" outlineLevel="1" x14ac:dyDescent="0.25">
      <c r="A558" s="3" t="s">
        <v>385</v>
      </c>
      <c r="B558" s="3" t="s">
        <v>394</v>
      </c>
      <c r="C558" s="3" t="s">
        <v>95</v>
      </c>
      <c r="D558" s="3" t="s">
        <v>101</v>
      </c>
      <c r="E558" s="4" t="s">
        <v>102</v>
      </c>
      <c r="F558" s="5">
        <v>0</v>
      </c>
      <c r="G558" s="5">
        <v>0</v>
      </c>
      <c r="H558" s="5">
        <v>0</v>
      </c>
      <c r="I558" s="5">
        <v>0</v>
      </c>
      <c r="J558" s="5">
        <f t="shared" si="309"/>
        <v>0</v>
      </c>
      <c r="K558" s="33">
        <v>440000</v>
      </c>
      <c r="L558" s="33">
        <v>440000</v>
      </c>
      <c r="M558" s="33">
        <v>0</v>
      </c>
      <c r="N558" s="26">
        <v>0</v>
      </c>
      <c r="O558" s="29">
        <f t="shared" si="310"/>
        <v>440000</v>
      </c>
    </row>
    <row r="559" spans="1:15" ht="12" customHeight="1" outlineLevel="1" x14ac:dyDescent="0.25">
      <c r="A559" s="3" t="s">
        <v>385</v>
      </c>
      <c r="B559" s="3" t="s">
        <v>394</v>
      </c>
      <c r="C559" s="3" t="s">
        <v>95</v>
      </c>
      <c r="D559" s="3" t="s">
        <v>84</v>
      </c>
      <c r="E559" s="4" t="s">
        <v>85</v>
      </c>
      <c r="F559" s="5">
        <v>0</v>
      </c>
      <c r="G559" s="5">
        <v>0</v>
      </c>
      <c r="H559" s="5">
        <v>0</v>
      </c>
      <c r="I559" s="5">
        <v>0</v>
      </c>
      <c r="J559" s="5">
        <f t="shared" si="309"/>
        <v>0</v>
      </c>
      <c r="K559" s="33">
        <v>50000</v>
      </c>
      <c r="L559" s="33">
        <v>50000</v>
      </c>
      <c r="M559" s="33">
        <v>0</v>
      </c>
      <c r="N559" s="26">
        <v>0</v>
      </c>
      <c r="O559" s="29">
        <f t="shared" si="310"/>
        <v>50000</v>
      </c>
    </row>
    <row r="560" spans="1:15" ht="12" customHeight="1" outlineLevel="1" x14ac:dyDescent="0.25">
      <c r="A560" s="3" t="s">
        <v>385</v>
      </c>
      <c r="B560" s="3" t="s">
        <v>638</v>
      </c>
      <c r="C560" s="3" t="s">
        <v>95</v>
      </c>
      <c r="D560" s="3" t="s">
        <v>231</v>
      </c>
      <c r="E560" s="4" t="s">
        <v>232</v>
      </c>
      <c r="F560" s="5">
        <v>0</v>
      </c>
      <c r="G560" s="5">
        <v>0</v>
      </c>
      <c r="H560" s="5">
        <v>0</v>
      </c>
      <c r="I560" s="5">
        <v>0</v>
      </c>
      <c r="J560" s="5">
        <f t="shared" si="309"/>
        <v>0</v>
      </c>
      <c r="K560" s="33">
        <v>280000</v>
      </c>
      <c r="L560" s="33">
        <v>280000</v>
      </c>
      <c r="M560" s="33">
        <v>0</v>
      </c>
      <c r="N560" s="26">
        <v>0</v>
      </c>
      <c r="O560" s="29">
        <f t="shared" si="310"/>
        <v>280000</v>
      </c>
    </row>
    <row r="561" spans="1:15" ht="12" customHeight="1" x14ac:dyDescent="0.25">
      <c r="A561" s="65" t="s">
        <v>395</v>
      </c>
      <c r="B561" s="66"/>
      <c r="C561" s="66"/>
      <c r="D561" s="66"/>
      <c r="E561" s="66"/>
      <c r="F561" s="6">
        <f>SUM(F550:F560)</f>
        <v>800000</v>
      </c>
      <c r="G561" s="6">
        <f>SUM(G550:G560)</f>
        <v>800000</v>
      </c>
      <c r="H561" s="6">
        <f>SUM(H550:H560)</f>
        <v>0</v>
      </c>
      <c r="I561" s="6">
        <f>SUM(I550:I560)</f>
        <v>0</v>
      </c>
      <c r="J561" s="6">
        <f>SUM(J550:J559)</f>
        <v>800000</v>
      </c>
      <c r="K561" s="6">
        <f>SUM(K550:K560)</f>
        <v>1716000</v>
      </c>
      <c r="L561" s="6">
        <f>SUM(L550:L560)</f>
        <v>1716000</v>
      </c>
      <c r="M561" s="6">
        <f>SUM(M550:M560)</f>
        <v>126316.21</v>
      </c>
      <c r="N561" s="6">
        <f>SUM(N550:N560)</f>
        <v>0</v>
      </c>
      <c r="O561" s="6">
        <f>SUM(O550:O560)</f>
        <v>1716000</v>
      </c>
    </row>
    <row r="562" spans="1:15" ht="12" customHeight="1" outlineLevel="1" x14ac:dyDescent="0.25">
      <c r="A562" s="3" t="s">
        <v>385</v>
      </c>
      <c r="B562" s="3" t="s">
        <v>396</v>
      </c>
      <c r="C562" s="3" t="s">
        <v>269</v>
      </c>
      <c r="D562" s="3" t="s">
        <v>169</v>
      </c>
      <c r="E562" s="4" t="s">
        <v>170</v>
      </c>
      <c r="F562" s="5">
        <v>1852846</v>
      </c>
      <c r="G562" s="33">
        <v>1852846</v>
      </c>
      <c r="H562" s="33">
        <v>231173.58</v>
      </c>
      <c r="I562" s="25">
        <v>0</v>
      </c>
      <c r="J562" s="27">
        <f>G562+I562</f>
        <v>1852846</v>
      </c>
      <c r="K562" s="5">
        <v>0</v>
      </c>
      <c r="L562" s="5">
        <v>0</v>
      </c>
      <c r="M562" s="33">
        <v>0</v>
      </c>
      <c r="N562" s="5">
        <v>0</v>
      </c>
      <c r="O562" s="5">
        <v>0</v>
      </c>
    </row>
    <row r="563" spans="1:15" ht="12" customHeight="1" outlineLevel="1" x14ac:dyDescent="0.25">
      <c r="A563" s="3" t="s">
        <v>385</v>
      </c>
      <c r="B563" s="3" t="s">
        <v>396</v>
      </c>
      <c r="C563" s="3" t="s">
        <v>269</v>
      </c>
      <c r="D563" s="3" t="s">
        <v>218</v>
      </c>
      <c r="E563" s="4" t="s">
        <v>219</v>
      </c>
      <c r="F563" s="5">
        <v>1269734</v>
      </c>
      <c r="G563" s="33">
        <v>1269734</v>
      </c>
      <c r="H563" s="33">
        <v>380420.12</v>
      </c>
      <c r="I563" s="25">
        <v>0</v>
      </c>
      <c r="J563" s="27">
        <f>G563+I563</f>
        <v>1269734</v>
      </c>
      <c r="K563" s="5">
        <v>0</v>
      </c>
      <c r="L563" s="5">
        <v>0</v>
      </c>
      <c r="M563" s="33">
        <v>0</v>
      </c>
      <c r="N563" s="5">
        <v>0</v>
      </c>
      <c r="O563" s="5">
        <v>0</v>
      </c>
    </row>
    <row r="564" spans="1:15" ht="12" customHeight="1" outlineLevel="1" x14ac:dyDescent="0.25">
      <c r="A564" s="3" t="s">
        <v>385</v>
      </c>
      <c r="B564" s="3" t="s">
        <v>396</v>
      </c>
      <c r="C564" s="3" t="s">
        <v>269</v>
      </c>
      <c r="D564" s="3" t="s">
        <v>173</v>
      </c>
      <c r="E564" s="4" t="s">
        <v>174</v>
      </c>
      <c r="F564" s="5">
        <v>0</v>
      </c>
      <c r="G564" s="5">
        <v>0</v>
      </c>
      <c r="H564" s="5">
        <v>0</v>
      </c>
      <c r="I564" s="5">
        <v>0</v>
      </c>
      <c r="J564" s="5">
        <f>G564+I564</f>
        <v>0</v>
      </c>
      <c r="K564" s="33">
        <v>2100000</v>
      </c>
      <c r="L564" s="33">
        <v>2100000</v>
      </c>
      <c r="M564" s="33">
        <v>307397</v>
      </c>
      <c r="N564" s="26">
        <v>15000</v>
      </c>
      <c r="O564" s="29">
        <f>L564+N564</f>
        <v>2115000</v>
      </c>
    </row>
    <row r="565" spans="1:15" ht="12" customHeight="1" outlineLevel="1" x14ac:dyDescent="0.25">
      <c r="A565" s="3" t="s">
        <v>385</v>
      </c>
      <c r="B565" s="3" t="s">
        <v>396</v>
      </c>
      <c r="C565" s="3" t="s">
        <v>269</v>
      </c>
      <c r="D565" s="3" t="s">
        <v>120</v>
      </c>
      <c r="E565" s="4" t="s">
        <v>121</v>
      </c>
      <c r="F565" s="5">
        <v>0</v>
      </c>
      <c r="G565" s="5">
        <v>0</v>
      </c>
      <c r="H565" s="5">
        <v>0</v>
      </c>
      <c r="I565" s="5">
        <v>0</v>
      </c>
      <c r="J565" s="5">
        <f t="shared" ref="J565:J583" si="311">G565+I565</f>
        <v>0</v>
      </c>
      <c r="K565" s="33">
        <v>50000</v>
      </c>
      <c r="L565" s="33">
        <v>50000</v>
      </c>
      <c r="M565" s="33">
        <v>31476</v>
      </c>
      <c r="N565" s="26">
        <v>0</v>
      </c>
      <c r="O565" s="29">
        <f t="shared" ref="O565:O583" si="312">L565+N565</f>
        <v>50000</v>
      </c>
    </row>
    <row r="566" spans="1:15" ht="12" customHeight="1" outlineLevel="1" x14ac:dyDescent="0.25">
      <c r="A566" s="3" t="s">
        <v>385</v>
      </c>
      <c r="B566" s="3" t="s">
        <v>396</v>
      </c>
      <c r="C566" s="3" t="s">
        <v>269</v>
      </c>
      <c r="D566" s="3" t="s">
        <v>175</v>
      </c>
      <c r="E566" s="4" t="s">
        <v>176</v>
      </c>
      <c r="F566" s="5">
        <v>0</v>
      </c>
      <c r="G566" s="5">
        <v>0</v>
      </c>
      <c r="H566" s="5">
        <v>0</v>
      </c>
      <c r="I566" s="5">
        <v>0</v>
      </c>
      <c r="J566" s="5">
        <f t="shared" si="311"/>
        <v>0</v>
      </c>
      <c r="K566" s="33">
        <v>525000</v>
      </c>
      <c r="L566" s="33">
        <v>525000</v>
      </c>
      <c r="M566" s="33">
        <v>78131</v>
      </c>
      <c r="N566" s="26">
        <v>0</v>
      </c>
      <c r="O566" s="29">
        <f t="shared" si="312"/>
        <v>525000</v>
      </c>
    </row>
    <row r="567" spans="1:15" ht="12" customHeight="1" outlineLevel="1" x14ac:dyDescent="0.25">
      <c r="A567" s="3" t="s">
        <v>385</v>
      </c>
      <c r="B567" s="3" t="s">
        <v>396</v>
      </c>
      <c r="C567" s="3" t="s">
        <v>269</v>
      </c>
      <c r="D567" s="3" t="s">
        <v>177</v>
      </c>
      <c r="E567" s="4" t="s">
        <v>178</v>
      </c>
      <c r="F567" s="5">
        <v>0</v>
      </c>
      <c r="G567" s="5">
        <v>0</v>
      </c>
      <c r="H567" s="5">
        <v>0</v>
      </c>
      <c r="I567" s="5">
        <v>0</v>
      </c>
      <c r="J567" s="5">
        <f t="shared" si="311"/>
        <v>0</v>
      </c>
      <c r="K567" s="33">
        <v>190000</v>
      </c>
      <c r="L567" s="33">
        <v>190000</v>
      </c>
      <c r="M567" s="33">
        <v>28353</v>
      </c>
      <c r="N567" s="26">
        <v>0</v>
      </c>
      <c r="O567" s="29">
        <f t="shared" si="312"/>
        <v>190000</v>
      </c>
    </row>
    <row r="568" spans="1:15" ht="12" customHeight="1" outlineLevel="1" x14ac:dyDescent="0.25">
      <c r="A568" s="3" t="s">
        <v>385</v>
      </c>
      <c r="B568" s="3" t="s">
        <v>396</v>
      </c>
      <c r="C568" s="3" t="s">
        <v>269</v>
      </c>
      <c r="D568" s="3" t="s">
        <v>124</v>
      </c>
      <c r="E568" s="4" t="s">
        <v>125</v>
      </c>
      <c r="F568" s="5">
        <v>0</v>
      </c>
      <c r="G568" s="5">
        <v>0</v>
      </c>
      <c r="H568" s="5">
        <v>0</v>
      </c>
      <c r="I568" s="5">
        <v>0</v>
      </c>
      <c r="J568" s="5">
        <f t="shared" si="311"/>
        <v>0</v>
      </c>
      <c r="K568" s="33">
        <v>25000</v>
      </c>
      <c r="L568" s="33">
        <v>25000</v>
      </c>
      <c r="M568" s="33">
        <v>0</v>
      </c>
      <c r="N568" s="26">
        <v>0</v>
      </c>
      <c r="O568" s="29">
        <f t="shared" si="312"/>
        <v>25000</v>
      </c>
    </row>
    <row r="569" spans="1:15" ht="12" customHeight="1" outlineLevel="1" x14ac:dyDescent="0.25">
      <c r="A569" s="3" t="s">
        <v>385</v>
      </c>
      <c r="B569" s="3" t="s">
        <v>396</v>
      </c>
      <c r="C569" s="3" t="s">
        <v>269</v>
      </c>
      <c r="D569" s="3" t="s">
        <v>128</v>
      </c>
      <c r="E569" s="4" t="s">
        <v>129</v>
      </c>
      <c r="F569" s="5">
        <v>0</v>
      </c>
      <c r="G569" s="5">
        <v>0</v>
      </c>
      <c r="H569" s="5">
        <v>0</v>
      </c>
      <c r="I569" s="5">
        <v>0</v>
      </c>
      <c r="J569" s="5">
        <f t="shared" si="311"/>
        <v>0</v>
      </c>
      <c r="K569" s="33">
        <v>70000</v>
      </c>
      <c r="L569" s="33">
        <v>70000</v>
      </c>
      <c r="M569" s="33">
        <v>0</v>
      </c>
      <c r="N569" s="26">
        <v>0</v>
      </c>
      <c r="O569" s="29">
        <f t="shared" si="312"/>
        <v>70000</v>
      </c>
    </row>
    <row r="570" spans="1:15" ht="12" customHeight="1" outlineLevel="1" x14ac:dyDescent="0.25">
      <c r="A570" s="3" t="s">
        <v>385</v>
      </c>
      <c r="B570" s="3" t="s">
        <v>396</v>
      </c>
      <c r="C570" s="3" t="s">
        <v>269</v>
      </c>
      <c r="D570" s="3" t="s">
        <v>130</v>
      </c>
      <c r="E570" s="4" t="s">
        <v>131</v>
      </c>
      <c r="F570" s="5">
        <v>0</v>
      </c>
      <c r="G570" s="5">
        <v>0</v>
      </c>
      <c r="H570" s="5">
        <v>0</v>
      </c>
      <c r="I570" s="5">
        <v>0</v>
      </c>
      <c r="J570" s="5">
        <f t="shared" si="311"/>
        <v>0</v>
      </c>
      <c r="K570" s="33">
        <v>320000</v>
      </c>
      <c r="L570" s="33">
        <v>320000</v>
      </c>
      <c r="M570" s="33">
        <v>27983</v>
      </c>
      <c r="N570" s="26">
        <v>0</v>
      </c>
      <c r="O570" s="29">
        <f t="shared" si="312"/>
        <v>320000</v>
      </c>
    </row>
    <row r="571" spans="1:15" ht="12" customHeight="1" outlineLevel="1" x14ac:dyDescent="0.25">
      <c r="A571" s="3" t="s">
        <v>385</v>
      </c>
      <c r="B571" s="3" t="s">
        <v>396</v>
      </c>
      <c r="C571" s="3" t="s">
        <v>269</v>
      </c>
      <c r="D571" s="3" t="s">
        <v>132</v>
      </c>
      <c r="E571" s="4" t="s">
        <v>133</v>
      </c>
      <c r="F571" s="5">
        <v>0</v>
      </c>
      <c r="G571" s="5">
        <v>0</v>
      </c>
      <c r="H571" s="5">
        <v>0</v>
      </c>
      <c r="I571" s="5">
        <v>0</v>
      </c>
      <c r="J571" s="5">
        <f t="shared" si="311"/>
        <v>0</v>
      </c>
      <c r="K571" s="33">
        <v>300000</v>
      </c>
      <c r="L571" s="33">
        <v>300000</v>
      </c>
      <c r="M571" s="33">
        <v>9324</v>
      </c>
      <c r="N571" s="26">
        <v>0</v>
      </c>
      <c r="O571" s="29">
        <f t="shared" si="312"/>
        <v>300000</v>
      </c>
    </row>
    <row r="572" spans="1:15" ht="12" customHeight="1" outlineLevel="1" x14ac:dyDescent="0.25">
      <c r="A572" s="3" t="s">
        <v>385</v>
      </c>
      <c r="B572" s="3" t="s">
        <v>396</v>
      </c>
      <c r="C572" s="3" t="s">
        <v>269</v>
      </c>
      <c r="D572" s="3" t="s">
        <v>222</v>
      </c>
      <c r="E572" s="4" t="s">
        <v>223</v>
      </c>
      <c r="F572" s="5">
        <v>0</v>
      </c>
      <c r="G572" s="5">
        <v>0</v>
      </c>
      <c r="H572" s="5">
        <v>0</v>
      </c>
      <c r="I572" s="5">
        <v>0</v>
      </c>
      <c r="J572" s="5">
        <f t="shared" si="311"/>
        <v>0</v>
      </c>
      <c r="K572" s="33">
        <v>900000</v>
      </c>
      <c r="L572" s="33">
        <v>900000</v>
      </c>
      <c r="M572" s="33">
        <v>22505.06</v>
      </c>
      <c r="N572" s="26">
        <v>0</v>
      </c>
      <c r="O572" s="29">
        <f t="shared" si="312"/>
        <v>900000</v>
      </c>
    </row>
    <row r="573" spans="1:15" ht="12" customHeight="1" outlineLevel="1" x14ac:dyDescent="0.25">
      <c r="A573" s="3" t="s">
        <v>385</v>
      </c>
      <c r="B573" s="3" t="s">
        <v>396</v>
      </c>
      <c r="C573" s="3" t="s">
        <v>269</v>
      </c>
      <c r="D573" s="3" t="s">
        <v>134</v>
      </c>
      <c r="E573" s="4" t="s">
        <v>135</v>
      </c>
      <c r="F573" s="5">
        <v>0</v>
      </c>
      <c r="G573" s="5">
        <v>0</v>
      </c>
      <c r="H573" s="5">
        <v>0</v>
      </c>
      <c r="I573" s="5">
        <v>0</v>
      </c>
      <c r="J573" s="5">
        <f t="shared" si="311"/>
        <v>0</v>
      </c>
      <c r="K573" s="33">
        <v>200000</v>
      </c>
      <c r="L573" s="33">
        <v>200000</v>
      </c>
      <c r="M573" s="33">
        <v>14956.37</v>
      </c>
      <c r="N573" s="26">
        <v>0</v>
      </c>
      <c r="O573" s="29">
        <f t="shared" si="312"/>
        <v>200000</v>
      </c>
    </row>
    <row r="574" spans="1:15" ht="12" customHeight="1" outlineLevel="1" x14ac:dyDescent="0.25">
      <c r="A574" s="3" t="s">
        <v>385</v>
      </c>
      <c r="B574" s="3" t="s">
        <v>396</v>
      </c>
      <c r="C574" s="3" t="s">
        <v>269</v>
      </c>
      <c r="D574" s="3" t="s">
        <v>136</v>
      </c>
      <c r="E574" s="4" t="s">
        <v>137</v>
      </c>
      <c r="F574" s="5">
        <v>0</v>
      </c>
      <c r="G574" s="5">
        <v>0</v>
      </c>
      <c r="H574" s="5">
        <v>0</v>
      </c>
      <c r="I574" s="5">
        <v>0</v>
      </c>
      <c r="J574" s="5">
        <f t="shared" si="311"/>
        <v>0</v>
      </c>
      <c r="K574" s="33">
        <v>1100000</v>
      </c>
      <c r="L574" s="33">
        <v>1100000</v>
      </c>
      <c r="M574" s="33">
        <v>-94703.13</v>
      </c>
      <c r="N574" s="26">
        <v>0</v>
      </c>
      <c r="O574" s="29">
        <f t="shared" si="312"/>
        <v>1100000</v>
      </c>
    </row>
    <row r="575" spans="1:15" ht="12" customHeight="1" outlineLevel="1" x14ac:dyDescent="0.25">
      <c r="A575" s="3" t="s">
        <v>385</v>
      </c>
      <c r="B575" s="3" t="s">
        <v>396</v>
      </c>
      <c r="C575" s="3" t="s">
        <v>269</v>
      </c>
      <c r="D575" s="3" t="s">
        <v>138</v>
      </c>
      <c r="E575" s="4" t="s">
        <v>139</v>
      </c>
      <c r="F575" s="5">
        <v>0</v>
      </c>
      <c r="G575" s="5">
        <v>0</v>
      </c>
      <c r="H575" s="5">
        <v>0</v>
      </c>
      <c r="I575" s="5">
        <v>0</v>
      </c>
      <c r="J575" s="5">
        <f t="shared" ref="J575" si="313">G575+I575</f>
        <v>0</v>
      </c>
      <c r="K575" s="33">
        <v>22000</v>
      </c>
      <c r="L575" s="33">
        <v>22000</v>
      </c>
      <c r="M575" s="33">
        <v>1082</v>
      </c>
      <c r="N575" s="26">
        <v>0</v>
      </c>
      <c r="O575" s="29">
        <f t="shared" ref="O575" si="314">L575+N575</f>
        <v>22000</v>
      </c>
    </row>
    <row r="576" spans="1:15" ht="12" customHeight="1" outlineLevel="1" x14ac:dyDescent="0.25">
      <c r="A576" s="3" t="s">
        <v>385</v>
      </c>
      <c r="B576" s="3" t="s">
        <v>396</v>
      </c>
      <c r="C576" s="3" t="s">
        <v>269</v>
      </c>
      <c r="D576" s="3" t="s">
        <v>624</v>
      </c>
      <c r="E576" s="4" t="s">
        <v>625</v>
      </c>
      <c r="F576" s="5">
        <v>0</v>
      </c>
      <c r="G576" s="5">
        <v>0</v>
      </c>
      <c r="H576" s="5">
        <v>0</v>
      </c>
      <c r="I576" s="5">
        <v>0</v>
      </c>
      <c r="J576" s="5">
        <f t="shared" si="311"/>
        <v>0</v>
      </c>
      <c r="K576" s="33">
        <v>2000</v>
      </c>
      <c r="L576" s="33">
        <v>2000</v>
      </c>
      <c r="M576" s="33">
        <v>0</v>
      </c>
      <c r="N576" s="26">
        <v>0</v>
      </c>
      <c r="O576" s="29">
        <f t="shared" si="312"/>
        <v>2000</v>
      </c>
    </row>
    <row r="577" spans="1:15" ht="12" customHeight="1" outlineLevel="1" x14ac:dyDescent="0.25">
      <c r="A577" s="3" t="s">
        <v>385</v>
      </c>
      <c r="B577" s="3" t="s">
        <v>396</v>
      </c>
      <c r="C577" s="3" t="s">
        <v>269</v>
      </c>
      <c r="D577" s="3" t="s">
        <v>142</v>
      </c>
      <c r="E577" s="4" t="s">
        <v>143</v>
      </c>
      <c r="F577" s="5">
        <v>0</v>
      </c>
      <c r="G577" s="5">
        <v>0</v>
      </c>
      <c r="H577" s="5">
        <v>0</v>
      </c>
      <c r="I577" s="5">
        <v>0</v>
      </c>
      <c r="J577" s="5">
        <f t="shared" si="311"/>
        <v>0</v>
      </c>
      <c r="K577" s="33">
        <v>10000</v>
      </c>
      <c r="L577" s="33">
        <v>10000</v>
      </c>
      <c r="M577" s="33">
        <v>462</v>
      </c>
      <c r="N577" s="26">
        <v>0</v>
      </c>
      <c r="O577" s="29">
        <f t="shared" si="312"/>
        <v>10000</v>
      </c>
    </row>
    <row r="578" spans="1:15" ht="12" customHeight="1" outlineLevel="1" x14ac:dyDescent="0.25">
      <c r="A578" s="3" t="s">
        <v>385</v>
      </c>
      <c r="B578" s="3" t="s">
        <v>396</v>
      </c>
      <c r="C578" s="3" t="s">
        <v>269</v>
      </c>
      <c r="D578" s="3" t="s">
        <v>146</v>
      </c>
      <c r="E578" s="4" t="s">
        <v>147</v>
      </c>
      <c r="F578" s="5">
        <v>0</v>
      </c>
      <c r="G578" s="5">
        <v>0</v>
      </c>
      <c r="H578" s="5">
        <v>0</v>
      </c>
      <c r="I578" s="5">
        <v>0</v>
      </c>
      <c r="J578" s="5">
        <f t="shared" si="311"/>
        <v>0</v>
      </c>
      <c r="K578" s="33">
        <v>15000</v>
      </c>
      <c r="L578" s="33">
        <v>15000</v>
      </c>
      <c r="M578" s="33">
        <v>8014.49</v>
      </c>
      <c r="N578" s="26">
        <v>0</v>
      </c>
      <c r="O578" s="29">
        <f t="shared" si="312"/>
        <v>15000</v>
      </c>
    </row>
    <row r="579" spans="1:15" ht="12" customHeight="1" outlineLevel="1" x14ac:dyDescent="0.25">
      <c r="A579" s="3" t="s">
        <v>385</v>
      </c>
      <c r="B579" s="3" t="s">
        <v>396</v>
      </c>
      <c r="C579" s="3" t="s">
        <v>269</v>
      </c>
      <c r="D579" s="3" t="s">
        <v>101</v>
      </c>
      <c r="E579" s="4" t="s">
        <v>102</v>
      </c>
      <c r="F579" s="5">
        <v>0</v>
      </c>
      <c r="G579" s="5">
        <v>0</v>
      </c>
      <c r="H579" s="5">
        <v>0</v>
      </c>
      <c r="I579" s="5">
        <v>0</v>
      </c>
      <c r="J579" s="5">
        <f t="shared" si="311"/>
        <v>0</v>
      </c>
      <c r="K579" s="33">
        <v>800000</v>
      </c>
      <c r="L579" s="33">
        <v>800000</v>
      </c>
      <c r="M579" s="33">
        <v>46911.14</v>
      </c>
      <c r="N579" s="26">
        <v>0</v>
      </c>
      <c r="O579" s="29">
        <f t="shared" si="312"/>
        <v>800000</v>
      </c>
    </row>
    <row r="580" spans="1:15" ht="12" customHeight="1" outlineLevel="1" x14ac:dyDescent="0.25">
      <c r="A580" s="3" t="s">
        <v>385</v>
      </c>
      <c r="B580" s="3" t="s">
        <v>396</v>
      </c>
      <c r="C580" s="3" t="s">
        <v>269</v>
      </c>
      <c r="D580" s="3" t="s">
        <v>84</v>
      </c>
      <c r="E580" s="4" t="s">
        <v>85</v>
      </c>
      <c r="F580" s="5">
        <v>0</v>
      </c>
      <c r="G580" s="5">
        <v>0</v>
      </c>
      <c r="H580" s="5">
        <v>0</v>
      </c>
      <c r="I580" s="5">
        <v>0</v>
      </c>
      <c r="J580" s="5">
        <f t="shared" si="311"/>
        <v>0</v>
      </c>
      <c r="K580" s="33">
        <v>1500000</v>
      </c>
      <c r="L580" s="33">
        <v>1500000</v>
      </c>
      <c r="M580" s="33">
        <v>404647.41</v>
      </c>
      <c r="N580" s="26">
        <v>0</v>
      </c>
      <c r="O580" s="29">
        <f t="shared" si="312"/>
        <v>1500000</v>
      </c>
    </row>
    <row r="581" spans="1:15" ht="12" customHeight="1" outlineLevel="1" x14ac:dyDescent="0.25">
      <c r="A581" s="3" t="s">
        <v>385</v>
      </c>
      <c r="B581" s="3" t="s">
        <v>396</v>
      </c>
      <c r="C581" s="3" t="s">
        <v>269</v>
      </c>
      <c r="D581" s="3" t="s">
        <v>183</v>
      </c>
      <c r="E581" s="4" t="s">
        <v>184</v>
      </c>
      <c r="F581" s="5">
        <v>0</v>
      </c>
      <c r="G581" s="5">
        <v>0</v>
      </c>
      <c r="H581" s="5">
        <v>0</v>
      </c>
      <c r="I581" s="5">
        <v>0</v>
      </c>
      <c r="J581" s="5">
        <f t="shared" si="311"/>
        <v>0</v>
      </c>
      <c r="K581" s="33">
        <v>2000</v>
      </c>
      <c r="L581" s="33">
        <v>2000</v>
      </c>
      <c r="M581" s="33">
        <v>0</v>
      </c>
      <c r="N581" s="26">
        <v>0</v>
      </c>
      <c r="O581" s="29">
        <f t="shared" si="312"/>
        <v>2000</v>
      </c>
    </row>
    <row r="582" spans="1:15" ht="12" customHeight="1" outlineLevel="1" x14ac:dyDescent="0.25">
      <c r="A582" s="3" t="s">
        <v>385</v>
      </c>
      <c r="B582" s="3" t="s">
        <v>639</v>
      </c>
      <c r="C582" s="3" t="s">
        <v>269</v>
      </c>
      <c r="D582" s="3" t="s">
        <v>610</v>
      </c>
      <c r="E582" s="4" t="s">
        <v>611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33">
        <v>0</v>
      </c>
      <c r="L582" s="33">
        <v>0</v>
      </c>
      <c r="M582" s="33">
        <v>12181.05</v>
      </c>
      <c r="N582" s="26">
        <v>12182</v>
      </c>
      <c r="O582" s="29">
        <f>SUM(L582+N582)</f>
        <v>12182</v>
      </c>
    </row>
    <row r="583" spans="1:15" ht="12" customHeight="1" outlineLevel="1" x14ac:dyDescent="0.25">
      <c r="A583" s="3" t="s">
        <v>385</v>
      </c>
      <c r="B583" s="3" t="s">
        <v>396</v>
      </c>
      <c r="C583" s="3" t="s">
        <v>269</v>
      </c>
      <c r="D583" s="3" t="s">
        <v>205</v>
      </c>
      <c r="E583" s="4" t="s">
        <v>206</v>
      </c>
      <c r="F583" s="5">
        <v>0</v>
      </c>
      <c r="G583" s="5">
        <v>0</v>
      </c>
      <c r="H583" s="5">
        <v>0</v>
      </c>
      <c r="I583" s="5">
        <v>0</v>
      </c>
      <c r="J583" s="5">
        <f t="shared" si="311"/>
        <v>0</v>
      </c>
      <c r="K583" s="5">
        <v>15000</v>
      </c>
      <c r="L583" s="33">
        <v>15000</v>
      </c>
      <c r="M583" s="33">
        <v>0</v>
      </c>
      <c r="N583" s="26">
        <v>-15000</v>
      </c>
      <c r="O583" s="29">
        <f t="shared" si="312"/>
        <v>0</v>
      </c>
    </row>
    <row r="584" spans="1:15" ht="12" customHeight="1" x14ac:dyDescent="0.25">
      <c r="A584" s="65" t="s">
        <v>397</v>
      </c>
      <c r="B584" s="66"/>
      <c r="C584" s="66"/>
      <c r="D584" s="66"/>
      <c r="E584" s="66"/>
      <c r="F584" s="6">
        <f t="shared" ref="F584:O584" si="315">SUM(F562:F583)</f>
        <v>3122580</v>
      </c>
      <c r="G584" s="6">
        <f t="shared" si="315"/>
        <v>3122580</v>
      </c>
      <c r="H584" s="6">
        <f t="shared" si="315"/>
        <v>611593.69999999995</v>
      </c>
      <c r="I584" s="6">
        <f t="shared" si="315"/>
        <v>0</v>
      </c>
      <c r="J584" s="6">
        <f t="shared" si="315"/>
        <v>3122580</v>
      </c>
      <c r="K584" s="6">
        <f t="shared" si="315"/>
        <v>8146000</v>
      </c>
      <c r="L584" s="6">
        <f t="shared" si="315"/>
        <v>8146000</v>
      </c>
      <c r="M584" s="6">
        <f t="shared" si="315"/>
        <v>898720.39</v>
      </c>
      <c r="N584" s="6">
        <f t="shared" si="315"/>
        <v>12182</v>
      </c>
      <c r="O584" s="6">
        <f t="shared" si="315"/>
        <v>8158182</v>
      </c>
    </row>
    <row r="585" spans="1:15" ht="12" customHeight="1" outlineLevel="1" x14ac:dyDescent="0.25">
      <c r="A585" s="3" t="s">
        <v>385</v>
      </c>
      <c r="B585" s="3" t="s">
        <v>398</v>
      </c>
      <c r="C585" s="3" t="s">
        <v>269</v>
      </c>
      <c r="D585" s="3" t="s">
        <v>220</v>
      </c>
      <c r="E585" s="4" t="s">
        <v>221</v>
      </c>
      <c r="F585" s="5">
        <v>0</v>
      </c>
      <c r="G585" s="5">
        <v>0</v>
      </c>
      <c r="H585" s="39">
        <v>1210</v>
      </c>
      <c r="I585" s="25">
        <v>1210</v>
      </c>
      <c r="J585" s="27">
        <f>G585+I585</f>
        <v>1210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</row>
    <row r="586" spans="1:15" ht="12" customHeight="1" outlineLevel="1" x14ac:dyDescent="0.25">
      <c r="A586" s="3" t="s">
        <v>385</v>
      </c>
      <c r="B586" s="3" t="s">
        <v>398</v>
      </c>
      <c r="C586" s="3" t="s">
        <v>303</v>
      </c>
      <c r="D586" s="3" t="s">
        <v>220</v>
      </c>
      <c r="E586" s="4" t="s">
        <v>221</v>
      </c>
      <c r="F586" s="5">
        <v>0</v>
      </c>
      <c r="G586" s="5">
        <v>0</v>
      </c>
      <c r="H586" s="33">
        <v>1210</v>
      </c>
      <c r="I586" s="25">
        <v>1210</v>
      </c>
      <c r="J586" s="27">
        <f>G586+I586</f>
        <v>1210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</row>
    <row r="587" spans="1:15" ht="12" customHeight="1" x14ac:dyDescent="0.25">
      <c r="A587" s="65" t="s">
        <v>399</v>
      </c>
      <c r="B587" s="66"/>
      <c r="C587" s="66"/>
      <c r="D587" s="66"/>
      <c r="E587" s="66"/>
      <c r="F587" s="6">
        <f>SUM(F585:F586)</f>
        <v>0</v>
      </c>
      <c r="G587" s="6">
        <f>SUM(G585:G586)</f>
        <v>0</v>
      </c>
      <c r="H587" s="6">
        <f t="shared" ref="H587:J587" si="316">SUM(H585:H586)</f>
        <v>2420</v>
      </c>
      <c r="I587" s="6">
        <f t="shared" si="316"/>
        <v>2420</v>
      </c>
      <c r="J587" s="6">
        <f t="shared" si="316"/>
        <v>2420</v>
      </c>
      <c r="K587" s="6">
        <f>SUM(K585:K586)</f>
        <v>0</v>
      </c>
      <c r="L587" s="6">
        <f>SUM(L585:L586)</f>
        <v>0</v>
      </c>
      <c r="M587" s="6">
        <f t="shared" ref="M587:O587" si="317">SUM(M585:M586)</f>
        <v>0</v>
      </c>
      <c r="N587" s="6">
        <f t="shared" si="317"/>
        <v>0</v>
      </c>
      <c r="O587" s="6">
        <f t="shared" si="317"/>
        <v>0</v>
      </c>
    </row>
    <row r="588" spans="1:15" ht="12" customHeight="1" outlineLevel="1" x14ac:dyDescent="0.25">
      <c r="A588" s="3" t="s">
        <v>385</v>
      </c>
      <c r="B588" s="3" t="s">
        <v>400</v>
      </c>
      <c r="C588" s="3" t="s">
        <v>287</v>
      </c>
      <c r="D588" s="3" t="s">
        <v>169</v>
      </c>
      <c r="E588" s="4" t="s">
        <v>170</v>
      </c>
      <c r="F588" s="5">
        <v>1100000</v>
      </c>
      <c r="G588" s="5">
        <v>1100000</v>
      </c>
      <c r="H588" s="33">
        <v>151151</v>
      </c>
      <c r="I588" s="25">
        <v>0</v>
      </c>
      <c r="J588" s="27">
        <f>G588+I588</f>
        <v>1100000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</row>
    <row r="589" spans="1:15" ht="12" customHeight="1" outlineLevel="1" x14ac:dyDescent="0.25">
      <c r="A589" s="3" t="s">
        <v>385</v>
      </c>
      <c r="B589" s="3" t="s">
        <v>400</v>
      </c>
      <c r="C589" s="3" t="s">
        <v>287</v>
      </c>
      <c r="D589" s="3" t="s">
        <v>218</v>
      </c>
      <c r="E589" s="4" t="s">
        <v>219</v>
      </c>
      <c r="F589" s="5">
        <v>2600000</v>
      </c>
      <c r="G589" s="5">
        <v>2600000</v>
      </c>
      <c r="H589" s="33">
        <v>338696</v>
      </c>
      <c r="I589" s="25">
        <v>0</v>
      </c>
      <c r="J589" s="27">
        <f t="shared" ref="J589:J590" si="318">G589+I589</f>
        <v>2600000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</row>
    <row r="590" spans="1:15" ht="12" customHeight="1" outlineLevel="1" x14ac:dyDescent="0.25">
      <c r="A590" s="3" t="s">
        <v>385</v>
      </c>
      <c r="B590" s="3" t="s">
        <v>400</v>
      </c>
      <c r="C590" s="3" t="s">
        <v>287</v>
      </c>
      <c r="D590" s="3" t="s">
        <v>401</v>
      </c>
      <c r="E590" s="4" t="s">
        <v>402</v>
      </c>
      <c r="F590" s="5">
        <v>0</v>
      </c>
      <c r="G590" s="5">
        <v>0</v>
      </c>
      <c r="H590" s="5">
        <v>0</v>
      </c>
      <c r="I590" s="25">
        <v>0</v>
      </c>
      <c r="J590" s="27">
        <f t="shared" si="318"/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</row>
    <row r="591" spans="1:15" ht="12" customHeight="1" outlineLevel="1" x14ac:dyDescent="0.25">
      <c r="A591" s="3" t="s">
        <v>385</v>
      </c>
      <c r="B591" s="3" t="s">
        <v>400</v>
      </c>
      <c r="C591" s="3" t="s">
        <v>287</v>
      </c>
      <c r="D591" s="3" t="s">
        <v>128</v>
      </c>
      <c r="E591" s="4" t="s">
        <v>129</v>
      </c>
      <c r="F591" s="5">
        <v>0</v>
      </c>
      <c r="G591" s="5">
        <v>0</v>
      </c>
      <c r="H591" s="5">
        <v>0</v>
      </c>
      <c r="I591" s="5">
        <v>0</v>
      </c>
      <c r="J591" s="5">
        <f>G591+I591</f>
        <v>0</v>
      </c>
      <c r="K591" s="5">
        <v>0</v>
      </c>
      <c r="L591" s="33">
        <v>0</v>
      </c>
      <c r="M591" s="33">
        <v>3798</v>
      </c>
      <c r="N591" s="26">
        <v>0</v>
      </c>
      <c r="O591" s="29">
        <f>L591+N591</f>
        <v>0</v>
      </c>
    </row>
    <row r="592" spans="1:15" ht="12" customHeight="1" outlineLevel="1" x14ac:dyDescent="0.25">
      <c r="A592" s="3" t="s">
        <v>385</v>
      </c>
      <c r="B592" s="3" t="s">
        <v>400</v>
      </c>
      <c r="C592" s="3" t="s">
        <v>287</v>
      </c>
      <c r="D592" s="3" t="s">
        <v>130</v>
      </c>
      <c r="E592" s="4" t="s">
        <v>131</v>
      </c>
      <c r="F592" s="5">
        <v>0</v>
      </c>
      <c r="G592" s="5">
        <v>0</v>
      </c>
      <c r="H592" s="5">
        <v>0</v>
      </c>
      <c r="I592" s="5">
        <v>0</v>
      </c>
      <c r="J592" s="5">
        <f t="shared" ref="J592:J601" si="319">G592+I592</f>
        <v>0</v>
      </c>
      <c r="K592" s="5">
        <v>10000</v>
      </c>
      <c r="L592" s="33">
        <v>10000</v>
      </c>
      <c r="M592" s="33">
        <v>2519</v>
      </c>
      <c r="N592" s="26">
        <v>0</v>
      </c>
      <c r="O592" s="29">
        <f t="shared" ref="O592:O601" si="320">L592+N592</f>
        <v>10000</v>
      </c>
    </row>
    <row r="593" spans="1:15" ht="12" customHeight="1" outlineLevel="1" x14ac:dyDescent="0.25">
      <c r="A593" s="3" t="s">
        <v>385</v>
      </c>
      <c r="B593" s="3" t="s">
        <v>400</v>
      </c>
      <c r="C593" s="3" t="s">
        <v>287</v>
      </c>
      <c r="D593" s="3" t="s">
        <v>132</v>
      </c>
      <c r="E593" s="4" t="s">
        <v>133</v>
      </c>
      <c r="F593" s="5">
        <v>0</v>
      </c>
      <c r="G593" s="5">
        <v>0</v>
      </c>
      <c r="H593" s="5">
        <v>0</v>
      </c>
      <c r="I593" s="5">
        <v>0</v>
      </c>
      <c r="J593" s="5">
        <f t="shared" si="319"/>
        <v>0</v>
      </c>
      <c r="K593" s="5">
        <v>800000</v>
      </c>
      <c r="L593" s="33">
        <v>800000</v>
      </c>
      <c r="M593" s="33">
        <v>0</v>
      </c>
      <c r="N593" s="26">
        <v>0</v>
      </c>
      <c r="O593" s="29">
        <f t="shared" si="320"/>
        <v>800000</v>
      </c>
    </row>
    <row r="594" spans="1:15" ht="12" customHeight="1" outlineLevel="1" x14ac:dyDescent="0.25">
      <c r="A594" s="3" t="s">
        <v>385</v>
      </c>
      <c r="B594" s="3" t="s">
        <v>400</v>
      </c>
      <c r="C594" s="3" t="s">
        <v>287</v>
      </c>
      <c r="D594" s="3" t="s">
        <v>222</v>
      </c>
      <c r="E594" s="4" t="s">
        <v>223</v>
      </c>
      <c r="F594" s="5">
        <v>0</v>
      </c>
      <c r="G594" s="5">
        <v>0</v>
      </c>
      <c r="H594" s="5">
        <v>0</v>
      </c>
      <c r="I594" s="5">
        <v>0</v>
      </c>
      <c r="J594" s="5">
        <f t="shared" si="319"/>
        <v>0</v>
      </c>
      <c r="K594" s="5">
        <v>900000</v>
      </c>
      <c r="L594" s="33">
        <v>900000</v>
      </c>
      <c r="M594" s="33">
        <v>-25015.24</v>
      </c>
      <c r="N594" s="26">
        <v>0</v>
      </c>
      <c r="O594" s="29">
        <f t="shared" si="320"/>
        <v>900000</v>
      </c>
    </row>
    <row r="595" spans="1:15" ht="12" customHeight="1" outlineLevel="1" x14ac:dyDescent="0.25">
      <c r="A595" s="3" t="s">
        <v>385</v>
      </c>
      <c r="B595" s="3" t="s">
        <v>400</v>
      </c>
      <c r="C595" s="3" t="s">
        <v>287</v>
      </c>
      <c r="D595" s="3" t="s">
        <v>134</v>
      </c>
      <c r="E595" s="4" t="s">
        <v>135</v>
      </c>
      <c r="F595" s="5">
        <v>0</v>
      </c>
      <c r="G595" s="5">
        <v>0</v>
      </c>
      <c r="H595" s="5">
        <v>0</v>
      </c>
      <c r="I595" s="5">
        <v>0</v>
      </c>
      <c r="J595" s="5">
        <f t="shared" si="319"/>
        <v>0</v>
      </c>
      <c r="K595" s="5">
        <v>0</v>
      </c>
      <c r="L595" s="33">
        <v>0</v>
      </c>
      <c r="M595" s="33">
        <v>0</v>
      </c>
      <c r="N595" s="26">
        <v>0</v>
      </c>
      <c r="O595" s="29">
        <f t="shared" si="320"/>
        <v>0</v>
      </c>
    </row>
    <row r="596" spans="1:15" ht="12" customHeight="1" outlineLevel="1" x14ac:dyDescent="0.25">
      <c r="A596" s="3" t="s">
        <v>385</v>
      </c>
      <c r="B596" s="3" t="s">
        <v>400</v>
      </c>
      <c r="C596" s="3" t="s">
        <v>287</v>
      </c>
      <c r="D596" s="3" t="s">
        <v>136</v>
      </c>
      <c r="E596" s="4" t="s">
        <v>137</v>
      </c>
      <c r="F596" s="5">
        <v>0</v>
      </c>
      <c r="G596" s="5">
        <v>0</v>
      </c>
      <c r="H596" s="5">
        <v>0</v>
      </c>
      <c r="I596" s="5">
        <v>0</v>
      </c>
      <c r="J596" s="5">
        <f t="shared" si="319"/>
        <v>0</v>
      </c>
      <c r="K596" s="5">
        <v>200000</v>
      </c>
      <c r="L596" s="33">
        <v>200000</v>
      </c>
      <c r="M596" s="33">
        <v>3113.53</v>
      </c>
      <c r="N596" s="26">
        <v>0</v>
      </c>
      <c r="O596" s="29">
        <f t="shared" si="320"/>
        <v>200000</v>
      </c>
    </row>
    <row r="597" spans="1:15" ht="12" customHeight="1" outlineLevel="1" x14ac:dyDescent="0.25">
      <c r="A597" s="3" t="s">
        <v>385</v>
      </c>
      <c r="B597" s="3" t="s">
        <v>400</v>
      </c>
      <c r="C597" s="3" t="s">
        <v>287</v>
      </c>
      <c r="D597" s="3" t="s">
        <v>138</v>
      </c>
      <c r="E597" s="4" t="s">
        <v>139</v>
      </c>
      <c r="F597" s="5">
        <v>0</v>
      </c>
      <c r="G597" s="5">
        <v>0</v>
      </c>
      <c r="H597" s="5">
        <v>0</v>
      </c>
      <c r="I597" s="5">
        <v>0</v>
      </c>
      <c r="J597" s="5">
        <f t="shared" si="319"/>
        <v>0</v>
      </c>
      <c r="K597" s="5">
        <v>0</v>
      </c>
      <c r="L597" s="33">
        <v>0</v>
      </c>
      <c r="M597" s="33">
        <v>0</v>
      </c>
      <c r="N597" s="26">
        <v>0</v>
      </c>
      <c r="O597" s="29">
        <f t="shared" si="320"/>
        <v>0</v>
      </c>
    </row>
    <row r="598" spans="1:15" ht="12" customHeight="1" outlineLevel="1" x14ac:dyDescent="0.25">
      <c r="A598" s="3" t="s">
        <v>385</v>
      </c>
      <c r="B598" s="3" t="s">
        <v>400</v>
      </c>
      <c r="C598" s="3" t="s">
        <v>287</v>
      </c>
      <c r="D598" s="3" t="s">
        <v>101</v>
      </c>
      <c r="E598" s="4" t="s">
        <v>102</v>
      </c>
      <c r="F598" s="5">
        <v>0</v>
      </c>
      <c r="G598" s="5">
        <v>0</v>
      </c>
      <c r="H598" s="5">
        <v>0</v>
      </c>
      <c r="I598" s="5">
        <v>0</v>
      </c>
      <c r="J598" s="5">
        <f t="shared" si="319"/>
        <v>0</v>
      </c>
      <c r="K598" s="5">
        <v>400000</v>
      </c>
      <c r="L598" s="33">
        <v>400000</v>
      </c>
      <c r="M598" s="33">
        <v>25757.1</v>
      </c>
      <c r="N598" s="26">
        <v>0</v>
      </c>
      <c r="O598" s="29">
        <f t="shared" si="320"/>
        <v>400000</v>
      </c>
    </row>
    <row r="599" spans="1:15" ht="12" customHeight="1" outlineLevel="1" x14ac:dyDescent="0.25">
      <c r="A599" s="3" t="s">
        <v>385</v>
      </c>
      <c r="B599" s="3" t="s">
        <v>400</v>
      </c>
      <c r="C599" s="3" t="s">
        <v>287</v>
      </c>
      <c r="D599" s="3" t="s">
        <v>84</v>
      </c>
      <c r="E599" s="4" t="s">
        <v>85</v>
      </c>
      <c r="F599" s="5">
        <v>0</v>
      </c>
      <c r="G599" s="5">
        <v>0</v>
      </c>
      <c r="H599" s="5">
        <v>0</v>
      </c>
      <c r="I599" s="5">
        <v>0</v>
      </c>
      <c r="J599" s="5">
        <f t="shared" ref="J599" si="321">G599+I599</f>
        <v>0</v>
      </c>
      <c r="K599" s="5">
        <v>2000000</v>
      </c>
      <c r="L599" s="33">
        <v>2000000</v>
      </c>
      <c r="M599" s="33">
        <v>87344.05</v>
      </c>
      <c r="N599" s="26">
        <v>0</v>
      </c>
      <c r="O599" s="29">
        <f t="shared" ref="O599" si="322">L599+N599</f>
        <v>2000000</v>
      </c>
    </row>
    <row r="600" spans="1:15" ht="12" customHeight="1" outlineLevel="1" x14ac:dyDescent="0.25">
      <c r="A600" s="3" t="s">
        <v>385</v>
      </c>
      <c r="B600" s="3" t="s">
        <v>400</v>
      </c>
      <c r="C600" s="3" t="s">
        <v>287</v>
      </c>
      <c r="D600" s="3" t="s">
        <v>160</v>
      </c>
      <c r="E600" s="4" t="s">
        <v>161</v>
      </c>
      <c r="F600" s="5">
        <v>0</v>
      </c>
      <c r="G600" s="5">
        <v>0</v>
      </c>
      <c r="H600" s="5">
        <v>0</v>
      </c>
      <c r="I600" s="5">
        <v>0</v>
      </c>
      <c r="J600" s="5">
        <f t="shared" si="319"/>
        <v>0</v>
      </c>
      <c r="K600" s="5">
        <v>1000</v>
      </c>
      <c r="L600" s="33">
        <v>1000</v>
      </c>
      <c r="M600" s="33">
        <v>0</v>
      </c>
      <c r="N600" s="26">
        <v>0</v>
      </c>
      <c r="O600" s="29">
        <f t="shared" si="320"/>
        <v>1000</v>
      </c>
    </row>
    <row r="601" spans="1:15" ht="12" customHeight="1" outlineLevel="1" x14ac:dyDescent="0.25">
      <c r="A601" s="3" t="s">
        <v>385</v>
      </c>
      <c r="B601" s="3" t="s">
        <v>400</v>
      </c>
      <c r="C601" s="3" t="s">
        <v>287</v>
      </c>
      <c r="D601" s="3" t="s">
        <v>253</v>
      </c>
      <c r="E601" s="4" t="s">
        <v>254</v>
      </c>
      <c r="F601" s="5">
        <v>0</v>
      </c>
      <c r="G601" s="5">
        <v>0</v>
      </c>
      <c r="H601" s="5">
        <v>0</v>
      </c>
      <c r="I601" s="5">
        <v>0</v>
      </c>
      <c r="J601" s="5">
        <f t="shared" si="319"/>
        <v>0</v>
      </c>
      <c r="K601" s="5">
        <v>2000</v>
      </c>
      <c r="L601" s="33">
        <v>2000</v>
      </c>
      <c r="M601" s="33">
        <v>0</v>
      </c>
      <c r="N601" s="26">
        <v>0</v>
      </c>
      <c r="O601" s="29">
        <f t="shared" si="320"/>
        <v>2000</v>
      </c>
    </row>
    <row r="602" spans="1:15" ht="12" customHeight="1" x14ac:dyDescent="0.25">
      <c r="A602" s="65" t="s">
        <v>403</v>
      </c>
      <c r="B602" s="66"/>
      <c r="C602" s="66"/>
      <c r="D602" s="66"/>
      <c r="E602" s="66"/>
      <c r="F602" s="6">
        <f>SUM(F588:F601)</f>
        <v>3700000</v>
      </c>
      <c r="G602" s="6">
        <f>SUM(G588:G601)</f>
        <v>3700000</v>
      </c>
      <c r="H602" s="6">
        <f t="shared" ref="H602:J602" si="323">SUM(H588:H601)</f>
        <v>489847</v>
      </c>
      <c r="I602" s="6">
        <f t="shared" si="323"/>
        <v>0</v>
      </c>
      <c r="J602" s="6">
        <f t="shared" si="323"/>
        <v>3700000</v>
      </c>
      <c r="K602" s="6">
        <f>SUM(K588:K601)</f>
        <v>4313000</v>
      </c>
      <c r="L602" s="6">
        <f>SUM(L588:L601)</f>
        <v>4313000</v>
      </c>
      <c r="M602" s="6">
        <f t="shared" ref="M602:O602" si="324">SUM(M588:M601)</f>
        <v>97516.44</v>
      </c>
      <c r="N602" s="6">
        <f t="shared" si="324"/>
        <v>0</v>
      </c>
      <c r="O602" s="6">
        <f t="shared" si="324"/>
        <v>4313000</v>
      </c>
    </row>
    <row r="603" spans="1:15" s="7" customFormat="1" ht="12" customHeight="1" x14ac:dyDescent="0.25">
      <c r="A603" s="67" t="s">
        <v>404</v>
      </c>
      <c r="B603" s="68"/>
      <c r="C603" s="68"/>
      <c r="D603" s="68"/>
      <c r="E603" s="68"/>
      <c r="F603" s="10">
        <f t="shared" ref="F603:O603" si="325">SUM(F530,F532,F542,F549,F561,F584,F587,F602)</f>
        <v>10072580</v>
      </c>
      <c r="G603" s="10">
        <f t="shared" si="325"/>
        <v>10072580</v>
      </c>
      <c r="H603" s="10">
        <f t="shared" si="325"/>
        <v>1265051.2</v>
      </c>
      <c r="I603" s="10">
        <f t="shared" si="325"/>
        <v>2420</v>
      </c>
      <c r="J603" s="10">
        <f t="shared" si="325"/>
        <v>10075000</v>
      </c>
      <c r="K603" s="10">
        <f t="shared" si="325"/>
        <v>15323300</v>
      </c>
      <c r="L603" s="10">
        <f t="shared" si="325"/>
        <v>15323300</v>
      </c>
      <c r="M603" s="10">
        <f t="shared" si="325"/>
        <v>1131134.27</v>
      </c>
      <c r="N603" s="10">
        <f t="shared" si="325"/>
        <v>12182</v>
      </c>
      <c r="O603" s="10">
        <f t="shared" si="325"/>
        <v>15335482</v>
      </c>
    </row>
    <row r="604" spans="1:15" ht="12" customHeight="1" outlineLevel="1" x14ac:dyDescent="0.25">
      <c r="A604" s="3" t="s">
        <v>405</v>
      </c>
      <c r="B604" s="3" t="s">
        <v>406</v>
      </c>
      <c r="C604" s="3" t="s">
        <v>159</v>
      </c>
      <c r="D604" s="3" t="s">
        <v>173</v>
      </c>
      <c r="E604" s="4" t="s">
        <v>174</v>
      </c>
      <c r="F604" s="5">
        <v>0</v>
      </c>
      <c r="G604" s="5">
        <v>0</v>
      </c>
      <c r="H604" s="5">
        <v>0</v>
      </c>
      <c r="I604" s="5">
        <v>0</v>
      </c>
      <c r="J604" s="5">
        <f>G604+I604</f>
        <v>0</v>
      </c>
      <c r="K604" s="33">
        <v>557000</v>
      </c>
      <c r="L604" s="33">
        <v>557000</v>
      </c>
      <c r="M604" s="33">
        <v>76687</v>
      </c>
      <c r="N604" s="26">
        <v>0</v>
      </c>
      <c r="O604" s="29">
        <f>L604+N604</f>
        <v>557000</v>
      </c>
    </row>
    <row r="605" spans="1:15" ht="12" customHeight="1" outlineLevel="1" x14ac:dyDescent="0.25">
      <c r="A605" s="3" t="s">
        <v>405</v>
      </c>
      <c r="B605" s="3" t="s">
        <v>406</v>
      </c>
      <c r="C605" s="3" t="s">
        <v>159</v>
      </c>
      <c r="D605" s="3" t="s">
        <v>175</v>
      </c>
      <c r="E605" s="4" t="s">
        <v>176</v>
      </c>
      <c r="F605" s="5">
        <v>0</v>
      </c>
      <c r="G605" s="5">
        <v>0</v>
      </c>
      <c r="H605" s="5">
        <v>0</v>
      </c>
      <c r="I605" s="5">
        <v>0</v>
      </c>
      <c r="J605" s="5">
        <f t="shared" ref="J605:J613" si="326">G605+I605</f>
        <v>0</v>
      </c>
      <c r="K605" s="33">
        <v>140000</v>
      </c>
      <c r="L605" s="33">
        <v>140000</v>
      </c>
      <c r="M605" s="33">
        <v>19018</v>
      </c>
      <c r="N605" s="26">
        <v>0</v>
      </c>
      <c r="O605" s="29">
        <f t="shared" ref="O605:O613" si="327">L605+N605</f>
        <v>140000</v>
      </c>
    </row>
    <row r="606" spans="1:15" ht="12" customHeight="1" outlineLevel="1" x14ac:dyDescent="0.25">
      <c r="A606" s="3" t="s">
        <v>405</v>
      </c>
      <c r="B606" s="3" t="s">
        <v>406</v>
      </c>
      <c r="C606" s="3" t="s">
        <v>159</v>
      </c>
      <c r="D606" s="3" t="s">
        <v>177</v>
      </c>
      <c r="E606" s="4" t="s">
        <v>178</v>
      </c>
      <c r="F606" s="5">
        <v>0</v>
      </c>
      <c r="G606" s="5">
        <v>0</v>
      </c>
      <c r="H606" s="5">
        <v>0</v>
      </c>
      <c r="I606" s="5">
        <v>0</v>
      </c>
      <c r="J606" s="5">
        <f t="shared" si="326"/>
        <v>0</v>
      </c>
      <c r="K606" s="33">
        <v>50000</v>
      </c>
      <c r="L606" s="33">
        <v>50000</v>
      </c>
      <c r="M606" s="33">
        <v>6902</v>
      </c>
      <c r="N606" s="26">
        <v>0</v>
      </c>
      <c r="O606" s="29">
        <f t="shared" si="327"/>
        <v>50000</v>
      </c>
    </row>
    <row r="607" spans="1:15" ht="12" customHeight="1" outlineLevel="1" x14ac:dyDescent="0.25">
      <c r="A607" s="3" t="s">
        <v>405</v>
      </c>
      <c r="B607" s="3" t="s">
        <v>406</v>
      </c>
      <c r="C607" s="3" t="s">
        <v>159</v>
      </c>
      <c r="D607" s="3" t="s">
        <v>126</v>
      </c>
      <c r="E607" s="4" t="s">
        <v>127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26"/>
        <v>0</v>
      </c>
      <c r="K607" s="33">
        <v>1000</v>
      </c>
      <c r="L607" s="33">
        <v>1000</v>
      </c>
      <c r="M607" s="33">
        <v>0</v>
      </c>
      <c r="N607" s="26">
        <v>0</v>
      </c>
      <c r="O607" s="29">
        <f t="shared" si="327"/>
        <v>1000</v>
      </c>
    </row>
    <row r="608" spans="1:15" ht="12" customHeight="1" outlineLevel="1" x14ac:dyDescent="0.25">
      <c r="A608" s="3" t="s">
        <v>405</v>
      </c>
      <c r="B608" s="3" t="s">
        <v>406</v>
      </c>
      <c r="C608" s="3" t="s">
        <v>159</v>
      </c>
      <c r="D608" s="3" t="s">
        <v>130</v>
      </c>
      <c r="E608" s="4" t="s">
        <v>131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26"/>
        <v>0</v>
      </c>
      <c r="K608" s="33">
        <v>1000</v>
      </c>
      <c r="L608" s="33">
        <v>1000</v>
      </c>
      <c r="M608" s="33">
        <v>0</v>
      </c>
      <c r="N608" s="26">
        <v>0</v>
      </c>
      <c r="O608" s="29">
        <f t="shared" si="327"/>
        <v>1000</v>
      </c>
    </row>
    <row r="609" spans="1:15" ht="12" customHeight="1" outlineLevel="1" x14ac:dyDescent="0.25">
      <c r="A609" s="3" t="s">
        <v>405</v>
      </c>
      <c r="B609" s="3" t="s">
        <v>406</v>
      </c>
      <c r="C609" s="3" t="s">
        <v>159</v>
      </c>
      <c r="D609" s="3" t="s">
        <v>142</v>
      </c>
      <c r="E609" s="4" t="s">
        <v>143</v>
      </c>
      <c r="F609" s="5">
        <v>0</v>
      </c>
      <c r="G609" s="5">
        <v>0</v>
      </c>
      <c r="H609" s="5">
        <v>0</v>
      </c>
      <c r="I609" s="5">
        <v>0</v>
      </c>
      <c r="J609" s="5">
        <f t="shared" si="326"/>
        <v>0</v>
      </c>
      <c r="K609" s="33">
        <v>3000</v>
      </c>
      <c r="L609" s="33">
        <v>3000</v>
      </c>
      <c r="M609" s="33">
        <v>23</v>
      </c>
      <c r="N609" s="26">
        <v>0</v>
      </c>
      <c r="O609" s="29">
        <f t="shared" si="327"/>
        <v>3000</v>
      </c>
    </row>
    <row r="610" spans="1:15" ht="12" customHeight="1" outlineLevel="1" x14ac:dyDescent="0.25">
      <c r="A610" s="3" t="s">
        <v>405</v>
      </c>
      <c r="B610" s="3" t="s">
        <v>406</v>
      </c>
      <c r="C610" s="3" t="s">
        <v>159</v>
      </c>
      <c r="D610" s="3" t="s">
        <v>148</v>
      </c>
      <c r="E610" s="4" t="s">
        <v>149</v>
      </c>
      <c r="F610" s="5">
        <v>0</v>
      </c>
      <c r="G610" s="5">
        <v>0</v>
      </c>
      <c r="H610" s="5">
        <v>0</v>
      </c>
      <c r="I610" s="5">
        <v>0</v>
      </c>
      <c r="J610" s="5">
        <f t="shared" si="326"/>
        <v>0</v>
      </c>
      <c r="K610" s="33">
        <v>4000</v>
      </c>
      <c r="L610" s="33">
        <v>4000</v>
      </c>
      <c r="M610" s="33">
        <v>0</v>
      </c>
      <c r="N610" s="26">
        <v>0</v>
      </c>
      <c r="O610" s="29">
        <f t="shared" si="327"/>
        <v>4000</v>
      </c>
    </row>
    <row r="611" spans="1:15" ht="12" customHeight="1" outlineLevel="1" x14ac:dyDescent="0.25">
      <c r="A611" s="3" t="s">
        <v>405</v>
      </c>
      <c r="B611" s="3" t="s">
        <v>406</v>
      </c>
      <c r="C611" s="3" t="s">
        <v>159</v>
      </c>
      <c r="D611" s="3" t="s">
        <v>101</v>
      </c>
      <c r="E611" s="4" t="s">
        <v>102</v>
      </c>
      <c r="F611" s="5">
        <v>0</v>
      </c>
      <c r="G611" s="5">
        <v>0</v>
      </c>
      <c r="H611" s="5">
        <v>0</v>
      </c>
      <c r="I611" s="5">
        <v>0</v>
      </c>
      <c r="J611" s="5">
        <f t="shared" si="326"/>
        <v>0</v>
      </c>
      <c r="K611" s="33">
        <v>3600</v>
      </c>
      <c r="L611" s="33">
        <v>3600</v>
      </c>
      <c r="M611" s="33">
        <v>0</v>
      </c>
      <c r="N611" s="26">
        <v>0</v>
      </c>
      <c r="O611" s="29">
        <f t="shared" si="327"/>
        <v>3600</v>
      </c>
    </row>
    <row r="612" spans="1:15" ht="12" customHeight="1" outlineLevel="1" x14ac:dyDescent="0.25">
      <c r="A612" s="3" t="s">
        <v>405</v>
      </c>
      <c r="B612" s="3" t="s">
        <v>406</v>
      </c>
      <c r="C612" s="3" t="s">
        <v>159</v>
      </c>
      <c r="D612" s="3" t="s">
        <v>183</v>
      </c>
      <c r="E612" s="4" t="s">
        <v>184</v>
      </c>
      <c r="F612" s="5">
        <v>0</v>
      </c>
      <c r="G612" s="5">
        <v>0</v>
      </c>
      <c r="H612" s="5">
        <v>0</v>
      </c>
      <c r="I612" s="5">
        <v>0</v>
      </c>
      <c r="J612" s="5">
        <f t="shared" ref="J612" si="328">G612+I612</f>
        <v>0</v>
      </c>
      <c r="K612" s="33">
        <v>1000</v>
      </c>
      <c r="L612" s="33">
        <v>1000</v>
      </c>
      <c r="M612" s="33">
        <v>0</v>
      </c>
      <c r="N612" s="26">
        <v>0</v>
      </c>
      <c r="O612" s="29">
        <f t="shared" ref="O612" si="329">L612+N612</f>
        <v>1000</v>
      </c>
    </row>
    <row r="613" spans="1:15" ht="12" customHeight="1" outlineLevel="1" x14ac:dyDescent="0.25">
      <c r="A613" s="3" t="s">
        <v>405</v>
      </c>
      <c r="B613" s="3" t="s">
        <v>406</v>
      </c>
      <c r="C613" s="3" t="s">
        <v>159</v>
      </c>
      <c r="D613" s="3" t="s">
        <v>205</v>
      </c>
      <c r="E613" s="4" t="s">
        <v>206</v>
      </c>
      <c r="F613" s="5">
        <v>0</v>
      </c>
      <c r="G613" s="5">
        <v>0</v>
      </c>
      <c r="H613" s="5">
        <v>0</v>
      </c>
      <c r="I613" s="5">
        <v>0</v>
      </c>
      <c r="J613" s="5">
        <f t="shared" si="326"/>
        <v>0</v>
      </c>
      <c r="K613" s="5">
        <v>0</v>
      </c>
      <c r="L613" s="5">
        <v>0</v>
      </c>
      <c r="M613" s="33">
        <v>0</v>
      </c>
      <c r="N613" s="26">
        <v>0</v>
      </c>
      <c r="O613" s="29">
        <f t="shared" si="327"/>
        <v>0</v>
      </c>
    </row>
    <row r="614" spans="1:15" ht="12" customHeight="1" x14ac:dyDescent="0.25">
      <c r="A614" s="65" t="s">
        <v>407</v>
      </c>
      <c r="B614" s="66"/>
      <c r="C614" s="66"/>
      <c r="D614" s="66"/>
      <c r="E614" s="66"/>
      <c r="F614" s="6">
        <f>SUM(F604:F613)</f>
        <v>0</v>
      </c>
      <c r="G614" s="6">
        <f>SUM(G604:G613)</f>
        <v>0</v>
      </c>
      <c r="H614" s="6">
        <f t="shared" ref="H614:J614" si="330">SUM(H604:H613)</f>
        <v>0</v>
      </c>
      <c r="I614" s="6">
        <f t="shared" si="330"/>
        <v>0</v>
      </c>
      <c r="J614" s="6">
        <f t="shared" si="330"/>
        <v>0</v>
      </c>
      <c r="K614" s="6">
        <f t="shared" ref="K614" si="331">SUM(K604:K613)</f>
        <v>760600</v>
      </c>
      <c r="L614" s="6">
        <f t="shared" ref="L614:O614" si="332">SUM(L604:L613)</f>
        <v>760600</v>
      </c>
      <c r="M614" s="6">
        <f t="shared" si="332"/>
        <v>102630</v>
      </c>
      <c r="N614" s="6">
        <f t="shared" si="332"/>
        <v>0</v>
      </c>
      <c r="O614" s="6">
        <f t="shared" si="332"/>
        <v>760600</v>
      </c>
    </row>
    <row r="615" spans="1:15" ht="12" customHeight="1" outlineLevel="1" x14ac:dyDescent="0.25">
      <c r="A615" s="3" t="s">
        <v>405</v>
      </c>
      <c r="B615" s="3" t="s">
        <v>408</v>
      </c>
      <c r="C615" s="3" t="s">
        <v>159</v>
      </c>
      <c r="D615" s="3" t="s">
        <v>173</v>
      </c>
      <c r="E615" s="4" t="s">
        <v>174</v>
      </c>
      <c r="F615" s="5">
        <v>0</v>
      </c>
      <c r="G615" s="5">
        <v>0</v>
      </c>
      <c r="H615" s="5">
        <v>0</v>
      </c>
      <c r="I615" s="5">
        <v>0</v>
      </c>
      <c r="J615" s="5">
        <f>G615+I615</f>
        <v>0</v>
      </c>
      <c r="K615" s="33">
        <v>530000</v>
      </c>
      <c r="L615" s="33">
        <v>530000</v>
      </c>
      <c r="M615" s="33">
        <v>76039</v>
      </c>
      <c r="N615" s="26">
        <v>0</v>
      </c>
      <c r="O615" s="29">
        <f>L615+N615</f>
        <v>530000</v>
      </c>
    </row>
    <row r="616" spans="1:15" ht="12" customHeight="1" outlineLevel="1" x14ac:dyDescent="0.25">
      <c r="A616" s="3" t="s">
        <v>405</v>
      </c>
      <c r="B616" s="3" t="s">
        <v>408</v>
      </c>
      <c r="C616" s="3" t="s">
        <v>159</v>
      </c>
      <c r="D616" s="3" t="s">
        <v>175</v>
      </c>
      <c r="E616" s="4" t="s">
        <v>176</v>
      </c>
      <c r="F616" s="5">
        <v>0</v>
      </c>
      <c r="G616" s="5">
        <v>0</v>
      </c>
      <c r="H616" s="5">
        <v>0</v>
      </c>
      <c r="I616" s="5">
        <v>0</v>
      </c>
      <c r="J616" s="5">
        <f t="shared" ref="J616:J623" si="333">G616+I616</f>
        <v>0</v>
      </c>
      <c r="K616" s="33">
        <v>132000</v>
      </c>
      <c r="L616" s="33">
        <v>132000</v>
      </c>
      <c r="M616" s="33">
        <v>18857</v>
      </c>
      <c r="N616" s="26">
        <v>0</v>
      </c>
      <c r="O616" s="29">
        <f t="shared" ref="O616:O623" si="334">L616+N616</f>
        <v>132000</v>
      </c>
    </row>
    <row r="617" spans="1:15" ht="12" customHeight="1" outlineLevel="1" x14ac:dyDescent="0.25">
      <c r="A617" s="3" t="s">
        <v>405</v>
      </c>
      <c r="B617" s="3" t="s">
        <v>408</v>
      </c>
      <c r="C617" s="3" t="s">
        <v>159</v>
      </c>
      <c r="D617" s="3" t="s">
        <v>177</v>
      </c>
      <c r="E617" s="4" t="s">
        <v>178</v>
      </c>
      <c r="F617" s="5">
        <v>0</v>
      </c>
      <c r="G617" s="5">
        <v>0</v>
      </c>
      <c r="H617" s="5">
        <v>0</v>
      </c>
      <c r="I617" s="5">
        <v>0</v>
      </c>
      <c r="J617" s="5">
        <f t="shared" si="333"/>
        <v>0</v>
      </c>
      <c r="K617" s="33">
        <v>48000</v>
      </c>
      <c r="L617" s="33">
        <v>48000</v>
      </c>
      <c r="M617" s="33">
        <v>6844</v>
      </c>
      <c r="N617" s="26">
        <v>0</v>
      </c>
      <c r="O617" s="29">
        <f t="shared" si="334"/>
        <v>48000</v>
      </c>
    </row>
    <row r="618" spans="1:15" ht="12" customHeight="1" outlineLevel="1" x14ac:dyDescent="0.25">
      <c r="A618" s="3" t="s">
        <v>405</v>
      </c>
      <c r="B618" s="3" t="s">
        <v>408</v>
      </c>
      <c r="C618" s="3" t="s">
        <v>159</v>
      </c>
      <c r="D618" s="3" t="s">
        <v>126</v>
      </c>
      <c r="E618" s="4" t="s">
        <v>127</v>
      </c>
      <c r="F618" s="5">
        <v>0</v>
      </c>
      <c r="G618" s="5">
        <v>0</v>
      </c>
      <c r="H618" s="5">
        <v>0</v>
      </c>
      <c r="I618" s="5">
        <v>0</v>
      </c>
      <c r="J618" s="5">
        <f t="shared" si="333"/>
        <v>0</v>
      </c>
      <c r="K618" s="33">
        <v>2000</v>
      </c>
      <c r="L618" s="33">
        <v>2000</v>
      </c>
      <c r="M618" s="33">
        <v>0</v>
      </c>
      <c r="N618" s="26">
        <v>0</v>
      </c>
      <c r="O618" s="29">
        <f t="shared" si="334"/>
        <v>2000</v>
      </c>
    </row>
    <row r="619" spans="1:15" ht="12" customHeight="1" outlineLevel="1" x14ac:dyDescent="0.25">
      <c r="A619" s="3" t="s">
        <v>405</v>
      </c>
      <c r="B619" s="3" t="s">
        <v>408</v>
      </c>
      <c r="C619" s="3" t="s">
        <v>159</v>
      </c>
      <c r="D619" s="3" t="s">
        <v>128</v>
      </c>
      <c r="E619" s="4" t="s">
        <v>129</v>
      </c>
      <c r="F619" s="5">
        <v>0</v>
      </c>
      <c r="G619" s="5">
        <v>0</v>
      </c>
      <c r="H619" s="5">
        <v>0</v>
      </c>
      <c r="I619" s="5">
        <v>0</v>
      </c>
      <c r="J619" s="5">
        <f t="shared" si="333"/>
        <v>0</v>
      </c>
      <c r="K619" s="33">
        <v>1000</v>
      </c>
      <c r="L619" s="33">
        <v>1000</v>
      </c>
      <c r="M619" s="33">
        <v>0</v>
      </c>
      <c r="N619" s="26">
        <v>0</v>
      </c>
      <c r="O619" s="29">
        <f t="shared" si="334"/>
        <v>1000</v>
      </c>
    </row>
    <row r="620" spans="1:15" ht="12" customHeight="1" outlineLevel="1" x14ac:dyDescent="0.25">
      <c r="A620" s="3" t="s">
        <v>405</v>
      </c>
      <c r="B620" s="3" t="s">
        <v>408</v>
      </c>
      <c r="C620" s="3" t="s">
        <v>159</v>
      </c>
      <c r="D620" s="3" t="s">
        <v>142</v>
      </c>
      <c r="E620" s="4" t="s">
        <v>143</v>
      </c>
      <c r="F620" s="5">
        <v>0</v>
      </c>
      <c r="G620" s="5">
        <v>0</v>
      </c>
      <c r="H620" s="5">
        <v>0</v>
      </c>
      <c r="I620" s="5">
        <v>0</v>
      </c>
      <c r="J620" s="5">
        <f t="shared" si="333"/>
        <v>0</v>
      </c>
      <c r="K620" s="33">
        <v>4000</v>
      </c>
      <c r="L620" s="33">
        <v>4000</v>
      </c>
      <c r="M620" s="33">
        <v>163</v>
      </c>
      <c r="N620" s="26">
        <v>0</v>
      </c>
      <c r="O620" s="29">
        <f t="shared" si="334"/>
        <v>4000</v>
      </c>
    </row>
    <row r="621" spans="1:15" ht="12" customHeight="1" outlineLevel="1" x14ac:dyDescent="0.25">
      <c r="A621" s="3" t="s">
        <v>405</v>
      </c>
      <c r="B621" s="3" t="s">
        <v>408</v>
      </c>
      <c r="C621" s="3" t="s">
        <v>159</v>
      </c>
      <c r="D621" s="3" t="s">
        <v>148</v>
      </c>
      <c r="E621" s="4" t="s">
        <v>149</v>
      </c>
      <c r="F621" s="5">
        <v>0</v>
      </c>
      <c r="G621" s="5">
        <v>0</v>
      </c>
      <c r="H621" s="5">
        <v>0</v>
      </c>
      <c r="I621" s="5">
        <v>0</v>
      </c>
      <c r="J621" s="5">
        <f t="shared" si="333"/>
        <v>0</v>
      </c>
      <c r="K621" s="33">
        <v>6000</v>
      </c>
      <c r="L621" s="33">
        <v>6000</v>
      </c>
      <c r="M621" s="33">
        <v>0</v>
      </c>
      <c r="N621" s="26">
        <v>0</v>
      </c>
      <c r="O621" s="29">
        <f t="shared" si="334"/>
        <v>6000</v>
      </c>
    </row>
    <row r="622" spans="1:15" ht="12" customHeight="1" outlineLevel="1" x14ac:dyDescent="0.25">
      <c r="A622" s="3" t="s">
        <v>405</v>
      </c>
      <c r="B622" s="3" t="s">
        <v>408</v>
      </c>
      <c r="C622" s="3" t="s">
        <v>159</v>
      </c>
      <c r="D622" s="3" t="s">
        <v>183</v>
      </c>
      <c r="E622" s="4" t="s">
        <v>184</v>
      </c>
      <c r="F622" s="5">
        <v>0</v>
      </c>
      <c r="G622" s="5">
        <v>0</v>
      </c>
      <c r="H622" s="5">
        <v>0</v>
      </c>
      <c r="I622" s="5">
        <v>0</v>
      </c>
      <c r="J622" s="5">
        <f t="shared" si="333"/>
        <v>0</v>
      </c>
      <c r="K622" s="33">
        <v>1000</v>
      </c>
      <c r="L622" s="33">
        <v>1000</v>
      </c>
      <c r="M622" s="33">
        <v>0</v>
      </c>
      <c r="N622" s="26">
        <v>0</v>
      </c>
      <c r="O622" s="29">
        <f t="shared" si="334"/>
        <v>1000</v>
      </c>
    </row>
    <row r="623" spans="1:15" ht="12" customHeight="1" outlineLevel="1" x14ac:dyDescent="0.25">
      <c r="A623" s="3" t="s">
        <v>405</v>
      </c>
      <c r="B623" s="3" t="s">
        <v>408</v>
      </c>
      <c r="C623" s="3" t="s">
        <v>159</v>
      </c>
      <c r="D623" s="3" t="s">
        <v>205</v>
      </c>
      <c r="E623" s="4" t="s">
        <v>206</v>
      </c>
      <c r="F623" s="5">
        <v>0</v>
      </c>
      <c r="G623" s="5">
        <v>0</v>
      </c>
      <c r="H623" s="5">
        <v>0</v>
      </c>
      <c r="I623" s="5">
        <v>0</v>
      </c>
      <c r="J623" s="5">
        <f t="shared" si="333"/>
        <v>0</v>
      </c>
      <c r="K623" s="5">
        <v>0</v>
      </c>
      <c r="L623" s="5">
        <v>0</v>
      </c>
      <c r="M623" s="5">
        <v>0</v>
      </c>
      <c r="N623" s="26">
        <v>0</v>
      </c>
      <c r="O623" s="29">
        <f t="shared" si="334"/>
        <v>0</v>
      </c>
    </row>
    <row r="624" spans="1:15" ht="12" customHeight="1" x14ac:dyDescent="0.25">
      <c r="A624" s="65" t="s">
        <v>409</v>
      </c>
      <c r="B624" s="66"/>
      <c r="C624" s="66"/>
      <c r="D624" s="66"/>
      <c r="E624" s="66"/>
      <c r="F624" s="6">
        <f>SUM(F615:F623)</f>
        <v>0</v>
      </c>
      <c r="G624" s="6">
        <f>SUM(G615:G623)</f>
        <v>0</v>
      </c>
      <c r="H624" s="6">
        <f t="shared" ref="H624:J624" si="335">SUM(H615:H623)</f>
        <v>0</v>
      </c>
      <c r="I624" s="6">
        <f t="shared" si="335"/>
        <v>0</v>
      </c>
      <c r="J624" s="6">
        <f t="shared" si="335"/>
        <v>0</v>
      </c>
      <c r="K624" s="6">
        <f t="shared" ref="K624" si="336">SUM(K615:K623)</f>
        <v>724000</v>
      </c>
      <c r="L624" s="6">
        <f t="shared" ref="L624:O624" si="337">SUM(L615:L623)</f>
        <v>724000</v>
      </c>
      <c r="M624" s="6">
        <f t="shared" si="337"/>
        <v>101903</v>
      </c>
      <c r="N624" s="6">
        <f t="shared" si="337"/>
        <v>0</v>
      </c>
      <c r="O624" s="6">
        <f t="shared" si="337"/>
        <v>724000</v>
      </c>
    </row>
    <row r="625" spans="1:15" ht="12" customHeight="1" outlineLevel="1" x14ac:dyDescent="0.25">
      <c r="A625" s="3" t="s">
        <v>405</v>
      </c>
      <c r="B625" s="3" t="s">
        <v>410</v>
      </c>
      <c r="C625" s="3" t="s">
        <v>411</v>
      </c>
      <c r="D625" s="3" t="s">
        <v>120</v>
      </c>
      <c r="E625" s="4" t="s">
        <v>121</v>
      </c>
      <c r="F625" s="5">
        <v>0</v>
      </c>
      <c r="G625" s="5">
        <v>0</v>
      </c>
      <c r="H625" s="5">
        <v>0</v>
      </c>
      <c r="I625" s="5">
        <v>0</v>
      </c>
      <c r="J625" s="5">
        <f>G625+I625</f>
        <v>0</v>
      </c>
      <c r="K625" s="5">
        <v>0</v>
      </c>
      <c r="L625" s="5">
        <v>0</v>
      </c>
      <c r="M625" s="5">
        <v>0</v>
      </c>
      <c r="N625" s="26">
        <v>0</v>
      </c>
      <c r="O625" s="29">
        <f>L625+N625</f>
        <v>0</v>
      </c>
    </row>
    <row r="626" spans="1:15" ht="12" customHeight="1" outlineLevel="1" x14ac:dyDescent="0.25">
      <c r="A626" s="3" t="s">
        <v>405</v>
      </c>
      <c r="B626" s="3" t="s">
        <v>410</v>
      </c>
      <c r="C626" s="3" t="s">
        <v>411</v>
      </c>
      <c r="D626" s="3" t="s">
        <v>175</v>
      </c>
      <c r="E626" s="4" t="s">
        <v>176</v>
      </c>
      <c r="F626" s="5">
        <v>0</v>
      </c>
      <c r="G626" s="5">
        <v>0</v>
      </c>
      <c r="H626" s="5">
        <v>0</v>
      </c>
      <c r="I626" s="5">
        <v>0</v>
      </c>
      <c r="J626" s="5">
        <f t="shared" ref="J626:J633" si="338">G626+I626</f>
        <v>0</v>
      </c>
      <c r="K626" s="5">
        <v>0</v>
      </c>
      <c r="L626" s="5">
        <v>0</v>
      </c>
      <c r="M626" s="5">
        <v>0</v>
      </c>
      <c r="N626" s="26">
        <v>0</v>
      </c>
      <c r="O626" s="29">
        <f t="shared" ref="O626:O633" si="339">L626+N626</f>
        <v>0</v>
      </c>
    </row>
    <row r="627" spans="1:15" ht="12" customHeight="1" outlineLevel="1" x14ac:dyDescent="0.25">
      <c r="A627" s="3" t="s">
        <v>405</v>
      </c>
      <c r="B627" s="3" t="s">
        <v>410</v>
      </c>
      <c r="C627" s="3" t="s">
        <v>411</v>
      </c>
      <c r="D627" s="3" t="s">
        <v>177</v>
      </c>
      <c r="E627" s="4" t="s">
        <v>178</v>
      </c>
      <c r="F627" s="5">
        <v>0</v>
      </c>
      <c r="G627" s="5">
        <v>0</v>
      </c>
      <c r="H627" s="5">
        <v>0</v>
      </c>
      <c r="I627" s="5">
        <v>0</v>
      </c>
      <c r="J627" s="5">
        <f t="shared" si="338"/>
        <v>0</v>
      </c>
      <c r="K627" s="5">
        <v>0</v>
      </c>
      <c r="L627" s="5">
        <v>0</v>
      </c>
      <c r="M627" s="5">
        <v>0</v>
      </c>
      <c r="N627" s="26">
        <v>0</v>
      </c>
      <c r="O627" s="29">
        <f t="shared" si="339"/>
        <v>0</v>
      </c>
    </row>
    <row r="628" spans="1:15" ht="12" customHeight="1" outlineLevel="1" x14ac:dyDescent="0.25">
      <c r="A628" s="3" t="s">
        <v>405</v>
      </c>
      <c r="B628" s="3" t="s">
        <v>410</v>
      </c>
      <c r="C628" s="3" t="s">
        <v>411</v>
      </c>
      <c r="D628" s="3" t="s">
        <v>128</v>
      </c>
      <c r="E628" s="4" t="s">
        <v>129</v>
      </c>
      <c r="F628" s="5">
        <v>0</v>
      </c>
      <c r="G628" s="5">
        <v>0</v>
      </c>
      <c r="H628" s="5">
        <v>0</v>
      </c>
      <c r="I628" s="5">
        <v>0</v>
      </c>
      <c r="J628" s="5">
        <f t="shared" si="338"/>
        <v>0</v>
      </c>
      <c r="K628" s="5">
        <v>0</v>
      </c>
      <c r="L628" s="5">
        <v>0</v>
      </c>
      <c r="M628" s="5">
        <v>0</v>
      </c>
      <c r="N628" s="26">
        <v>0</v>
      </c>
      <c r="O628" s="29">
        <f t="shared" si="339"/>
        <v>0</v>
      </c>
    </row>
    <row r="629" spans="1:15" ht="12" customHeight="1" outlineLevel="1" x14ac:dyDescent="0.25">
      <c r="A629" s="3" t="s">
        <v>405</v>
      </c>
      <c r="B629" s="3" t="s">
        <v>410</v>
      </c>
      <c r="C629" s="3" t="s">
        <v>411</v>
      </c>
      <c r="D629" s="3" t="s">
        <v>130</v>
      </c>
      <c r="E629" s="4" t="s">
        <v>131</v>
      </c>
      <c r="F629" s="5">
        <v>0</v>
      </c>
      <c r="G629" s="5">
        <v>0</v>
      </c>
      <c r="H629" s="5">
        <v>0</v>
      </c>
      <c r="I629" s="5">
        <v>0</v>
      </c>
      <c r="J629" s="5">
        <f t="shared" si="338"/>
        <v>0</v>
      </c>
      <c r="K629" s="5">
        <v>0</v>
      </c>
      <c r="L629" s="5">
        <v>0</v>
      </c>
      <c r="M629" s="5">
        <v>0</v>
      </c>
      <c r="N629" s="26">
        <v>0</v>
      </c>
      <c r="O629" s="29">
        <f t="shared" si="339"/>
        <v>0</v>
      </c>
    </row>
    <row r="630" spans="1:15" ht="12" customHeight="1" outlineLevel="1" x14ac:dyDescent="0.25">
      <c r="A630" s="3" t="s">
        <v>405</v>
      </c>
      <c r="B630" s="3" t="s">
        <v>410</v>
      </c>
      <c r="C630" s="3" t="s">
        <v>411</v>
      </c>
      <c r="D630" s="3" t="s">
        <v>132</v>
      </c>
      <c r="E630" s="4" t="s">
        <v>133</v>
      </c>
      <c r="F630" s="5">
        <v>0</v>
      </c>
      <c r="G630" s="5">
        <v>0</v>
      </c>
      <c r="H630" s="5">
        <v>0</v>
      </c>
      <c r="I630" s="5">
        <v>0</v>
      </c>
      <c r="J630" s="5">
        <f t="shared" si="338"/>
        <v>0</v>
      </c>
      <c r="K630" s="5">
        <v>0</v>
      </c>
      <c r="L630" s="5">
        <v>0</v>
      </c>
      <c r="M630" s="5">
        <v>0</v>
      </c>
      <c r="N630" s="26">
        <v>0</v>
      </c>
      <c r="O630" s="29">
        <f t="shared" si="339"/>
        <v>0</v>
      </c>
    </row>
    <row r="631" spans="1:15" ht="12" customHeight="1" outlineLevel="1" x14ac:dyDescent="0.25">
      <c r="A631" s="3" t="s">
        <v>405</v>
      </c>
      <c r="B631" s="3" t="s">
        <v>410</v>
      </c>
      <c r="C631" s="3" t="s">
        <v>411</v>
      </c>
      <c r="D631" s="3" t="s">
        <v>222</v>
      </c>
      <c r="E631" s="4" t="s">
        <v>223</v>
      </c>
      <c r="F631" s="5">
        <v>0</v>
      </c>
      <c r="G631" s="5">
        <v>0</v>
      </c>
      <c r="H631" s="5">
        <v>0</v>
      </c>
      <c r="I631" s="5">
        <v>0</v>
      </c>
      <c r="J631" s="5">
        <f t="shared" si="338"/>
        <v>0</v>
      </c>
      <c r="K631" s="5">
        <v>0</v>
      </c>
      <c r="L631" s="5">
        <v>0</v>
      </c>
      <c r="M631" s="5">
        <v>0</v>
      </c>
      <c r="N631" s="26">
        <v>0</v>
      </c>
      <c r="O631" s="29">
        <f t="shared" si="339"/>
        <v>0</v>
      </c>
    </row>
    <row r="632" spans="1:15" ht="12" customHeight="1" outlineLevel="1" x14ac:dyDescent="0.25">
      <c r="A632" s="3" t="s">
        <v>405</v>
      </c>
      <c r="B632" s="3" t="s">
        <v>410</v>
      </c>
      <c r="C632" s="3" t="s">
        <v>411</v>
      </c>
      <c r="D632" s="3" t="s">
        <v>142</v>
      </c>
      <c r="E632" s="4" t="s">
        <v>143</v>
      </c>
      <c r="F632" s="5">
        <v>0</v>
      </c>
      <c r="G632" s="5">
        <v>0</v>
      </c>
      <c r="H632" s="5">
        <v>0</v>
      </c>
      <c r="I632" s="5">
        <v>0</v>
      </c>
      <c r="J632" s="5">
        <f t="shared" si="338"/>
        <v>0</v>
      </c>
      <c r="K632" s="5">
        <v>0</v>
      </c>
      <c r="L632" s="5">
        <v>0</v>
      </c>
      <c r="M632" s="5">
        <v>0</v>
      </c>
      <c r="N632" s="26">
        <v>0</v>
      </c>
      <c r="O632" s="29">
        <f t="shared" si="339"/>
        <v>0</v>
      </c>
    </row>
    <row r="633" spans="1:15" ht="12" customHeight="1" outlineLevel="1" x14ac:dyDescent="0.25">
      <c r="A633" s="3" t="s">
        <v>405</v>
      </c>
      <c r="B633" s="3" t="s">
        <v>410</v>
      </c>
      <c r="C633" s="3" t="s">
        <v>411</v>
      </c>
      <c r="D633" s="3" t="s">
        <v>84</v>
      </c>
      <c r="E633" s="4" t="s">
        <v>85</v>
      </c>
      <c r="F633" s="5">
        <v>0</v>
      </c>
      <c r="G633" s="5">
        <v>0</v>
      </c>
      <c r="H633" s="5">
        <v>0</v>
      </c>
      <c r="I633" s="5">
        <v>0</v>
      </c>
      <c r="J633" s="5">
        <f t="shared" si="338"/>
        <v>0</v>
      </c>
      <c r="K633" s="5">
        <v>0</v>
      </c>
      <c r="L633" s="5">
        <v>0</v>
      </c>
      <c r="M633" s="5">
        <v>0</v>
      </c>
      <c r="N633" s="26">
        <v>0</v>
      </c>
      <c r="O633" s="29">
        <f t="shared" si="339"/>
        <v>0</v>
      </c>
    </row>
    <row r="634" spans="1:15" ht="12" customHeight="1" x14ac:dyDescent="0.25">
      <c r="A634" s="65" t="s">
        <v>412</v>
      </c>
      <c r="B634" s="66"/>
      <c r="C634" s="66"/>
      <c r="D634" s="66"/>
      <c r="E634" s="66"/>
      <c r="F634" s="6">
        <f>SUM(F625:F633)</f>
        <v>0</v>
      </c>
      <c r="G634" s="6">
        <f>SUM(G625:G633)</f>
        <v>0</v>
      </c>
      <c r="H634" s="6">
        <f t="shared" ref="H634:J634" si="340">SUM(H625:H633)</f>
        <v>0</v>
      </c>
      <c r="I634" s="6">
        <f t="shared" si="340"/>
        <v>0</v>
      </c>
      <c r="J634" s="6">
        <f t="shared" si="340"/>
        <v>0</v>
      </c>
      <c r="K634" s="6">
        <f t="shared" ref="K634" si="341">SUM(K625:K633)</f>
        <v>0</v>
      </c>
      <c r="L634" s="6">
        <f t="shared" ref="L634:O634" si="342">SUM(L625:L633)</f>
        <v>0</v>
      </c>
      <c r="M634" s="6">
        <f t="shared" si="342"/>
        <v>0</v>
      </c>
      <c r="N634" s="6">
        <f t="shared" si="342"/>
        <v>0</v>
      </c>
      <c r="O634" s="6">
        <f t="shared" si="342"/>
        <v>0</v>
      </c>
    </row>
    <row r="635" spans="1:15" ht="12" customHeight="1" outlineLevel="1" x14ac:dyDescent="0.25">
      <c r="A635" s="3" t="s">
        <v>405</v>
      </c>
      <c r="B635" s="3" t="s">
        <v>413</v>
      </c>
      <c r="C635" s="3" t="s">
        <v>414</v>
      </c>
      <c r="D635" s="3" t="s">
        <v>128</v>
      </c>
      <c r="E635" s="4" t="s">
        <v>129</v>
      </c>
      <c r="F635" s="5">
        <v>0</v>
      </c>
      <c r="G635" s="5">
        <v>0</v>
      </c>
      <c r="H635" s="5">
        <v>0</v>
      </c>
      <c r="I635" s="5">
        <v>0</v>
      </c>
      <c r="J635" s="5">
        <f>G635+I635</f>
        <v>0</v>
      </c>
      <c r="K635" s="5">
        <v>0</v>
      </c>
      <c r="L635" s="5">
        <v>0</v>
      </c>
      <c r="M635" s="33">
        <v>0</v>
      </c>
      <c r="N635" s="26">
        <v>0</v>
      </c>
      <c r="O635" s="29">
        <f>L635+N635</f>
        <v>0</v>
      </c>
    </row>
    <row r="636" spans="1:15" ht="12" customHeight="1" outlineLevel="1" x14ac:dyDescent="0.25">
      <c r="A636" s="3" t="s">
        <v>405</v>
      </c>
      <c r="B636" s="3" t="s">
        <v>413</v>
      </c>
      <c r="C636" s="3" t="s">
        <v>414</v>
      </c>
      <c r="D636" s="3" t="s">
        <v>130</v>
      </c>
      <c r="E636" s="4" t="s">
        <v>131</v>
      </c>
      <c r="F636" s="5">
        <v>0</v>
      </c>
      <c r="G636" s="5">
        <v>0</v>
      </c>
      <c r="H636" s="5">
        <v>0</v>
      </c>
      <c r="I636" s="5">
        <v>0</v>
      </c>
      <c r="J636" s="5">
        <f t="shared" ref="J636:J641" si="343">G636+I636</f>
        <v>0</v>
      </c>
      <c r="K636" s="5">
        <v>0</v>
      </c>
      <c r="L636" s="5">
        <v>0</v>
      </c>
      <c r="M636" s="33">
        <v>0</v>
      </c>
      <c r="N636" s="26">
        <v>0</v>
      </c>
      <c r="O636" s="29">
        <f t="shared" ref="O636:O641" si="344">L636+N636</f>
        <v>0</v>
      </c>
    </row>
    <row r="637" spans="1:15" ht="12" customHeight="1" outlineLevel="1" x14ac:dyDescent="0.25">
      <c r="A637" s="3" t="s">
        <v>405</v>
      </c>
      <c r="B637" s="3" t="s">
        <v>413</v>
      </c>
      <c r="C637" s="3" t="s">
        <v>414</v>
      </c>
      <c r="D637" s="3" t="s">
        <v>132</v>
      </c>
      <c r="E637" s="4" t="s">
        <v>133</v>
      </c>
      <c r="F637" s="5">
        <v>0</v>
      </c>
      <c r="G637" s="5">
        <v>0</v>
      </c>
      <c r="H637" s="5">
        <v>0</v>
      </c>
      <c r="I637" s="5">
        <v>0</v>
      </c>
      <c r="J637" s="5">
        <f t="shared" si="343"/>
        <v>0</v>
      </c>
      <c r="K637" s="5">
        <v>11000</v>
      </c>
      <c r="L637" s="5">
        <v>11000</v>
      </c>
      <c r="M637" s="33">
        <v>1328</v>
      </c>
      <c r="N637" s="26">
        <v>0</v>
      </c>
      <c r="O637" s="29">
        <f t="shared" si="344"/>
        <v>11000</v>
      </c>
    </row>
    <row r="638" spans="1:15" ht="12" customHeight="1" outlineLevel="1" x14ac:dyDescent="0.25">
      <c r="A638" s="3" t="s">
        <v>405</v>
      </c>
      <c r="B638" s="3" t="s">
        <v>413</v>
      </c>
      <c r="C638" s="3" t="s">
        <v>414</v>
      </c>
      <c r="D638" s="3" t="s">
        <v>134</v>
      </c>
      <c r="E638" s="4" t="s">
        <v>135</v>
      </c>
      <c r="F638" s="5">
        <v>0</v>
      </c>
      <c r="G638" s="5">
        <v>0</v>
      </c>
      <c r="H638" s="5">
        <v>0</v>
      </c>
      <c r="I638" s="5">
        <v>0</v>
      </c>
      <c r="J638" s="5">
        <f t="shared" si="343"/>
        <v>0</v>
      </c>
      <c r="K638" s="5">
        <v>50000</v>
      </c>
      <c r="L638" s="5">
        <v>50000</v>
      </c>
      <c r="M638" s="33">
        <v>2992.29</v>
      </c>
      <c r="N638" s="26">
        <v>0</v>
      </c>
      <c r="O638" s="29">
        <f t="shared" si="344"/>
        <v>50000</v>
      </c>
    </row>
    <row r="639" spans="1:15" ht="12" customHeight="1" outlineLevel="1" x14ac:dyDescent="0.25">
      <c r="A639" s="3" t="s">
        <v>405</v>
      </c>
      <c r="B639" s="3" t="s">
        <v>413</v>
      </c>
      <c r="C639" s="3" t="s">
        <v>414</v>
      </c>
      <c r="D639" s="3" t="s">
        <v>136</v>
      </c>
      <c r="E639" s="4" t="s">
        <v>137</v>
      </c>
      <c r="F639" s="5">
        <v>0</v>
      </c>
      <c r="G639" s="5">
        <v>0</v>
      </c>
      <c r="H639" s="5">
        <v>0</v>
      </c>
      <c r="I639" s="5">
        <v>0</v>
      </c>
      <c r="J639" s="5">
        <f t="shared" si="343"/>
        <v>0</v>
      </c>
      <c r="K639" s="5">
        <v>20000</v>
      </c>
      <c r="L639" s="5">
        <v>20000</v>
      </c>
      <c r="M639" s="33">
        <v>12462.63</v>
      </c>
      <c r="N639" s="26">
        <v>0</v>
      </c>
      <c r="O639" s="29">
        <f t="shared" si="344"/>
        <v>20000</v>
      </c>
    </row>
    <row r="640" spans="1:15" ht="12" customHeight="1" outlineLevel="1" x14ac:dyDescent="0.25">
      <c r="A640" s="3" t="s">
        <v>405</v>
      </c>
      <c r="B640" s="3" t="s">
        <v>413</v>
      </c>
      <c r="C640" s="3" t="s">
        <v>414</v>
      </c>
      <c r="D640" s="3" t="s">
        <v>101</v>
      </c>
      <c r="E640" s="4" t="s">
        <v>102</v>
      </c>
      <c r="F640" s="5">
        <v>0</v>
      </c>
      <c r="G640" s="5">
        <v>0</v>
      </c>
      <c r="H640" s="5">
        <v>0</v>
      </c>
      <c r="I640" s="5">
        <v>0</v>
      </c>
      <c r="J640" s="5">
        <f t="shared" si="343"/>
        <v>0</v>
      </c>
      <c r="K640" s="5">
        <v>5000</v>
      </c>
      <c r="L640" s="5">
        <v>5000</v>
      </c>
      <c r="M640" s="33">
        <v>405</v>
      </c>
      <c r="N640" s="26">
        <v>0</v>
      </c>
      <c r="O640" s="29">
        <f t="shared" si="344"/>
        <v>5000</v>
      </c>
    </row>
    <row r="641" spans="1:15" ht="12" customHeight="1" outlineLevel="1" x14ac:dyDescent="0.25">
      <c r="A641" s="3" t="s">
        <v>405</v>
      </c>
      <c r="B641" s="3" t="s">
        <v>413</v>
      </c>
      <c r="C641" s="3" t="s">
        <v>414</v>
      </c>
      <c r="D641" s="3" t="s">
        <v>84</v>
      </c>
      <c r="E641" s="4" t="s">
        <v>85</v>
      </c>
      <c r="F641" s="5">
        <v>0</v>
      </c>
      <c r="G641" s="5">
        <v>0</v>
      </c>
      <c r="H641" s="5">
        <v>0</v>
      </c>
      <c r="I641" s="5">
        <v>0</v>
      </c>
      <c r="J641" s="5">
        <f t="shared" si="343"/>
        <v>0</v>
      </c>
      <c r="K641" s="5">
        <v>5000</v>
      </c>
      <c r="L641" s="5">
        <v>5000</v>
      </c>
      <c r="M641" s="33">
        <v>0</v>
      </c>
      <c r="N641" s="26">
        <v>0</v>
      </c>
      <c r="O641" s="29">
        <f t="shared" si="344"/>
        <v>5000</v>
      </c>
    </row>
    <row r="642" spans="1:15" ht="12" customHeight="1" x14ac:dyDescent="0.25">
      <c r="A642" s="65" t="s">
        <v>415</v>
      </c>
      <c r="B642" s="66"/>
      <c r="C642" s="66"/>
      <c r="D642" s="66"/>
      <c r="E642" s="66"/>
      <c r="F642" s="6">
        <f>SUM(F635:F641)</f>
        <v>0</v>
      </c>
      <c r="G642" s="6">
        <f>SUM(G635:G641)</f>
        <v>0</v>
      </c>
      <c r="H642" s="6">
        <f t="shared" ref="H642:J642" si="345">SUM(H635:H641)</f>
        <v>0</v>
      </c>
      <c r="I642" s="6">
        <f t="shared" si="345"/>
        <v>0</v>
      </c>
      <c r="J642" s="6">
        <f t="shared" si="345"/>
        <v>0</v>
      </c>
      <c r="K642" s="6">
        <f t="shared" ref="K642" si="346">SUM(K635:K641)</f>
        <v>91000</v>
      </c>
      <c r="L642" s="6">
        <f t="shared" ref="L642:O642" si="347">SUM(L635:L641)</f>
        <v>91000</v>
      </c>
      <c r="M642" s="6">
        <f t="shared" si="347"/>
        <v>17187.919999999998</v>
      </c>
      <c r="N642" s="6">
        <f t="shared" si="347"/>
        <v>0</v>
      </c>
      <c r="O642" s="6">
        <f t="shared" si="347"/>
        <v>91000</v>
      </c>
    </row>
    <row r="643" spans="1:15" ht="12" customHeight="1" outlineLevel="1" x14ac:dyDescent="0.25">
      <c r="A643" s="3" t="s">
        <v>405</v>
      </c>
      <c r="B643" s="3" t="s">
        <v>416</v>
      </c>
      <c r="C643" s="3" t="s">
        <v>159</v>
      </c>
      <c r="D643" s="3" t="s">
        <v>130</v>
      </c>
      <c r="E643" s="4" t="s">
        <v>131</v>
      </c>
      <c r="F643" s="5">
        <v>0</v>
      </c>
      <c r="G643" s="5">
        <v>0</v>
      </c>
      <c r="H643" s="5">
        <v>0</v>
      </c>
      <c r="I643" s="5">
        <v>0</v>
      </c>
      <c r="J643" s="5">
        <f>G643+I643</f>
        <v>0</v>
      </c>
      <c r="K643" s="5">
        <v>6000</v>
      </c>
      <c r="L643" s="5">
        <v>6000</v>
      </c>
      <c r="M643" s="33">
        <v>0</v>
      </c>
      <c r="N643" s="26">
        <v>0</v>
      </c>
      <c r="O643" s="29">
        <f>L643+N643</f>
        <v>6000</v>
      </c>
    </row>
    <row r="644" spans="1:15" ht="12" customHeight="1" outlineLevel="1" x14ac:dyDescent="0.25">
      <c r="A644" s="3" t="s">
        <v>405</v>
      </c>
      <c r="B644" s="3" t="s">
        <v>416</v>
      </c>
      <c r="C644" s="3" t="s">
        <v>159</v>
      </c>
      <c r="D644" s="3" t="s">
        <v>138</v>
      </c>
      <c r="E644" s="4" t="s">
        <v>139</v>
      </c>
      <c r="F644" s="5">
        <v>0</v>
      </c>
      <c r="G644" s="5">
        <v>0</v>
      </c>
      <c r="H644" s="5">
        <v>0</v>
      </c>
      <c r="I644" s="5">
        <v>0</v>
      </c>
      <c r="J644" s="5">
        <f t="shared" ref="J644:J648" si="348">G644+I644</f>
        <v>0</v>
      </c>
      <c r="K644" s="5">
        <v>25000</v>
      </c>
      <c r="L644" s="5">
        <v>25000</v>
      </c>
      <c r="M644" s="33">
        <v>1421.5</v>
      </c>
      <c r="N644" s="26">
        <v>0</v>
      </c>
      <c r="O644" s="29">
        <f t="shared" ref="O644:O648" si="349">L644+N644</f>
        <v>25000</v>
      </c>
    </row>
    <row r="645" spans="1:15" ht="12" customHeight="1" outlineLevel="1" x14ac:dyDescent="0.25">
      <c r="A645" s="3" t="s">
        <v>405</v>
      </c>
      <c r="B645" s="3" t="s">
        <v>416</v>
      </c>
      <c r="C645" s="3" t="s">
        <v>159</v>
      </c>
      <c r="D645" s="3" t="s">
        <v>144</v>
      </c>
      <c r="E645" s="4" t="s">
        <v>145</v>
      </c>
      <c r="F645" s="5">
        <v>0</v>
      </c>
      <c r="G645" s="5">
        <v>0</v>
      </c>
      <c r="H645" s="5">
        <v>0</v>
      </c>
      <c r="I645" s="5">
        <v>0</v>
      </c>
      <c r="J645" s="5">
        <f t="shared" si="348"/>
        <v>0</v>
      </c>
      <c r="K645" s="5">
        <v>9000</v>
      </c>
      <c r="L645" s="5">
        <v>9000</v>
      </c>
      <c r="M645" s="33">
        <v>1720</v>
      </c>
      <c r="N645" s="26">
        <v>0</v>
      </c>
      <c r="O645" s="29">
        <f t="shared" si="349"/>
        <v>9000</v>
      </c>
    </row>
    <row r="646" spans="1:15" ht="12" customHeight="1" outlineLevel="1" x14ac:dyDescent="0.25">
      <c r="A646" s="3" t="s">
        <v>405</v>
      </c>
      <c r="B646" s="3" t="s">
        <v>416</v>
      </c>
      <c r="C646" s="3" t="s">
        <v>159</v>
      </c>
      <c r="D646" s="3" t="s">
        <v>101</v>
      </c>
      <c r="E646" s="4" t="s">
        <v>102</v>
      </c>
      <c r="F646" s="5">
        <v>0</v>
      </c>
      <c r="G646" s="5">
        <v>0</v>
      </c>
      <c r="H646" s="5">
        <v>0</v>
      </c>
      <c r="I646" s="5">
        <v>0</v>
      </c>
      <c r="J646" s="5">
        <f t="shared" si="348"/>
        <v>0</v>
      </c>
      <c r="K646" s="5">
        <v>1000</v>
      </c>
      <c r="L646" s="5">
        <v>1000</v>
      </c>
      <c r="M646" s="33">
        <v>0</v>
      </c>
      <c r="N646" s="26">
        <v>0</v>
      </c>
      <c r="O646" s="29">
        <f t="shared" si="349"/>
        <v>1000</v>
      </c>
    </row>
    <row r="647" spans="1:15" ht="12" customHeight="1" outlineLevel="1" x14ac:dyDescent="0.25">
      <c r="A647" s="3" t="s">
        <v>405</v>
      </c>
      <c r="B647" s="3" t="s">
        <v>416</v>
      </c>
      <c r="C647" s="3" t="s">
        <v>159</v>
      </c>
      <c r="D647" s="3" t="s">
        <v>84</v>
      </c>
      <c r="E647" s="4" t="s">
        <v>85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48"/>
        <v>0</v>
      </c>
      <c r="K647" s="5">
        <v>12500</v>
      </c>
      <c r="L647" s="5">
        <v>12500</v>
      </c>
      <c r="M647" s="33">
        <v>0</v>
      </c>
      <c r="N647" s="26">
        <v>0</v>
      </c>
      <c r="O647" s="29">
        <f t="shared" si="349"/>
        <v>12500</v>
      </c>
    </row>
    <row r="648" spans="1:15" ht="12" customHeight="1" outlineLevel="1" x14ac:dyDescent="0.25">
      <c r="A648" s="3" t="s">
        <v>405</v>
      </c>
      <c r="B648" s="3" t="s">
        <v>416</v>
      </c>
      <c r="C648" s="3" t="s">
        <v>159</v>
      </c>
      <c r="D648" s="3" t="s">
        <v>334</v>
      </c>
      <c r="E648" s="4" t="s">
        <v>335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48"/>
        <v>0</v>
      </c>
      <c r="K648" s="5">
        <v>1500</v>
      </c>
      <c r="L648" s="5">
        <v>1500</v>
      </c>
      <c r="M648" s="33">
        <v>1500</v>
      </c>
      <c r="N648" s="26">
        <v>0</v>
      </c>
      <c r="O648" s="29">
        <f t="shared" si="349"/>
        <v>1500</v>
      </c>
    </row>
    <row r="649" spans="1:15" ht="12" customHeight="1" x14ac:dyDescent="0.25">
      <c r="A649" s="65" t="s">
        <v>417</v>
      </c>
      <c r="B649" s="66"/>
      <c r="C649" s="66"/>
      <c r="D649" s="66"/>
      <c r="E649" s="66"/>
      <c r="F649" s="6">
        <f>SUM(F643:F648)</f>
        <v>0</v>
      </c>
      <c r="G649" s="6">
        <f>SUM(G643:G648)</f>
        <v>0</v>
      </c>
      <c r="H649" s="6">
        <f t="shared" ref="H649:J649" si="350">SUM(H643:H648)</f>
        <v>0</v>
      </c>
      <c r="I649" s="6">
        <f t="shared" si="350"/>
        <v>0</v>
      </c>
      <c r="J649" s="6">
        <f t="shared" si="350"/>
        <v>0</v>
      </c>
      <c r="K649" s="6">
        <f t="shared" ref="K649" si="351">SUM(K643:K648)</f>
        <v>55000</v>
      </c>
      <c r="L649" s="6">
        <f t="shared" ref="L649:O649" si="352">SUM(L643:L648)</f>
        <v>55000</v>
      </c>
      <c r="M649" s="6">
        <f t="shared" si="352"/>
        <v>4641.5</v>
      </c>
      <c r="N649" s="6">
        <f t="shared" si="352"/>
        <v>0</v>
      </c>
      <c r="O649" s="6">
        <f t="shared" si="352"/>
        <v>55000</v>
      </c>
    </row>
    <row r="650" spans="1:15" ht="12" customHeight="1" outlineLevel="1" x14ac:dyDescent="0.25">
      <c r="A650" s="3" t="s">
        <v>405</v>
      </c>
      <c r="B650" s="3" t="s">
        <v>418</v>
      </c>
      <c r="C650" s="3" t="s">
        <v>419</v>
      </c>
      <c r="D650" s="3" t="s">
        <v>612</v>
      </c>
      <c r="E650" s="4" t="s">
        <v>613</v>
      </c>
      <c r="F650" s="5">
        <v>0</v>
      </c>
      <c r="G650" s="5">
        <v>0</v>
      </c>
      <c r="H650" s="5">
        <v>0</v>
      </c>
      <c r="I650" s="5">
        <v>0</v>
      </c>
      <c r="J650" s="5">
        <f>G650+I650</f>
        <v>0</v>
      </c>
      <c r="K650" s="33">
        <v>3000</v>
      </c>
      <c r="L650" s="33">
        <v>3000</v>
      </c>
      <c r="M650" s="33">
        <v>3520</v>
      </c>
      <c r="N650" s="26">
        <v>2000</v>
      </c>
      <c r="O650" s="29">
        <f>L650+N650</f>
        <v>5000</v>
      </c>
    </row>
    <row r="651" spans="1:15" ht="12" customHeight="1" outlineLevel="1" x14ac:dyDescent="0.25">
      <c r="A651" s="3" t="s">
        <v>405</v>
      </c>
      <c r="B651" s="3" t="s">
        <v>418</v>
      </c>
      <c r="C651" s="3" t="s">
        <v>419</v>
      </c>
      <c r="D651" s="3" t="s">
        <v>120</v>
      </c>
      <c r="E651" s="4" t="s">
        <v>121</v>
      </c>
      <c r="F651" s="5">
        <v>0</v>
      </c>
      <c r="G651" s="5">
        <v>0</v>
      </c>
      <c r="H651" s="5">
        <v>0</v>
      </c>
      <c r="I651" s="5">
        <v>0</v>
      </c>
      <c r="J651" s="5">
        <f>G651+I651</f>
        <v>0</v>
      </c>
      <c r="K651" s="33">
        <v>65000</v>
      </c>
      <c r="L651" s="33">
        <v>65000</v>
      </c>
      <c r="M651" s="33">
        <v>7896</v>
      </c>
      <c r="N651" s="26">
        <v>0</v>
      </c>
      <c r="O651" s="29">
        <f>L651+N651</f>
        <v>65000</v>
      </c>
    </row>
    <row r="652" spans="1:15" ht="12" customHeight="1" outlineLevel="1" x14ac:dyDescent="0.25">
      <c r="A652" s="3" t="s">
        <v>405</v>
      </c>
      <c r="B652" s="3" t="s">
        <v>418</v>
      </c>
      <c r="C652" s="3" t="s">
        <v>419</v>
      </c>
      <c r="D652" s="3" t="s">
        <v>420</v>
      </c>
      <c r="E652" s="4" t="s">
        <v>421</v>
      </c>
      <c r="F652" s="5">
        <v>0</v>
      </c>
      <c r="G652" s="5">
        <v>0</v>
      </c>
      <c r="H652" s="5">
        <v>0</v>
      </c>
      <c r="I652" s="5">
        <v>0</v>
      </c>
      <c r="J652" s="5">
        <f>G652+I652</f>
        <v>0</v>
      </c>
      <c r="K652" s="33">
        <v>550000</v>
      </c>
      <c r="L652" s="33">
        <v>550000</v>
      </c>
      <c r="M652" s="33">
        <v>84312</v>
      </c>
      <c r="N652" s="26">
        <v>0</v>
      </c>
      <c r="O652" s="29">
        <f>L652+N652</f>
        <v>550000</v>
      </c>
    </row>
    <row r="653" spans="1:15" ht="12" customHeight="1" outlineLevel="1" x14ac:dyDescent="0.25">
      <c r="A653" s="3" t="s">
        <v>405</v>
      </c>
      <c r="B653" s="3" t="s">
        <v>418</v>
      </c>
      <c r="C653" s="3" t="s">
        <v>419</v>
      </c>
      <c r="D653" s="3" t="s">
        <v>177</v>
      </c>
      <c r="E653" s="4" t="s">
        <v>178</v>
      </c>
      <c r="F653" s="5">
        <v>0</v>
      </c>
      <c r="G653" s="5">
        <v>0</v>
      </c>
      <c r="H653" s="5">
        <v>0</v>
      </c>
      <c r="I653" s="5">
        <v>0</v>
      </c>
      <c r="J653" s="5">
        <f t="shared" ref="J653:J662" si="353">G653+I653</f>
        <v>0</v>
      </c>
      <c r="K653" s="33">
        <v>55000</v>
      </c>
      <c r="L653" s="33">
        <v>55000</v>
      </c>
      <c r="M653" s="33">
        <v>8300</v>
      </c>
      <c r="N653" s="26">
        <v>0</v>
      </c>
      <c r="O653" s="29">
        <f t="shared" ref="O653:O662" si="354">L653+N653</f>
        <v>55000</v>
      </c>
    </row>
    <row r="654" spans="1:15" ht="12" customHeight="1" outlineLevel="1" x14ac:dyDescent="0.25">
      <c r="A654" s="3" t="s">
        <v>405</v>
      </c>
      <c r="B654" s="3" t="s">
        <v>418</v>
      </c>
      <c r="C654" s="3" t="s">
        <v>419</v>
      </c>
      <c r="D654" s="3" t="s">
        <v>122</v>
      </c>
      <c r="E654" s="4" t="s">
        <v>123</v>
      </c>
      <c r="F654" s="5">
        <v>0</v>
      </c>
      <c r="G654" s="5">
        <v>0</v>
      </c>
      <c r="H654" s="5">
        <v>0</v>
      </c>
      <c r="I654" s="5">
        <v>0</v>
      </c>
      <c r="J654" s="5">
        <f t="shared" ref="J654" si="355">G654+I654</f>
        <v>0</v>
      </c>
      <c r="K654" s="33">
        <v>1000</v>
      </c>
      <c r="L654" s="33">
        <v>1000</v>
      </c>
      <c r="M654" s="33">
        <v>1191</v>
      </c>
      <c r="N654" s="26">
        <v>0</v>
      </c>
      <c r="O654" s="29">
        <f t="shared" ref="O654" si="356">L654+N654</f>
        <v>1000</v>
      </c>
    </row>
    <row r="655" spans="1:15" ht="12" customHeight="1" outlineLevel="1" x14ac:dyDescent="0.25">
      <c r="A655" s="3" t="s">
        <v>405</v>
      </c>
      <c r="B655" s="3" t="s">
        <v>418</v>
      </c>
      <c r="C655" s="3" t="s">
        <v>419</v>
      </c>
      <c r="D655" s="3" t="s">
        <v>128</v>
      </c>
      <c r="E655" s="4" t="s">
        <v>129</v>
      </c>
      <c r="F655" s="5">
        <v>0</v>
      </c>
      <c r="G655" s="5">
        <v>0</v>
      </c>
      <c r="H655" s="5">
        <v>0</v>
      </c>
      <c r="I655" s="5">
        <v>0</v>
      </c>
      <c r="J655" s="5">
        <f t="shared" si="353"/>
        <v>0</v>
      </c>
      <c r="K655" s="33">
        <v>5000</v>
      </c>
      <c r="L655" s="33">
        <v>5000</v>
      </c>
      <c r="M655" s="33">
        <v>0</v>
      </c>
      <c r="N655" s="26">
        <v>0</v>
      </c>
      <c r="O655" s="29">
        <f t="shared" si="354"/>
        <v>5000</v>
      </c>
    </row>
    <row r="656" spans="1:15" ht="12" customHeight="1" outlineLevel="1" x14ac:dyDescent="0.25">
      <c r="A656" s="3" t="s">
        <v>405</v>
      </c>
      <c r="B656" s="3" t="s">
        <v>418</v>
      </c>
      <c r="C656" s="3" t="s">
        <v>419</v>
      </c>
      <c r="D656" s="3" t="s">
        <v>130</v>
      </c>
      <c r="E656" s="4" t="s">
        <v>131</v>
      </c>
      <c r="F656" s="5">
        <v>0</v>
      </c>
      <c r="G656" s="5">
        <v>0</v>
      </c>
      <c r="H656" s="5">
        <v>0</v>
      </c>
      <c r="I656" s="5">
        <v>0</v>
      </c>
      <c r="J656" s="5">
        <f t="shared" si="353"/>
        <v>0</v>
      </c>
      <c r="K656" s="33">
        <v>5000</v>
      </c>
      <c r="L656" s="33">
        <v>5000</v>
      </c>
      <c r="M656" s="33">
        <v>0</v>
      </c>
      <c r="N656" s="26">
        <v>0</v>
      </c>
      <c r="O656" s="29">
        <f t="shared" si="354"/>
        <v>5000</v>
      </c>
    </row>
    <row r="657" spans="1:15" ht="12" customHeight="1" outlineLevel="1" x14ac:dyDescent="0.25">
      <c r="A657" s="3" t="s">
        <v>405</v>
      </c>
      <c r="B657" s="3" t="s">
        <v>418</v>
      </c>
      <c r="C657" s="3" t="s">
        <v>419</v>
      </c>
      <c r="D657" s="3" t="s">
        <v>148</v>
      </c>
      <c r="E657" s="4" t="s">
        <v>149</v>
      </c>
      <c r="F657" s="5">
        <v>0</v>
      </c>
      <c r="G657" s="5">
        <v>0</v>
      </c>
      <c r="H657" s="5">
        <v>0</v>
      </c>
      <c r="I657" s="5">
        <v>0</v>
      </c>
      <c r="J657" s="5">
        <f t="shared" si="353"/>
        <v>0</v>
      </c>
      <c r="K657" s="33">
        <v>10000</v>
      </c>
      <c r="L657" s="33">
        <v>10000</v>
      </c>
      <c r="M657" s="33">
        <v>0</v>
      </c>
      <c r="N657" s="26">
        <v>0</v>
      </c>
      <c r="O657" s="29">
        <f t="shared" si="354"/>
        <v>10000</v>
      </c>
    </row>
    <row r="658" spans="1:15" ht="12" customHeight="1" outlineLevel="1" x14ac:dyDescent="0.25">
      <c r="A658" s="3" t="s">
        <v>405</v>
      </c>
      <c r="B658" s="3" t="s">
        <v>418</v>
      </c>
      <c r="C658" s="3" t="s">
        <v>419</v>
      </c>
      <c r="D658" s="3" t="s">
        <v>101</v>
      </c>
      <c r="E658" s="4" t="s">
        <v>102</v>
      </c>
      <c r="F658" s="5">
        <v>0</v>
      </c>
      <c r="G658" s="5">
        <v>0</v>
      </c>
      <c r="H658" s="5">
        <v>0</v>
      </c>
      <c r="I658" s="5">
        <v>0</v>
      </c>
      <c r="J658" s="5">
        <f t="shared" si="353"/>
        <v>0</v>
      </c>
      <c r="K658" s="33">
        <v>5000</v>
      </c>
      <c r="L658" s="33">
        <v>5000</v>
      </c>
      <c r="M658" s="33">
        <v>0</v>
      </c>
      <c r="N658" s="26">
        <v>0</v>
      </c>
      <c r="O658" s="29">
        <f t="shared" si="354"/>
        <v>5000</v>
      </c>
    </row>
    <row r="659" spans="1:15" ht="12" customHeight="1" outlineLevel="1" x14ac:dyDescent="0.25">
      <c r="A659" s="3" t="s">
        <v>405</v>
      </c>
      <c r="B659" s="3" t="s">
        <v>418</v>
      </c>
      <c r="C659" s="3" t="s">
        <v>419</v>
      </c>
      <c r="D659" s="3" t="s">
        <v>183</v>
      </c>
      <c r="E659" s="4" t="s">
        <v>184</v>
      </c>
      <c r="F659" s="5">
        <v>0</v>
      </c>
      <c r="G659" s="5">
        <v>0</v>
      </c>
      <c r="H659" s="5">
        <v>0</v>
      </c>
      <c r="I659" s="5">
        <v>0</v>
      </c>
      <c r="J659" s="5">
        <f t="shared" si="353"/>
        <v>0</v>
      </c>
      <c r="K659" s="33">
        <v>5000</v>
      </c>
      <c r="L659" s="33">
        <v>5000</v>
      </c>
      <c r="M659" s="33">
        <v>0</v>
      </c>
      <c r="N659" s="26">
        <v>0</v>
      </c>
      <c r="O659" s="29">
        <f t="shared" si="354"/>
        <v>5000</v>
      </c>
    </row>
    <row r="660" spans="1:15" ht="12" customHeight="1" outlineLevel="1" x14ac:dyDescent="0.25">
      <c r="A660" s="3" t="s">
        <v>405</v>
      </c>
      <c r="B660" s="3" t="s">
        <v>418</v>
      </c>
      <c r="C660" s="3" t="s">
        <v>419</v>
      </c>
      <c r="D660" s="3" t="s">
        <v>160</v>
      </c>
      <c r="E660" s="4" t="s">
        <v>161</v>
      </c>
      <c r="F660" s="5">
        <v>0</v>
      </c>
      <c r="G660" s="5">
        <v>0</v>
      </c>
      <c r="H660" s="5">
        <v>0</v>
      </c>
      <c r="I660" s="5">
        <v>0</v>
      </c>
      <c r="J660" s="5">
        <f t="shared" si="353"/>
        <v>0</v>
      </c>
      <c r="K660" s="33">
        <v>10000</v>
      </c>
      <c r="L660" s="33">
        <v>10000</v>
      </c>
      <c r="M660" s="33">
        <v>0</v>
      </c>
      <c r="N660" s="26">
        <v>0</v>
      </c>
      <c r="O660" s="29">
        <f t="shared" si="354"/>
        <v>10000</v>
      </c>
    </row>
    <row r="661" spans="1:15" ht="12" customHeight="1" outlineLevel="1" x14ac:dyDescent="0.25">
      <c r="A661" s="3" t="s">
        <v>405</v>
      </c>
      <c r="B661" s="3" t="s">
        <v>418</v>
      </c>
      <c r="C661" s="3" t="s">
        <v>419</v>
      </c>
      <c r="D661" s="3" t="s">
        <v>162</v>
      </c>
      <c r="E661" s="4" t="s">
        <v>163</v>
      </c>
      <c r="F661" s="5">
        <v>0</v>
      </c>
      <c r="G661" s="5">
        <v>0</v>
      </c>
      <c r="H661" s="5">
        <v>0</v>
      </c>
      <c r="I661" s="5">
        <v>0</v>
      </c>
      <c r="J661" s="5">
        <f t="shared" si="353"/>
        <v>0</v>
      </c>
      <c r="K661" s="33">
        <v>0</v>
      </c>
      <c r="L661" s="33">
        <v>0</v>
      </c>
      <c r="M661" s="33">
        <v>0</v>
      </c>
      <c r="N661" s="26">
        <v>0</v>
      </c>
      <c r="O661" s="29">
        <f t="shared" si="354"/>
        <v>0</v>
      </c>
    </row>
    <row r="662" spans="1:15" ht="12" customHeight="1" outlineLevel="1" x14ac:dyDescent="0.25">
      <c r="A662" s="3" t="s">
        <v>405</v>
      </c>
      <c r="B662" s="3" t="s">
        <v>418</v>
      </c>
      <c r="C662" s="3" t="s">
        <v>419</v>
      </c>
      <c r="D662" s="3" t="s">
        <v>422</v>
      </c>
      <c r="E662" s="4" t="s">
        <v>423</v>
      </c>
      <c r="F662" s="5">
        <v>0</v>
      </c>
      <c r="G662" s="5">
        <v>0</v>
      </c>
      <c r="H662" s="5">
        <v>0</v>
      </c>
      <c r="I662" s="5">
        <v>0</v>
      </c>
      <c r="J662" s="5">
        <f t="shared" si="353"/>
        <v>0</v>
      </c>
      <c r="K662" s="5">
        <v>50000</v>
      </c>
      <c r="L662" s="5">
        <v>50000</v>
      </c>
      <c r="M662" s="5">
        <v>0</v>
      </c>
      <c r="N662" s="26">
        <v>0</v>
      </c>
      <c r="O662" s="29">
        <f t="shared" si="354"/>
        <v>50000</v>
      </c>
    </row>
    <row r="663" spans="1:15" ht="12" customHeight="1" x14ac:dyDescent="0.25">
      <c r="A663" s="65" t="s">
        <v>424</v>
      </c>
      <c r="B663" s="66"/>
      <c r="C663" s="66"/>
      <c r="D663" s="66"/>
      <c r="E663" s="66"/>
      <c r="F663" s="6">
        <f>SUM(F650:F662)</f>
        <v>0</v>
      </c>
      <c r="G663" s="6">
        <f>SUM(G650:G662)</f>
        <v>0</v>
      </c>
      <c r="H663" s="6">
        <f t="shared" ref="H663:J663" si="357">SUM(H650:H662)</f>
        <v>0</v>
      </c>
      <c r="I663" s="6">
        <f t="shared" si="357"/>
        <v>0</v>
      </c>
      <c r="J663" s="6">
        <f t="shared" si="357"/>
        <v>0</v>
      </c>
      <c r="K663" s="6">
        <f>SUM(K650:K662)</f>
        <v>764000</v>
      </c>
      <c r="L663" s="6">
        <f>SUM(L650:L662)</f>
        <v>764000</v>
      </c>
      <c r="M663" s="6">
        <f t="shared" ref="M663:O663" si="358">SUM(M650:M662)</f>
        <v>105219</v>
      </c>
      <c r="N663" s="6">
        <f t="shared" si="358"/>
        <v>2000</v>
      </c>
      <c r="O663" s="6">
        <f t="shared" si="358"/>
        <v>766000</v>
      </c>
    </row>
    <row r="664" spans="1:15" ht="12" customHeight="1" outlineLevel="1" x14ac:dyDescent="0.25">
      <c r="A664" s="3" t="s">
        <v>405</v>
      </c>
      <c r="B664" s="3" t="s">
        <v>425</v>
      </c>
      <c r="C664" s="3" t="s">
        <v>419</v>
      </c>
      <c r="D664" s="3" t="s">
        <v>420</v>
      </c>
      <c r="E664" s="4" t="s">
        <v>421</v>
      </c>
      <c r="F664" s="5">
        <v>0</v>
      </c>
      <c r="G664" s="5">
        <v>0</v>
      </c>
      <c r="H664" s="5">
        <v>0</v>
      </c>
      <c r="I664" s="5">
        <v>0</v>
      </c>
      <c r="J664" s="5">
        <f>G664+I664</f>
        <v>0</v>
      </c>
      <c r="K664" s="33">
        <v>1781000</v>
      </c>
      <c r="L664" s="33">
        <v>1781000</v>
      </c>
      <c r="M664" s="33">
        <v>288460</v>
      </c>
      <c r="N664" s="26">
        <v>0</v>
      </c>
      <c r="O664" s="29">
        <f>L664+N664</f>
        <v>1781000</v>
      </c>
    </row>
    <row r="665" spans="1:15" ht="12" customHeight="1" outlineLevel="1" x14ac:dyDescent="0.25">
      <c r="A665" s="3" t="s">
        <v>405</v>
      </c>
      <c r="B665" s="3" t="s">
        <v>425</v>
      </c>
      <c r="C665" s="3" t="s">
        <v>419</v>
      </c>
      <c r="D665" s="3" t="s">
        <v>175</v>
      </c>
      <c r="E665" s="4" t="s">
        <v>176</v>
      </c>
      <c r="F665" s="5">
        <v>0</v>
      </c>
      <c r="G665" s="5">
        <v>0</v>
      </c>
      <c r="H665" s="5">
        <v>0</v>
      </c>
      <c r="I665" s="5">
        <v>0</v>
      </c>
      <c r="J665" s="5">
        <f t="shared" ref="J665:J674" si="359">G665+I665</f>
        <v>0</v>
      </c>
      <c r="K665" s="33">
        <v>446000</v>
      </c>
      <c r="L665" s="33">
        <v>446000</v>
      </c>
      <c r="M665" s="33">
        <v>71538</v>
      </c>
      <c r="N665" s="26">
        <v>0</v>
      </c>
      <c r="O665" s="29">
        <f t="shared" ref="O665:O674" si="360">L665+N665</f>
        <v>446000</v>
      </c>
    </row>
    <row r="666" spans="1:15" ht="12" customHeight="1" outlineLevel="1" x14ac:dyDescent="0.25">
      <c r="A666" s="3" t="s">
        <v>405</v>
      </c>
      <c r="B666" s="3" t="s">
        <v>425</v>
      </c>
      <c r="C666" s="3" t="s">
        <v>419</v>
      </c>
      <c r="D666" s="3" t="s">
        <v>177</v>
      </c>
      <c r="E666" s="4" t="s">
        <v>178</v>
      </c>
      <c r="F666" s="5">
        <v>0</v>
      </c>
      <c r="G666" s="5">
        <v>0</v>
      </c>
      <c r="H666" s="5">
        <v>0</v>
      </c>
      <c r="I666" s="5">
        <v>0</v>
      </c>
      <c r="J666" s="5">
        <f t="shared" si="359"/>
        <v>0</v>
      </c>
      <c r="K666" s="33">
        <v>161000</v>
      </c>
      <c r="L666" s="33">
        <v>161000</v>
      </c>
      <c r="M666" s="33">
        <v>25961</v>
      </c>
      <c r="N666" s="26">
        <v>0</v>
      </c>
      <c r="O666" s="29">
        <f t="shared" si="360"/>
        <v>161000</v>
      </c>
    </row>
    <row r="667" spans="1:15" ht="12" customHeight="1" outlineLevel="1" x14ac:dyDescent="0.25">
      <c r="A667" s="3" t="s">
        <v>405</v>
      </c>
      <c r="B667" s="3" t="s">
        <v>425</v>
      </c>
      <c r="C667" s="3" t="s">
        <v>419</v>
      </c>
      <c r="D667" s="3" t="s">
        <v>126</v>
      </c>
      <c r="E667" s="4" t="s">
        <v>127</v>
      </c>
      <c r="F667" s="5">
        <v>0</v>
      </c>
      <c r="G667" s="5">
        <v>0</v>
      </c>
      <c r="H667" s="5">
        <v>0</v>
      </c>
      <c r="I667" s="5">
        <v>0</v>
      </c>
      <c r="J667" s="5">
        <f t="shared" si="359"/>
        <v>0</v>
      </c>
      <c r="K667" s="33">
        <v>2000</v>
      </c>
      <c r="L667" s="33">
        <v>2000</v>
      </c>
      <c r="M667" s="33">
        <v>0</v>
      </c>
      <c r="N667" s="26">
        <v>0</v>
      </c>
      <c r="O667" s="29">
        <f t="shared" si="360"/>
        <v>2000</v>
      </c>
    </row>
    <row r="668" spans="1:15" ht="12" customHeight="1" outlineLevel="1" x14ac:dyDescent="0.25">
      <c r="A668" s="3" t="s">
        <v>405</v>
      </c>
      <c r="B668" s="3" t="s">
        <v>425</v>
      </c>
      <c r="C668" s="3" t="s">
        <v>419</v>
      </c>
      <c r="D668" s="3" t="s">
        <v>128</v>
      </c>
      <c r="E668" s="4" t="s">
        <v>129</v>
      </c>
      <c r="F668" s="5">
        <v>0</v>
      </c>
      <c r="G668" s="5">
        <v>0</v>
      </c>
      <c r="H668" s="5">
        <v>0</v>
      </c>
      <c r="I668" s="5">
        <v>0</v>
      </c>
      <c r="J668" s="5">
        <f t="shared" si="359"/>
        <v>0</v>
      </c>
      <c r="K668" s="33">
        <v>5000</v>
      </c>
      <c r="L668" s="33">
        <v>5000</v>
      </c>
      <c r="M668" s="33">
        <v>0</v>
      </c>
      <c r="N668" s="26">
        <v>0</v>
      </c>
      <c r="O668" s="29">
        <f t="shared" si="360"/>
        <v>5000</v>
      </c>
    </row>
    <row r="669" spans="1:15" ht="12" customHeight="1" outlineLevel="1" x14ac:dyDescent="0.25">
      <c r="A669" s="3" t="s">
        <v>405</v>
      </c>
      <c r="B669" s="3" t="s">
        <v>425</v>
      </c>
      <c r="C669" s="3" t="s">
        <v>419</v>
      </c>
      <c r="D669" s="3" t="s">
        <v>130</v>
      </c>
      <c r="E669" s="4" t="s">
        <v>131</v>
      </c>
      <c r="F669" s="5">
        <v>0</v>
      </c>
      <c r="G669" s="5">
        <v>0</v>
      </c>
      <c r="H669" s="5">
        <v>0</v>
      </c>
      <c r="I669" s="5">
        <v>0</v>
      </c>
      <c r="J669" s="5">
        <f t="shared" si="359"/>
        <v>0</v>
      </c>
      <c r="K669" s="33">
        <v>5000</v>
      </c>
      <c r="L669" s="33">
        <v>5000</v>
      </c>
      <c r="M669" s="33">
        <v>0</v>
      </c>
      <c r="N669" s="26">
        <v>0</v>
      </c>
      <c r="O669" s="29">
        <f t="shared" si="360"/>
        <v>5000</v>
      </c>
    </row>
    <row r="670" spans="1:15" ht="12" customHeight="1" outlineLevel="1" x14ac:dyDescent="0.25">
      <c r="A670" s="3" t="s">
        <v>405</v>
      </c>
      <c r="B670" s="3" t="s">
        <v>425</v>
      </c>
      <c r="C670" s="3" t="s">
        <v>419</v>
      </c>
      <c r="D670" s="3" t="s">
        <v>142</v>
      </c>
      <c r="E670" s="4" t="s">
        <v>143</v>
      </c>
      <c r="F670" s="5">
        <v>0</v>
      </c>
      <c r="G670" s="5">
        <v>0</v>
      </c>
      <c r="H670" s="5">
        <v>0</v>
      </c>
      <c r="I670" s="5">
        <v>0</v>
      </c>
      <c r="J670" s="5">
        <f t="shared" si="359"/>
        <v>0</v>
      </c>
      <c r="K670" s="33">
        <v>10000</v>
      </c>
      <c r="L670" s="33">
        <v>10000</v>
      </c>
      <c r="M670" s="33">
        <v>324</v>
      </c>
      <c r="N670" s="26">
        <v>0</v>
      </c>
      <c r="O670" s="29">
        <f t="shared" si="360"/>
        <v>10000</v>
      </c>
    </row>
    <row r="671" spans="1:15" ht="12" customHeight="1" outlineLevel="1" x14ac:dyDescent="0.25">
      <c r="A671" s="3" t="s">
        <v>405</v>
      </c>
      <c r="B671" s="3" t="s">
        <v>425</v>
      </c>
      <c r="C671" s="3" t="s">
        <v>419</v>
      </c>
      <c r="D671" s="3" t="s">
        <v>148</v>
      </c>
      <c r="E671" s="4" t="s">
        <v>149</v>
      </c>
      <c r="F671" s="5">
        <v>0</v>
      </c>
      <c r="G671" s="5">
        <v>0</v>
      </c>
      <c r="H671" s="5">
        <v>0</v>
      </c>
      <c r="I671" s="5">
        <v>0</v>
      </c>
      <c r="J671" s="5">
        <f t="shared" si="359"/>
        <v>0</v>
      </c>
      <c r="K671" s="33">
        <v>10000</v>
      </c>
      <c r="L671" s="33">
        <v>10000</v>
      </c>
      <c r="M671" s="33">
        <v>1000</v>
      </c>
      <c r="N671" s="26">
        <v>0</v>
      </c>
      <c r="O671" s="29">
        <f t="shared" si="360"/>
        <v>10000</v>
      </c>
    </row>
    <row r="672" spans="1:15" ht="12" customHeight="1" outlineLevel="1" x14ac:dyDescent="0.25">
      <c r="A672" s="3" t="s">
        <v>405</v>
      </c>
      <c r="B672" s="3" t="s">
        <v>425</v>
      </c>
      <c r="C672" s="3" t="s">
        <v>419</v>
      </c>
      <c r="D672" s="3" t="s">
        <v>101</v>
      </c>
      <c r="E672" s="4" t="s">
        <v>102</v>
      </c>
      <c r="F672" s="5">
        <v>0</v>
      </c>
      <c r="G672" s="5">
        <v>0</v>
      </c>
      <c r="H672" s="5">
        <v>0</v>
      </c>
      <c r="I672" s="5">
        <v>0</v>
      </c>
      <c r="J672" s="5">
        <f t="shared" si="359"/>
        <v>0</v>
      </c>
      <c r="K672" s="33">
        <v>10000</v>
      </c>
      <c r="L672" s="33">
        <v>10000</v>
      </c>
      <c r="M672" s="33">
        <v>0</v>
      </c>
      <c r="N672" s="26">
        <v>0</v>
      </c>
      <c r="O672" s="29">
        <f t="shared" si="360"/>
        <v>10000</v>
      </c>
    </row>
    <row r="673" spans="1:15" ht="12" customHeight="1" outlineLevel="1" x14ac:dyDescent="0.25">
      <c r="A673" s="3" t="s">
        <v>405</v>
      </c>
      <c r="B673" s="3" t="s">
        <v>425</v>
      </c>
      <c r="C673" s="3" t="s">
        <v>419</v>
      </c>
      <c r="D673" s="3" t="s">
        <v>183</v>
      </c>
      <c r="E673" s="4" t="s">
        <v>184</v>
      </c>
      <c r="F673" s="5">
        <v>0</v>
      </c>
      <c r="G673" s="5">
        <v>0</v>
      </c>
      <c r="H673" s="5">
        <v>0</v>
      </c>
      <c r="I673" s="5">
        <v>0</v>
      </c>
      <c r="J673" s="5">
        <f t="shared" si="359"/>
        <v>0</v>
      </c>
      <c r="K673" s="33">
        <v>10000</v>
      </c>
      <c r="L673" s="33">
        <v>10000</v>
      </c>
      <c r="M673" s="33">
        <v>0</v>
      </c>
      <c r="N673" s="26">
        <v>0</v>
      </c>
      <c r="O673" s="29">
        <f t="shared" si="360"/>
        <v>10000</v>
      </c>
    </row>
    <row r="674" spans="1:15" ht="12" customHeight="1" outlineLevel="1" x14ac:dyDescent="0.25">
      <c r="A674" s="3" t="s">
        <v>405</v>
      </c>
      <c r="B674" s="3" t="s">
        <v>425</v>
      </c>
      <c r="C674" s="3" t="s">
        <v>419</v>
      </c>
      <c r="D674" s="3" t="s">
        <v>205</v>
      </c>
      <c r="E674" s="4" t="s">
        <v>206</v>
      </c>
      <c r="F674" s="5">
        <v>0</v>
      </c>
      <c r="G674" s="5">
        <v>0</v>
      </c>
      <c r="H674" s="5">
        <v>0</v>
      </c>
      <c r="I674" s="5">
        <v>0</v>
      </c>
      <c r="J674" s="5">
        <f t="shared" si="359"/>
        <v>0</v>
      </c>
      <c r="K674" s="5">
        <v>0</v>
      </c>
      <c r="L674" s="5">
        <v>0</v>
      </c>
      <c r="M674" s="5">
        <v>0</v>
      </c>
      <c r="N674" s="26">
        <v>0</v>
      </c>
      <c r="O674" s="29">
        <f t="shared" si="360"/>
        <v>0</v>
      </c>
    </row>
    <row r="675" spans="1:15" ht="12" customHeight="1" x14ac:dyDescent="0.25">
      <c r="A675" s="65" t="s">
        <v>426</v>
      </c>
      <c r="B675" s="66"/>
      <c r="C675" s="66"/>
      <c r="D675" s="66"/>
      <c r="E675" s="66"/>
      <c r="F675" s="6">
        <f>SUM(F664:F674)</f>
        <v>0</v>
      </c>
      <c r="G675" s="6">
        <f>SUM(G664:G674)</f>
        <v>0</v>
      </c>
      <c r="H675" s="6">
        <f t="shared" ref="H675:J675" si="361">SUM(H664:H674)</f>
        <v>0</v>
      </c>
      <c r="I675" s="6">
        <f t="shared" si="361"/>
        <v>0</v>
      </c>
      <c r="J675" s="6">
        <f t="shared" si="361"/>
        <v>0</v>
      </c>
      <c r="K675" s="6">
        <f t="shared" ref="K675" si="362">SUM(K664:K674)</f>
        <v>2440000</v>
      </c>
      <c r="L675" s="6">
        <f t="shared" ref="L675:O675" si="363">SUM(L664:L674)</f>
        <v>2440000</v>
      </c>
      <c r="M675" s="6">
        <f t="shared" si="363"/>
        <v>387283</v>
      </c>
      <c r="N675" s="6">
        <f t="shared" si="363"/>
        <v>0</v>
      </c>
      <c r="O675" s="6">
        <f t="shared" si="363"/>
        <v>2440000</v>
      </c>
    </row>
    <row r="676" spans="1:15" ht="12" customHeight="1" outlineLevel="1" x14ac:dyDescent="0.25">
      <c r="A676" s="3" t="s">
        <v>405</v>
      </c>
      <c r="B676" s="3" t="s">
        <v>427</v>
      </c>
      <c r="C676" s="3" t="s">
        <v>13</v>
      </c>
      <c r="D676" s="3" t="s">
        <v>72</v>
      </c>
      <c r="E676" s="4" t="s">
        <v>73</v>
      </c>
      <c r="F676" s="5">
        <v>0</v>
      </c>
      <c r="G676" s="5">
        <v>0</v>
      </c>
      <c r="H676" s="5">
        <v>0</v>
      </c>
      <c r="I676" s="25">
        <v>0</v>
      </c>
      <c r="J676" s="27">
        <f>G676+I676</f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</row>
    <row r="677" spans="1:15" ht="12" customHeight="1" outlineLevel="1" x14ac:dyDescent="0.25">
      <c r="A677" s="3" t="s">
        <v>405</v>
      </c>
      <c r="B677" s="3" t="s">
        <v>427</v>
      </c>
      <c r="C677" s="3" t="s">
        <v>428</v>
      </c>
      <c r="D677" s="3" t="s">
        <v>120</v>
      </c>
      <c r="E677" s="4" t="s">
        <v>121</v>
      </c>
      <c r="F677" s="5">
        <v>0</v>
      </c>
      <c r="G677" s="5">
        <v>0</v>
      </c>
      <c r="H677" s="5">
        <v>0</v>
      </c>
      <c r="I677" s="5">
        <v>0</v>
      </c>
      <c r="J677" s="5">
        <f>G677+I677</f>
        <v>0</v>
      </c>
      <c r="K677" s="5">
        <v>30000</v>
      </c>
      <c r="L677" s="5">
        <v>30000</v>
      </c>
      <c r="M677" s="5">
        <v>0</v>
      </c>
      <c r="N677" s="26">
        <v>0</v>
      </c>
      <c r="O677" s="29">
        <f>L677+N677</f>
        <v>30000</v>
      </c>
    </row>
    <row r="678" spans="1:15" ht="12" customHeight="1" outlineLevel="1" x14ac:dyDescent="0.25">
      <c r="A678" s="3" t="s">
        <v>405</v>
      </c>
      <c r="B678" s="3" t="s">
        <v>427</v>
      </c>
      <c r="C678" s="3" t="s">
        <v>614</v>
      </c>
      <c r="D678" s="3" t="s">
        <v>120</v>
      </c>
      <c r="E678" s="4" t="s">
        <v>121</v>
      </c>
      <c r="F678" s="5">
        <v>0</v>
      </c>
      <c r="G678" s="5">
        <v>0</v>
      </c>
      <c r="H678" s="5">
        <v>0</v>
      </c>
      <c r="I678" s="5">
        <v>0</v>
      </c>
      <c r="J678" s="5">
        <f>G678+I678</f>
        <v>0</v>
      </c>
      <c r="K678" s="5">
        <v>0</v>
      </c>
      <c r="L678" s="5">
        <v>0</v>
      </c>
      <c r="M678" s="39">
        <v>0</v>
      </c>
      <c r="N678" s="26">
        <v>0</v>
      </c>
      <c r="O678" s="29">
        <f>L678+N678</f>
        <v>0</v>
      </c>
    </row>
    <row r="679" spans="1:15" ht="12" customHeight="1" outlineLevel="1" x14ac:dyDescent="0.25">
      <c r="A679" s="3" t="s">
        <v>405</v>
      </c>
      <c r="B679" s="3" t="s">
        <v>427</v>
      </c>
      <c r="C679" s="3" t="s">
        <v>428</v>
      </c>
      <c r="D679" s="3" t="s">
        <v>420</v>
      </c>
      <c r="E679" s="4" t="s">
        <v>421</v>
      </c>
      <c r="F679" s="5">
        <v>0</v>
      </c>
      <c r="G679" s="5">
        <v>0</v>
      </c>
      <c r="H679" s="5">
        <v>0</v>
      </c>
      <c r="I679" s="5">
        <v>0</v>
      </c>
      <c r="J679" s="5">
        <f t="shared" ref="J679" si="364">G679+I679</f>
        <v>0</v>
      </c>
      <c r="K679" s="5">
        <v>60000</v>
      </c>
      <c r="L679" s="5">
        <v>60000</v>
      </c>
      <c r="M679" s="5">
        <v>0</v>
      </c>
      <c r="N679" s="26">
        <v>0</v>
      </c>
      <c r="O679" s="29">
        <f t="shared" ref="O679" si="365">L679+N679</f>
        <v>60000</v>
      </c>
    </row>
    <row r="680" spans="1:15" ht="12" customHeight="1" outlineLevel="1" x14ac:dyDescent="0.25">
      <c r="A680" s="3" t="s">
        <v>405</v>
      </c>
      <c r="B680" s="3" t="s">
        <v>427</v>
      </c>
      <c r="C680" s="3" t="s">
        <v>614</v>
      </c>
      <c r="D680" s="3" t="s">
        <v>420</v>
      </c>
      <c r="E680" s="4" t="s">
        <v>421</v>
      </c>
      <c r="F680" s="5">
        <v>0</v>
      </c>
      <c r="G680" s="5">
        <v>0</v>
      </c>
      <c r="H680" s="5">
        <v>0</v>
      </c>
      <c r="I680" s="5">
        <v>0</v>
      </c>
      <c r="J680" s="5">
        <f t="shared" ref="J680:J688" si="366">G680+I680</f>
        <v>0</v>
      </c>
      <c r="K680" s="5">
        <v>0</v>
      </c>
      <c r="L680" s="5">
        <v>0</v>
      </c>
      <c r="M680" s="5">
        <v>0</v>
      </c>
      <c r="N680" s="26">
        <v>0</v>
      </c>
      <c r="O680" s="29">
        <f t="shared" ref="O680:O688" si="367">L680+N680</f>
        <v>0</v>
      </c>
    </row>
    <row r="681" spans="1:15" ht="12" customHeight="1" outlineLevel="1" x14ac:dyDescent="0.25">
      <c r="A681" s="3" t="s">
        <v>405</v>
      </c>
      <c r="B681" s="3" t="s">
        <v>427</v>
      </c>
      <c r="C681" s="3" t="s">
        <v>428</v>
      </c>
      <c r="D681" s="3" t="s">
        <v>130</v>
      </c>
      <c r="E681" s="4" t="s">
        <v>131</v>
      </c>
      <c r="F681" s="5">
        <v>0</v>
      </c>
      <c r="G681" s="5">
        <v>0</v>
      </c>
      <c r="H681" s="5">
        <v>0</v>
      </c>
      <c r="I681" s="5">
        <v>0</v>
      </c>
      <c r="J681" s="5">
        <f t="shared" ref="J681" si="368">G681+I681</f>
        <v>0</v>
      </c>
      <c r="K681" s="5">
        <v>5000</v>
      </c>
      <c r="L681" s="5">
        <v>5000</v>
      </c>
      <c r="M681" s="5">
        <v>0</v>
      </c>
      <c r="N681" s="26">
        <v>0</v>
      </c>
      <c r="O681" s="29">
        <f t="shared" ref="O681" si="369">L681+N681</f>
        <v>5000</v>
      </c>
    </row>
    <row r="682" spans="1:15" ht="12" customHeight="1" outlineLevel="1" x14ac:dyDescent="0.25">
      <c r="A682" s="3" t="s">
        <v>405</v>
      </c>
      <c r="B682" s="3" t="s">
        <v>427</v>
      </c>
      <c r="C682" s="3" t="s">
        <v>614</v>
      </c>
      <c r="D682" s="3" t="s">
        <v>130</v>
      </c>
      <c r="E682" s="4" t="s">
        <v>131</v>
      </c>
      <c r="F682" s="5">
        <v>0</v>
      </c>
      <c r="G682" s="5">
        <v>0</v>
      </c>
      <c r="H682" s="5">
        <v>0</v>
      </c>
      <c r="I682" s="5">
        <v>0</v>
      </c>
      <c r="J682" s="5">
        <f t="shared" si="366"/>
        <v>0</v>
      </c>
      <c r="K682" s="5">
        <v>0</v>
      </c>
      <c r="L682" s="5">
        <v>0</v>
      </c>
      <c r="M682" s="5">
        <v>0</v>
      </c>
      <c r="N682" s="26">
        <v>0</v>
      </c>
      <c r="O682" s="29">
        <f t="shared" si="367"/>
        <v>0</v>
      </c>
    </row>
    <row r="683" spans="1:15" ht="12" customHeight="1" outlineLevel="1" x14ac:dyDescent="0.25">
      <c r="A683" s="3" t="s">
        <v>405</v>
      </c>
      <c r="B683" s="3" t="s">
        <v>427</v>
      </c>
      <c r="C683" s="3" t="s">
        <v>428</v>
      </c>
      <c r="D683" s="3" t="s">
        <v>146</v>
      </c>
      <c r="E683" s="4" t="s">
        <v>147</v>
      </c>
      <c r="F683" s="5">
        <v>0</v>
      </c>
      <c r="G683" s="5">
        <v>0</v>
      </c>
      <c r="H683" s="5">
        <v>0</v>
      </c>
      <c r="I683" s="5">
        <v>0</v>
      </c>
      <c r="J683" s="5">
        <f t="shared" si="366"/>
        <v>0</v>
      </c>
      <c r="K683" s="5">
        <v>30000</v>
      </c>
      <c r="L683" s="5">
        <v>30000</v>
      </c>
      <c r="M683" s="5">
        <v>0</v>
      </c>
      <c r="N683" s="26">
        <v>0</v>
      </c>
      <c r="O683" s="29">
        <f t="shared" si="367"/>
        <v>30000</v>
      </c>
    </row>
    <row r="684" spans="1:15" ht="12" customHeight="1" outlineLevel="1" x14ac:dyDescent="0.25">
      <c r="A684" s="3" t="s">
        <v>405</v>
      </c>
      <c r="B684" s="3" t="s">
        <v>427</v>
      </c>
      <c r="C684" s="3" t="s">
        <v>614</v>
      </c>
      <c r="D684" s="3" t="s">
        <v>146</v>
      </c>
      <c r="E684" s="4" t="s">
        <v>147</v>
      </c>
      <c r="F684" s="5">
        <v>0</v>
      </c>
      <c r="G684" s="5">
        <v>0</v>
      </c>
      <c r="H684" s="5">
        <v>0</v>
      </c>
      <c r="I684" s="5">
        <v>0</v>
      </c>
      <c r="J684" s="5">
        <f t="shared" ref="J684:J685" si="370">G684+I684</f>
        <v>0</v>
      </c>
      <c r="K684" s="5">
        <v>0</v>
      </c>
      <c r="L684" s="5">
        <v>0</v>
      </c>
      <c r="M684" s="5">
        <v>0</v>
      </c>
      <c r="N684" s="26">
        <v>0</v>
      </c>
      <c r="O684" s="29">
        <f t="shared" ref="O684:O685" si="371">L684+N684</f>
        <v>0</v>
      </c>
    </row>
    <row r="685" spans="1:15" ht="12" customHeight="1" outlineLevel="1" x14ac:dyDescent="0.25">
      <c r="A685" s="3" t="s">
        <v>405</v>
      </c>
      <c r="B685" s="3" t="s">
        <v>427</v>
      </c>
      <c r="C685" s="3" t="s">
        <v>428</v>
      </c>
      <c r="D685" s="3" t="s">
        <v>101</v>
      </c>
      <c r="E685" s="4" t="s">
        <v>102</v>
      </c>
      <c r="F685" s="5">
        <v>0</v>
      </c>
      <c r="G685" s="5">
        <v>0</v>
      </c>
      <c r="H685" s="5">
        <v>0</v>
      </c>
      <c r="I685" s="5">
        <v>0</v>
      </c>
      <c r="J685" s="5">
        <f t="shared" si="370"/>
        <v>0</v>
      </c>
      <c r="K685" s="5">
        <v>10000</v>
      </c>
      <c r="L685" s="5">
        <v>10000</v>
      </c>
      <c r="M685" s="5">
        <v>0</v>
      </c>
      <c r="N685" s="26">
        <v>0</v>
      </c>
      <c r="O685" s="29">
        <f t="shared" si="371"/>
        <v>10000</v>
      </c>
    </row>
    <row r="686" spans="1:15" ht="12" customHeight="1" outlineLevel="1" x14ac:dyDescent="0.25">
      <c r="A686" s="3" t="s">
        <v>405</v>
      </c>
      <c r="B686" s="3" t="s">
        <v>427</v>
      </c>
      <c r="C686" s="3" t="s">
        <v>614</v>
      </c>
      <c r="D686" s="3" t="s">
        <v>101</v>
      </c>
      <c r="E686" s="4" t="s">
        <v>102</v>
      </c>
      <c r="F686" s="5">
        <v>0</v>
      </c>
      <c r="G686" s="5">
        <v>0</v>
      </c>
      <c r="H686" s="5">
        <v>0</v>
      </c>
      <c r="I686" s="5">
        <v>0</v>
      </c>
      <c r="J686" s="5">
        <f t="shared" si="366"/>
        <v>0</v>
      </c>
      <c r="K686" s="5">
        <v>0</v>
      </c>
      <c r="L686" s="5">
        <v>0</v>
      </c>
      <c r="M686" s="5">
        <v>0</v>
      </c>
      <c r="N686" s="26">
        <v>0</v>
      </c>
      <c r="O686" s="29">
        <f t="shared" si="367"/>
        <v>0</v>
      </c>
    </row>
    <row r="687" spans="1:15" ht="12" customHeight="1" outlineLevel="1" x14ac:dyDescent="0.25">
      <c r="A687" s="3" t="s">
        <v>405</v>
      </c>
      <c r="B687" s="3" t="s">
        <v>427</v>
      </c>
      <c r="C687" s="3" t="s">
        <v>428</v>
      </c>
      <c r="D687" s="3" t="s">
        <v>183</v>
      </c>
      <c r="E687" s="4" t="s">
        <v>184</v>
      </c>
      <c r="F687" s="5">
        <v>0</v>
      </c>
      <c r="G687" s="5">
        <v>0</v>
      </c>
      <c r="H687" s="5">
        <v>0</v>
      </c>
      <c r="I687" s="5">
        <v>0</v>
      </c>
      <c r="J687" s="5">
        <f t="shared" si="366"/>
        <v>0</v>
      </c>
      <c r="K687" s="5">
        <v>0</v>
      </c>
      <c r="L687" s="5">
        <v>0</v>
      </c>
      <c r="M687" s="5">
        <v>0</v>
      </c>
      <c r="N687" s="26">
        <v>0</v>
      </c>
      <c r="O687" s="29">
        <f t="shared" si="367"/>
        <v>0</v>
      </c>
    </row>
    <row r="688" spans="1:15" ht="12" customHeight="1" outlineLevel="1" x14ac:dyDescent="0.25">
      <c r="A688" s="3" t="s">
        <v>405</v>
      </c>
      <c r="B688" s="3" t="s">
        <v>427</v>
      </c>
      <c r="C688" s="3" t="s">
        <v>429</v>
      </c>
      <c r="D688" s="3" t="s">
        <v>430</v>
      </c>
      <c r="E688" s="4" t="s">
        <v>431</v>
      </c>
      <c r="F688" s="5">
        <v>0</v>
      </c>
      <c r="G688" s="5">
        <v>0</v>
      </c>
      <c r="H688" s="5">
        <v>0</v>
      </c>
      <c r="I688" s="5">
        <v>0</v>
      </c>
      <c r="J688" s="5">
        <f t="shared" si="366"/>
        <v>0</v>
      </c>
      <c r="K688" s="5">
        <v>0</v>
      </c>
      <c r="L688" s="5">
        <v>0</v>
      </c>
      <c r="M688" s="5">
        <v>29618</v>
      </c>
      <c r="N688" s="26">
        <v>29618</v>
      </c>
      <c r="O688" s="29">
        <f t="shared" si="367"/>
        <v>29618</v>
      </c>
    </row>
    <row r="689" spans="1:15" ht="12" customHeight="1" x14ac:dyDescent="0.25">
      <c r="A689" s="65" t="s">
        <v>432</v>
      </c>
      <c r="B689" s="66"/>
      <c r="C689" s="66"/>
      <c r="D689" s="66"/>
      <c r="E689" s="66"/>
      <c r="F689" s="6">
        <f>SUM(F676:F688)</f>
        <v>0</v>
      </c>
      <c r="G689" s="6">
        <f>SUM(G676:G688)</f>
        <v>0</v>
      </c>
      <c r="H689" s="6">
        <f t="shared" ref="H689:J689" si="372">SUM(H676:H688)</f>
        <v>0</v>
      </c>
      <c r="I689" s="6">
        <f t="shared" si="372"/>
        <v>0</v>
      </c>
      <c r="J689" s="6">
        <f t="shared" si="372"/>
        <v>0</v>
      </c>
      <c r="K689" s="6">
        <f>SUM(K676:K688)</f>
        <v>135000</v>
      </c>
      <c r="L689" s="6">
        <f>SUM(L676:L688)</f>
        <v>135000</v>
      </c>
      <c r="M689" s="6">
        <f t="shared" ref="M689:O689" si="373">SUM(M676:M688)</f>
        <v>29618</v>
      </c>
      <c r="N689" s="6">
        <f t="shared" si="373"/>
        <v>29618</v>
      </c>
      <c r="O689" s="6">
        <f t="shared" si="373"/>
        <v>164618</v>
      </c>
    </row>
    <row r="690" spans="1:15" ht="12" customHeight="1" outlineLevel="1" x14ac:dyDescent="0.25">
      <c r="A690" s="3" t="s">
        <v>405</v>
      </c>
      <c r="B690" s="3" t="s">
        <v>433</v>
      </c>
      <c r="C690" s="3" t="s">
        <v>159</v>
      </c>
      <c r="D690" s="3" t="s">
        <v>169</v>
      </c>
      <c r="E690" s="4" t="s">
        <v>170</v>
      </c>
      <c r="F690" s="5">
        <v>0</v>
      </c>
      <c r="G690" s="5">
        <v>0</v>
      </c>
      <c r="H690" s="39">
        <v>0</v>
      </c>
      <c r="I690" s="25">
        <v>0</v>
      </c>
      <c r="J690" s="27">
        <f>G690+I690</f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</row>
    <row r="691" spans="1:15" ht="12" customHeight="1" outlineLevel="1" x14ac:dyDescent="0.25">
      <c r="A691" s="3" t="s">
        <v>405</v>
      </c>
      <c r="B691" s="3" t="s">
        <v>433</v>
      </c>
      <c r="C691" s="3" t="s">
        <v>159</v>
      </c>
      <c r="D691" s="3" t="s">
        <v>279</v>
      </c>
      <c r="E691" s="4" t="s">
        <v>600</v>
      </c>
      <c r="F691" s="5">
        <v>0</v>
      </c>
      <c r="G691" s="5">
        <v>0</v>
      </c>
      <c r="H691" s="5">
        <v>0</v>
      </c>
      <c r="I691" s="25">
        <v>0</v>
      </c>
      <c r="J691" s="27">
        <f t="shared" ref="J691:J693" si="374">G691+I691</f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</row>
    <row r="692" spans="1:15" ht="12" customHeight="1" outlineLevel="1" x14ac:dyDescent="0.25">
      <c r="A692" s="3" t="s">
        <v>405</v>
      </c>
      <c r="B692" s="3" t="s">
        <v>433</v>
      </c>
      <c r="C692" s="3" t="s">
        <v>159</v>
      </c>
      <c r="D692" s="3" t="s">
        <v>80</v>
      </c>
      <c r="E692" s="4" t="s">
        <v>81</v>
      </c>
      <c r="F692" s="5">
        <v>0</v>
      </c>
      <c r="G692" s="5">
        <v>0</v>
      </c>
      <c r="H692" s="5">
        <v>0</v>
      </c>
      <c r="I692" s="25">
        <v>0</v>
      </c>
      <c r="J692" s="27">
        <f t="shared" si="374"/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</row>
    <row r="693" spans="1:15" ht="12" customHeight="1" outlineLevel="1" x14ac:dyDescent="0.25">
      <c r="A693" s="3" t="s">
        <v>405</v>
      </c>
      <c r="B693" s="3" t="s">
        <v>433</v>
      </c>
      <c r="C693" s="3" t="s">
        <v>159</v>
      </c>
      <c r="D693" s="3" t="s">
        <v>236</v>
      </c>
      <c r="E693" s="4" t="s">
        <v>237</v>
      </c>
      <c r="F693" s="5">
        <v>0</v>
      </c>
      <c r="G693" s="5">
        <v>0</v>
      </c>
      <c r="H693" s="39">
        <v>89608.85</v>
      </c>
      <c r="I693" s="25">
        <v>89609</v>
      </c>
      <c r="J693" s="27">
        <f t="shared" si="374"/>
        <v>89609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</row>
    <row r="694" spans="1:15" ht="12" customHeight="1" outlineLevel="1" x14ac:dyDescent="0.25">
      <c r="A694" s="3" t="s">
        <v>405</v>
      </c>
      <c r="B694" s="3" t="s">
        <v>433</v>
      </c>
      <c r="C694" s="3" t="s">
        <v>159</v>
      </c>
      <c r="D694" s="3" t="s">
        <v>173</v>
      </c>
      <c r="E694" s="4" t="s">
        <v>174</v>
      </c>
      <c r="F694" s="5">
        <v>0</v>
      </c>
      <c r="G694" s="5">
        <v>0</v>
      </c>
      <c r="H694" s="5">
        <v>0</v>
      </c>
      <c r="I694" s="5">
        <v>0</v>
      </c>
      <c r="J694" s="5">
        <f>G694+I694</f>
        <v>0</v>
      </c>
      <c r="K694" s="33">
        <v>1835000</v>
      </c>
      <c r="L694" s="33">
        <v>1835000</v>
      </c>
      <c r="M694" s="33">
        <v>254772</v>
      </c>
      <c r="N694" s="26">
        <v>0</v>
      </c>
      <c r="O694" s="29">
        <f>L694+N694</f>
        <v>1835000</v>
      </c>
    </row>
    <row r="695" spans="1:15" ht="12" customHeight="1" outlineLevel="1" x14ac:dyDescent="0.25">
      <c r="A695" s="3" t="s">
        <v>405</v>
      </c>
      <c r="B695" s="3" t="s">
        <v>433</v>
      </c>
      <c r="C695" s="3" t="s">
        <v>159</v>
      </c>
      <c r="D695" s="3" t="s">
        <v>120</v>
      </c>
      <c r="E695" s="4" t="s">
        <v>121</v>
      </c>
      <c r="F695" s="5">
        <v>0</v>
      </c>
      <c r="G695" s="5">
        <v>0</v>
      </c>
      <c r="H695" s="5">
        <v>0</v>
      </c>
      <c r="I695" s="5">
        <v>0</v>
      </c>
      <c r="J695" s="5">
        <f t="shared" ref="J695:J728" si="375">G695+I695</f>
        <v>0</v>
      </c>
      <c r="K695" s="33">
        <v>50000</v>
      </c>
      <c r="L695" s="33">
        <v>50000</v>
      </c>
      <c r="M695" s="33">
        <v>0</v>
      </c>
      <c r="N695" s="26">
        <v>0</v>
      </c>
      <c r="O695" s="29">
        <f t="shared" ref="O695:O728" si="376">L695+N695</f>
        <v>50000</v>
      </c>
    </row>
    <row r="696" spans="1:15" ht="12" customHeight="1" outlineLevel="1" x14ac:dyDescent="0.25">
      <c r="A696" s="3" t="s">
        <v>405</v>
      </c>
      <c r="B696" s="3" t="s">
        <v>433</v>
      </c>
      <c r="C696" s="3" t="s">
        <v>159</v>
      </c>
      <c r="D696" s="3" t="s">
        <v>175</v>
      </c>
      <c r="E696" s="4" t="s">
        <v>176</v>
      </c>
      <c r="F696" s="5">
        <v>0</v>
      </c>
      <c r="G696" s="5">
        <v>0</v>
      </c>
      <c r="H696" s="5">
        <v>0</v>
      </c>
      <c r="I696" s="5">
        <v>0</v>
      </c>
      <c r="J696" s="5">
        <f t="shared" si="375"/>
        <v>0</v>
      </c>
      <c r="K696" s="33">
        <v>460000</v>
      </c>
      <c r="L696" s="33">
        <v>460000</v>
      </c>
      <c r="M696" s="33">
        <v>63183</v>
      </c>
      <c r="N696" s="26">
        <v>0</v>
      </c>
      <c r="O696" s="29">
        <f t="shared" si="376"/>
        <v>460000</v>
      </c>
    </row>
    <row r="697" spans="1:15" ht="12" customHeight="1" outlineLevel="1" x14ac:dyDescent="0.25">
      <c r="A697" s="3" t="s">
        <v>405</v>
      </c>
      <c r="B697" s="3" t="s">
        <v>433</v>
      </c>
      <c r="C697" s="3" t="s">
        <v>159</v>
      </c>
      <c r="D697" s="3" t="s">
        <v>177</v>
      </c>
      <c r="E697" s="4" t="s">
        <v>178</v>
      </c>
      <c r="F697" s="5">
        <v>0</v>
      </c>
      <c r="G697" s="5">
        <v>0</v>
      </c>
      <c r="H697" s="5">
        <v>0</v>
      </c>
      <c r="I697" s="5">
        <v>0</v>
      </c>
      <c r="J697" s="5">
        <f t="shared" si="375"/>
        <v>0</v>
      </c>
      <c r="K697" s="33">
        <v>166000</v>
      </c>
      <c r="L697" s="33">
        <v>166000</v>
      </c>
      <c r="M697" s="33">
        <v>22929</v>
      </c>
      <c r="N697" s="26">
        <v>0</v>
      </c>
      <c r="O697" s="29">
        <f t="shared" si="376"/>
        <v>166000</v>
      </c>
    </row>
    <row r="698" spans="1:15" ht="12" customHeight="1" outlineLevel="1" x14ac:dyDescent="0.25">
      <c r="A698" s="3" t="s">
        <v>405</v>
      </c>
      <c r="B698" s="3" t="s">
        <v>433</v>
      </c>
      <c r="C698" s="3" t="s">
        <v>159</v>
      </c>
      <c r="D698" s="3" t="s">
        <v>434</v>
      </c>
      <c r="E698" s="4" t="s">
        <v>435</v>
      </c>
      <c r="F698" s="5">
        <v>0</v>
      </c>
      <c r="G698" s="5">
        <v>0</v>
      </c>
      <c r="H698" s="5">
        <v>0</v>
      </c>
      <c r="I698" s="5">
        <v>0</v>
      </c>
      <c r="J698" s="5">
        <f t="shared" si="375"/>
        <v>0</v>
      </c>
      <c r="K698" s="33">
        <v>65000</v>
      </c>
      <c r="L698" s="33">
        <v>65000</v>
      </c>
      <c r="M698" s="33">
        <v>16387</v>
      </c>
      <c r="N698" s="26">
        <v>0</v>
      </c>
      <c r="O698" s="29">
        <f t="shared" si="376"/>
        <v>65000</v>
      </c>
    </row>
    <row r="699" spans="1:15" ht="12" customHeight="1" outlineLevel="1" x14ac:dyDescent="0.25">
      <c r="A699" s="3" t="s">
        <v>405</v>
      </c>
      <c r="B699" s="3" t="s">
        <v>433</v>
      </c>
      <c r="C699" s="3" t="s">
        <v>159</v>
      </c>
      <c r="D699" s="3" t="s">
        <v>355</v>
      </c>
      <c r="E699" s="4" t="s">
        <v>356</v>
      </c>
      <c r="F699" s="5">
        <v>0</v>
      </c>
      <c r="G699" s="5">
        <v>0</v>
      </c>
      <c r="H699" s="5">
        <v>0</v>
      </c>
      <c r="I699" s="5">
        <v>0</v>
      </c>
      <c r="J699" s="5">
        <f t="shared" si="375"/>
        <v>0</v>
      </c>
      <c r="K699" s="33">
        <v>10000</v>
      </c>
      <c r="L699" s="33">
        <v>10000</v>
      </c>
      <c r="M699" s="33">
        <v>0</v>
      </c>
      <c r="N699" s="26">
        <v>0</v>
      </c>
      <c r="O699" s="29">
        <f t="shared" si="376"/>
        <v>10000</v>
      </c>
    </row>
    <row r="700" spans="1:15" ht="12" customHeight="1" outlineLevel="1" x14ac:dyDescent="0.25">
      <c r="A700" s="3" t="s">
        <v>405</v>
      </c>
      <c r="B700" s="3" t="s">
        <v>433</v>
      </c>
      <c r="C700" s="3" t="s">
        <v>159</v>
      </c>
      <c r="D700" s="3" t="s">
        <v>357</v>
      </c>
      <c r="E700" s="4" t="s">
        <v>358</v>
      </c>
      <c r="F700" s="5">
        <v>0</v>
      </c>
      <c r="G700" s="5">
        <v>0</v>
      </c>
      <c r="H700" s="5">
        <v>0</v>
      </c>
      <c r="I700" s="5">
        <v>0</v>
      </c>
      <c r="J700" s="5">
        <f t="shared" si="375"/>
        <v>0</v>
      </c>
      <c r="K700" s="33">
        <v>15000</v>
      </c>
      <c r="L700" s="33">
        <v>15000</v>
      </c>
      <c r="M700" s="33">
        <v>0</v>
      </c>
      <c r="N700" s="26">
        <v>0</v>
      </c>
      <c r="O700" s="29">
        <f t="shared" si="376"/>
        <v>15000</v>
      </c>
    </row>
    <row r="701" spans="1:15" ht="12" customHeight="1" outlineLevel="1" x14ac:dyDescent="0.25">
      <c r="A701" s="3" t="s">
        <v>405</v>
      </c>
      <c r="B701" s="3" t="s">
        <v>433</v>
      </c>
      <c r="C701" s="3" t="s">
        <v>159</v>
      </c>
      <c r="D701" s="3" t="s">
        <v>126</v>
      </c>
      <c r="E701" s="4" t="s">
        <v>127</v>
      </c>
      <c r="F701" s="5">
        <v>0</v>
      </c>
      <c r="G701" s="5">
        <v>0</v>
      </c>
      <c r="H701" s="5">
        <v>0</v>
      </c>
      <c r="I701" s="5">
        <v>0</v>
      </c>
      <c r="J701" s="5">
        <f t="shared" si="375"/>
        <v>0</v>
      </c>
      <c r="K701" s="33">
        <v>4000</v>
      </c>
      <c r="L701" s="33">
        <v>4000</v>
      </c>
      <c r="M701" s="33">
        <v>1272</v>
      </c>
      <c r="N701" s="26">
        <v>0</v>
      </c>
      <c r="O701" s="29">
        <f t="shared" si="376"/>
        <v>4000</v>
      </c>
    </row>
    <row r="702" spans="1:15" ht="12" customHeight="1" outlineLevel="1" x14ac:dyDescent="0.25">
      <c r="A702" s="3" t="s">
        <v>405</v>
      </c>
      <c r="B702" s="3" t="s">
        <v>433</v>
      </c>
      <c r="C702" s="3" t="s">
        <v>159</v>
      </c>
      <c r="D702" s="3" t="s">
        <v>128</v>
      </c>
      <c r="E702" s="4" t="s">
        <v>129</v>
      </c>
      <c r="F702" s="5">
        <v>0</v>
      </c>
      <c r="G702" s="5">
        <v>0</v>
      </c>
      <c r="H702" s="5">
        <v>0</v>
      </c>
      <c r="I702" s="5">
        <v>0</v>
      </c>
      <c r="J702" s="5">
        <f t="shared" si="375"/>
        <v>0</v>
      </c>
      <c r="K702" s="33">
        <v>145000</v>
      </c>
      <c r="L702" s="33">
        <v>145000</v>
      </c>
      <c r="M702" s="33">
        <v>10349</v>
      </c>
      <c r="N702" s="26">
        <v>0</v>
      </c>
      <c r="O702" s="29">
        <f t="shared" si="376"/>
        <v>145000</v>
      </c>
    </row>
    <row r="703" spans="1:15" ht="12" customHeight="1" outlineLevel="1" x14ac:dyDescent="0.25">
      <c r="A703" s="3" t="s">
        <v>405</v>
      </c>
      <c r="B703" s="3" t="s">
        <v>433</v>
      </c>
      <c r="C703" s="3" t="s">
        <v>159</v>
      </c>
      <c r="D703" s="3" t="s">
        <v>130</v>
      </c>
      <c r="E703" s="4" t="s">
        <v>131</v>
      </c>
      <c r="F703" s="5">
        <v>0</v>
      </c>
      <c r="G703" s="5">
        <v>0</v>
      </c>
      <c r="H703" s="5">
        <v>0</v>
      </c>
      <c r="I703" s="5">
        <v>0</v>
      </c>
      <c r="J703" s="5">
        <f t="shared" si="375"/>
        <v>0</v>
      </c>
      <c r="K703" s="33">
        <v>140000</v>
      </c>
      <c r="L703" s="33">
        <v>140000</v>
      </c>
      <c r="M703" s="33">
        <v>100</v>
      </c>
      <c r="N703" s="26">
        <v>0</v>
      </c>
      <c r="O703" s="29">
        <f t="shared" si="376"/>
        <v>140000</v>
      </c>
    </row>
    <row r="704" spans="1:15" ht="12" customHeight="1" outlineLevel="1" x14ac:dyDescent="0.25">
      <c r="A704" s="3" t="s">
        <v>405</v>
      </c>
      <c r="B704" s="3" t="s">
        <v>433</v>
      </c>
      <c r="C704" s="3" t="s">
        <v>159</v>
      </c>
      <c r="D704" s="3" t="s">
        <v>263</v>
      </c>
      <c r="E704" s="4" t="s">
        <v>264</v>
      </c>
      <c r="F704" s="5">
        <v>0</v>
      </c>
      <c r="G704" s="5">
        <v>0</v>
      </c>
      <c r="H704" s="5">
        <v>0</v>
      </c>
      <c r="I704" s="5">
        <v>0</v>
      </c>
      <c r="J704" s="5">
        <f t="shared" si="375"/>
        <v>0</v>
      </c>
      <c r="K704" s="33">
        <v>1000</v>
      </c>
      <c r="L704" s="33">
        <v>1000</v>
      </c>
      <c r="M704" s="33">
        <v>0</v>
      </c>
      <c r="N704" s="26">
        <v>0</v>
      </c>
      <c r="O704" s="29">
        <f t="shared" si="376"/>
        <v>1000</v>
      </c>
    </row>
    <row r="705" spans="1:15" ht="12" customHeight="1" outlineLevel="1" x14ac:dyDescent="0.25">
      <c r="A705" s="3" t="s">
        <v>405</v>
      </c>
      <c r="B705" s="3" t="s">
        <v>433</v>
      </c>
      <c r="C705" s="3" t="s">
        <v>159</v>
      </c>
      <c r="D705" s="3" t="s">
        <v>132</v>
      </c>
      <c r="E705" s="4" t="s">
        <v>133</v>
      </c>
      <c r="F705" s="5">
        <v>0</v>
      </c>
      <c r="G705" s="5">
        <v>0</v>
      </c>
      <c r="H705" s="5">
        <v>0</v>
      </c>
      <c r="I705" s="5">
        <v>0</v>
      </c>
      <c r="J705" s="5">
        <f t="shared" si="375"/>
        <v>0</v>
      </c>
      <c r="K705" s="33">
        <v>20000</v>
      </c>
      <c r="L705" s="33">
        <v>20000</v>
      </c>
      <c r="M705" s="33">
        <v>0</v>
      </c>
      <c r="N705" s="26">
        <v>0</v>
      </c>
      <c r="O705" s="29">
        <f t="shared" si="376"/>
        <v>20000</v>
      </c>
    </row>
    <row r="706" spans="1:15" ht="12" customHeight="1" outlineLevel="1" x14ac:dyDescent="0.25">
      <c r="A706" s="3" t="s">
        <v>405</v>
      </c>
      <c r="B706" s="3" t="s">
        <v>433</v>
      </c>
      <c r="C706" s="3" t="s">
        <v>159</v>
      </c>
      <c r="D706" s="3" t="s">
        <v>222</v>
      </c>
      <c r="E706" s="4" t="s">
        <v>223</v>
      </c>
      <c r="F706" s="5">
        <v>0</v>
      </c>
      <c r="G706" s="5">
        <v>0</v>
      </c>
      <c r="H706" s="5">
        <v>0</v>
      </c>
      <c r="I706" s="5">
        <v>0</v>
      </c>
      <c r="J706" s="5">
        <f t="shared" si="375"/>
        <v>0</v>
      </c>
      <c r="K706" s="33">
        <v>350000</v>
      </c>
      <c r="L706" s="33">
        <v>350000</v>
      </c>
      <c r="M706" s="33">
        <v>8735.59</v>
      </c>
      <c r="N706" s="26">
        <v>0</v>
      </c>
      <c r="O706" s="29">
        <f t="shared" si="376"/>
        <v>350000</v>
      </c>
    </row>
    <row r="707" spans="1:15" ht="12" customHeight="1" outlineLevel="1" x14ac:dyDescent="0.25">
      <c r="A707" s="3" t="s">
        <v>405</v>
      </c>
      <c r="B707" s="3" t="s">
        <v>433</v>
      </c>
      <c r="C707" s="3" t="s">
        <v>159</v>
      </c>
      <c r="D707" s="3" t="s">
        <v>136</v>
      </c>
      <c r="E707" s="4" t="s">
        <v>137</v>
      </c>
      <c r="F707" s="5">
        <v>0</v>
      </c>
      <c r="G707" s="5">
        <v>0</v>
      </c>
      <c r="H707" s="5">
        <v>0</v>
      </c>
      <c r="I707" s="5">
        <v>0</v>
      </c>
      <c r="J707" s="5">
        <f t="shared" si="375"/>
        <v>0</v>
      </c>
      <c r="K707" s="33">
        <v>200000</v>
      </c>
      <c r="L707" s="33">
        <v>200000</v>
      </c>
      <c r="M707" s="33">
        <v>-16118.95</v>
      </c>
      <c r="N707" s="26">
        <v>0</v>
      </c>
      <c r="O707" s="29">
        <f t="shared" si="376"/>
        <v>200000</v>
      </c>
    </row>
    <row r="708" spans="1:15" ht="12" customHeight="1" outlineLevel="1" x14ac:dyDescent="0.25">
      <c r="A708" s="3" t="s">
        <v>405</v>
      </c>
      <c r="B708" s="3" t="s">
        <v>433</v>
      </c>
      <c r="C708" s="3" t="s">
        <v>159</v>
      </c>
      <c r="D708" s="3" t="s">
        <v>140</v>
      </c>
      <c r="E708" s="4" t="s">
        <v>141</v>
      </c>
      <c r="F708" s="5">
        <v>0</v>
      </c>
      <c r="G708" s="5">
        <v>0</v>
      </c>
      <c r="H708" s="5">
        <v>0</v>
      </c>
      <c r="I708" s="5">
        <v>0</v>
      </c>
      <c r="J708" s="5">
        <f t="shared" si="375"/>
        <v>0</v>
      </c>
      <c r="K708" s="33">
        <v>140000</v>
      </c>
      <c r="L708" s="33">
        <v>140000</v>
      </c>
      <c r="M708" s="33">
        <v>13981.5</v>
      </c>
      <c r="N708" s="26">
        <v>0</v>
      </c>
      <c r="O708" s="29">
        <f t="shared" si="376"/>
        <v>140000</v>
      </c>
    </row>
    <row r="709" spans="1:15" ht="12" customHeight="1" outlineLevel="1" x14ac:dyDescent="0.25">
      <c r="A709" s="3" t="s">
        <v>405</v>
      </c>
      <c r="B709" s="3" t="s">
        <v>433</v>
      </c>
      <c r="C709" s="3" t="s">
        <v>159</v>
      </c>
      <c r="D709" s="3" t="s">
        <v>142</v>
      </c>
      <c r="E709" s="4" t="s">
        <v>143</v>
      </c>
      <c r="F709" s="5">
        <v>0</v>
      </c>
      <c r="G709" s="5">
        <v>0</v>
      </c>
      <c r="H709" s="5">
        <v>0</v>
      </c>
      <c r="I709" s="5">
        <v>0</v>
      </c>
      <c r="J709" s="5">
        <f t="shared" si="375"/>
        <v>0</v>
      </c>
      <c r="K709" s="33">
        <v>200000</v>
      </c>
      <c r="L709" s="33">
        <v>200000</v>
      </c>
      <c r="M709" s="33">
        <v>19832.09</v>
      </c>
      <c r="N709" s="26">
        <v>0</v>
      </c>
      <c r="O709" s="29">
        <f t="shared" si="376"/>
        <v>200000</v>
      </c>
    </row>
    <row r="710" spans="1:15" ht="12" customHeight="1" outlineLevel="1" x14ac:dyDescent="0.25">
      <c r="A710" s="3" t="s">
        <v>405</v>
      </c>
      <c r="B710" s="3" t="s">
        <v>433</v>
      </c>
      <c r="C710" s="3" t="s">
        <v>159</v>
      </c>
      <c r="D710" s="3" t="s">
        <v>146</v>
      </c>
      <c r="E710" s="4" t="s">
        <v>147</v>
      </c>
      <c r="F710" s="5">
        <v>0</v>
      </c>
      <c r="G710" s="5">
        <v>0</v>
      </c>
      <c r="H710" s="5">
        <v>0</v>
      </c>
      <c r="I710" s="5">
        <v>0</v>
      </c>
      <c r="J710" s="5">
        <f t="shared" si="375"/>
        <v>0</v>
      </c>
      <c r="K710" s="33">
        <v>125000</v>
      </c>
      <c r="L710" s="33">
        <v>125000</v>
      </c>
      <c r="M710" s="33">
        <v>20887.02</v>
      </c>
      <c r="N710" s="26">
        <v>0</v>
      </c>
      <c r="O710" s="29">
        <f t="shared" si="376"/>
        <v>125000</v>
      </c>
    </row>
    <row r="711" spans="1:15" ht="12" customHeight="1" outlineLevel="1" x14ac:dyDescent="0.25">
      <c r="A711" s="3" t="s">
        <v>405</v>
      </c>
      <c r="B711" s="3" t="s">
        <v>433</v>
      </c>
      <c r="C711" s="3" t="s">
        <v>159</v>
      </c>
      <c r="D711" s="3" t="s">
        <v>436</v>
      </c>
      <c r="E711" s="4" t="s">
        <v>437</v>
      </c>
      <c r="F711" s="5">
        <v>0</v>
      </c>
      <c r="G711" s="5">
        <v>0</v>
      </c>
      <c r="H711" s="5">
        <v>0</v>
      </c>
      <c r="I711" s="5">
        <v>0</v>
      </c>
      <c r="J711" s="5">
        <f t="shared" si="375"/>
        <v>0</v>
      </c>
      <c r="K711" s="33">
        <v>300000</v>
      </c>
      <c r="L711" s="33">
        <v>300000</v>
      </c>
      <c r="M711" s="33">
        <v>43560</v>
      </c>
      <c r="N711" s="26">
        <v>0</v>
      </c>
      <c r="O711" s="29">
        <f t="shared" si="376"/>
        <v>300000</v>
      </c>
    </row>
    <row r="712" spans="1:15" ht="12" customHeight="1" outlineLevel="1" x14ac:dyDescent="0.25">
      <c r="A712" s="3" t="s">
        <v>405</v>
      </c>
      <c r="B712" s="3" t="s">
        <v>433</v>
      </c>
      <c r="C712" s="3" t="s">
        <v>159</v>
      </c>
      <c r="D712" s="3" t="s">
        <v>148</v>
      </c>
      <c r="E712" s="4" t="s">
        <v>149</v>
      </c>
      <c r="F712" s="5">
        <v>0</v>
      </c>
      <c r="G712" s="5">
        <v>0</v>
      </c>
      <c r="H712" s="5">
        <v>0</v>
      </c>
      <c r="I712" s="5">
        <v>0</v>
      </c>
      <c r="J712" s="5">
        <f t="shared" si="375"/>
        <v>0</v>
      </c>
      <c r="K712" s="33">
        <v>52000</v>
      </c>
      <c r="L712" s="33">
        <v>52000</v>
      </c>
      <c r="M712" s="33">
        <v>3025</v>
      </c>
      <c r="N712" s="26">
        <v>0</v>
      </c>
      <c r="O712" s="29">
        <f t="shared" si="376"/>
        <v>52000</v>
      </c>
    </row>
    <row r="713" spans="1:15" ht="12" customHeight="1" outlineLevel="1" x14ac:dyDescent="0.25">
      <c r="A713" s="3" t="s">
        <v>405</v>
      </c>
      <c r="B713" s="3" t="s">
        <v>433</v>
      </c>
      <c r="C713" s="3" t="s">
        <v>159</v>
      </c>
      <c r="D713" s="3" t="s">
        <v>181</v>
      </c>
      <c r="E713" s="4" t="s">
        <v>182</v>
      </c>
      <c r="F713" s="5">
        <v>0</v>
      </c>
      <c r="G713" s="5">
        <v>0</v>
      </c>
      <c r="H713" s="5">
        <v>0</v>
      </c>
      <c r="I713" s="5">
        <v>0</v>
      </c>
      <c r="J713" s="5">
        <f t="shared" si="375"/>
        <v>0</v>
      </c>
      <c r="K713" s="33">
        <v>920000</v>
      </c>
      <c r="L713" s="33">
        <v>920000</v>
      </c>
      <c r="M713" s="33">
        <v>157281.72</v>
      </c>
      <c r="N713" s="26">
        <v>0</v>
      </c>
      <c r="O713" s="29">
        <f t="shared" si="376"/>
        <v>920000</v>
      </c>
    </row>
    <row r="714" spans="1:15" ht="12" customHeight="1" outlineLevel="1" x14ac:dyDescent="0.25">
      <c r="A714" s="3" t="s">
        <v>405</v>
      </c>
      <c r="B714" s="3" t="s">
        <v>433</v>
      </c>
      <c r="C714" s="3" t="s">
        <v>159</v>
      </c>
      <c r="D714" s="3" t="s">
        <v>101</v>
      </c>
      <c r="E714" s="4" t="s">
        <v>102</v>
      </c>
      <c r="F714" s="5">
        <v>0</v>
      </c>
      <c r="G714" s="5">
        <v>0</v>
      </c>
      <c r="H714" s="5">
        <v>0</v>
      </c>
      <c r="I714" s="5">
        <v>0</v>
      </c>
      <c r="J714" s="5">
        <f t="shared" si="375"/>
        <v>0</v>
      </c>
      <c r="K714" s="33">
        <v>300000</v>
      </c>
      <c r="L714" s="33">
        <v>300000</v>
      </c>
      <c r="M714" s="33">
        <v>69361.03</v>
      </c>
      <c r="N714" s="26">
        <v>0</v>
      </c>
      <c r="O714" s="29">
        <f t="shared" si="376"/>
        <v>300000</v>
      </c>
    </row>
    <row r="715" spans="1:15" ht="12" customHeight="1" outlineLevel="1" x14ac:dyDescent="0.25">
      <c r="A715" s="3" t="s">
        <v>405</v>
      </c>
      <c r="B715" s="3" t="s">
        <v>433</v>
      </c>
      <c r="C715" s="3" t="s">
        <v>159</v>
      </c>
      <c r="D715" s="3" t="s">
        <v>84</v>
      </c>
      <c r="E715" s="4" t="s">
        <v>85</v>
      </c>
      <c r="F715" s="5">
        <v>0</v>
      </c>
      <c r="G715" s="5">
        <v>0</v>
      </c>
      <c r="H715" s="5">
        <v>0</v>
      </c>
      <c r="I715" s="5">
        <v>0</v>
      </c>
      <c r="J715" s="5">
        <f t="shared" si="375"/>
        <v>0</v>
      </c>
      <c r="K715" s="33">
        <v>50000</v>
      </c>
      <c r="L715" s="33">
        <v>50000</v>
      </c>
      <c r="M715" s="33">
        <v>2283</v>
      </c>
      <c r="N715" s="26">
        <v>0</v>
      </c>
      <c r="O715" s="29">
        <f t="shared" si="376"/>
        <v>50000</v>
      </c>
    </row>
    <row r="716" spans="1:15" ht="12" customHeight="1" outlineLevel="1" x14ac:dyDescent="0.25">
      <c r="A716" s="3" t="s">
        <v>405</v>
      </c>
      <c r="B716" s="3" t="s">
        <v>433</v>
      </c>
      <c r="C716" s="3" t="s">
        <v>159</v>
      </c>
      <c r="D716" s="3" t="s">
        <v>203</v>
      </c>
      <c r="E716" s="4" t="s">
        <v>204</v>
      </c>
      <c r="F716" s="5">
        <v>0</v>
      </c>
      <c r="G716" s="5">
        <v>0</v>
      </c>
      <c r="H716" s="5">
        <v>0</v>
      </c>
      <c r="I716" s="5">
        <v>0</v>
      </c>
      <c r="J716" s="5">
        <f t="shared" si="375"/>
        <v>0</v>
      </c>
      <c r="K716" s="33">
        <v>35000</v>
      </c>
      <c r="L716" s="33">
        <v>35000</v>
      </c>
      <c r="M716" s="33">
        <v>0</v>
      </c>
      <c r="N716" s="26">
        <v>0</v>
      </c>
      <c r="O716" s="29">
        <f t="shared" si="376"/>
        <v>35000</v>
      </c>
    </row>
    <row r="717" spans="1:15" ht="12" customHeight="1" outlineLevel="1" x14ac:dyDescent="0.25">
      <c r="A717" s="3" t="s">
        <v>405</v>
      </c>
      <c r="B717" s="3" t="s">
        <v>433</v>
      </c>
      <c r="C717" s="3" t="s">
        <v>159</v>
      </c>
      <c r="D717" s="3" t="s">
        <v>183</v>
      </c>
      <c r="E717" s="4" t="s">
        <v>184</v>
      </c>
      <c r="F717" s="5">
        <v>0</v>
      </c>
      <c r="G717" s="5">
        <v>0</v>
      </c>
      <c r="H717" s="5">
        <v>0</v>
      </c>
      <c r="I717" s="5">
        <v>0</v>
      </c>
      <c r="J717" s="5">
        <f t="shared" si="375"/>
        <v>0</v>
      </c>
      <c r="K717" s="33">
        <v>34000</v>
      </c>
      <c r="L717" s="33">
        <v>34000</v>
      </c>
      <c r="M717" s="33">
        <v>316</v>
      </c>
      <c r="N717" s="26">
        <v>0</v>
      </c>
      <c r="O717" s="29">
        <f t="shared" si="376"/>
        <v>34000</v>
      </c>
    </row>
    <row r="718" spans="1:15" ht="12" customHeight="1" outlineLevel="1" x14ac:dyDescent="0.25">
      <c r="A718" s="3" t="s">
        <v>405</v>
      </c>
      <c r="B718" s="3" t="s">
        <v>433</v>
      </c>
      <c r="C718" s="3" t="s">
        <v>159</v>
      </c>
      <c r="D718" s="3" t="s">
        <v>160</v>
      </c>
      <c r="E718" s="4" t="s">
        <v>161</v>
      </c>
      <c r="F718" s="5">
        <v>0</v>
      </c>
      <c r="G718" s="5">
        <v>0</v>
      </c>
      <c r="H718" s="5">
        <v>0</v>
      </c>
      <c r="I718" s="5">
        <v>0</v>
      </c>
      <c r="J718" s="5">
        <f t="shared" si="375"/>
        <v>0</v>
      </c>
      <c r="K718" s="33">
        <v>25000</v>
      </c>
      <c r="L718" s="33">
        <v>25000</v>
      </c>
      <c r="M718" s="33">
        <v>0</v>
      </c>
      <c r="N718" s="26">
        <v>0</v>
      </c>
      <c r="O718" s="29">
        <f t="shared" si="376"/>
        <v>25000</v>
      </c>
    </row>
    <row r="719" spans="1:15" ht="12" customHeight="1" outlineLevel="1" x14ac:dyDescent="0.25">
      <c r="A719" s="3" t="s">
        <v>405</v>
      </c>
      <c r="B719" s="3" t="s">
        <v>433</v>
      </c>
      <c r="C719" s="3" t="s">
        <v>159</v>
      </c>
      <c r="D719" s="3" t="s">
        <v>185</v>
      </c>
      <c r="E719" s="4" t="s">
        <v>186</v>
      </c>
      <c r="F719" s="5">
        <v>0</v>
      </c>
      <c r="G719" s="5">
        <v>0</v>
      </c>
      <c r="H719" s="5">
        <v>0</v>
      </c>
      <c r="I719" s="5">
        <v>0</v>
      </c>
      <c r="J719" s="5">
        <f t="shared" si="375"/>
        <v>0</v>
      </c>
      <c r="K719" s="33">
        <v>105000</v>
      </c>
      <c r="L719" s="33">
        <v>105000</v>
      </c>
      <c r="M719" s="33">
        <v>0</v>
      </c>
      <c r="N719" s="26">
        <v>0</v>
      </c>
      <c r="O719" s="29">
        <f t="shared" si="376"/>
        <v>105000</v>
      </c>
    </row>
    <row r="720" spans="1:15" ht="12" customHeight="1" outlineLevel="1" x14ac:dyDescent="0.25">
      <c r="A720" s="3" t="s">
        <v>405</v>
      </c>
      <c r="B720" s="3" t="s">
        <v>433</v>
      </c>
      <c r="C720" s="3" t="s">
        <v>159</v>
      </c>
      <c r="D720" s="3" t="s">
        <v>438</v>
      </c>
      <c r="E720" s="4" t="s">
        <v>439</v>
      </c>
      <c r="F720" s="5">
        <v>0</v>
      </c>
      <c r="G720" s="5">
        <v>0</v>
      </c>
      <c r="H720" s="5">
        <v>0</v>
      </c>
      <c r="I720" s="5">
        <v>0</v>
      </c>
      <c r="J720" s="5">
        <f t="shared" si="375"/>
        <v>0</v>
      </c>
      <c r="K720" s="33">
        <v>10000</v>
      </c>
      <c r="L720" s="33">
        <v>10000</v>
      </c>
      <c r="M720" s="33">
        <v>2122</v>
      </c>
      <c r="N720" s="26">
        <v>0</v>
      </c>
      <c r="O720" s="29">
        <f t="shared" si="376"/>
        <v>10000</v>
      </c>
    </row>
    <row r="721" spans="1:15" ht="12" customHeight="1" outlineLevel="1" x14ac:dyDescent="0.25">
      <c r="A721" s="3" t="s">
        <v>405</v>
      </c>
      <c r="B721" s="3" t="s">
        <v>433</v>
      </c>
      <c r="C721" s="3" t="s">
        <v>159</v>
      </c>
      <c r="D721" s="3" t="s">
        <v>91</v>
      </c>
      <c r="E721" s="4" t="s">
        <v>92</v>
      </c>
      <c r="F721" s="5">
        <v>0</v>
      </c>
      <c r="G721" s="5">
        <v>0</v>
      </c>
      <c r="H721" s="5">
        <v>0</v>
      </c>
      <c r="I721" s="5">
        <v>0</v>
      </c>
      <c r="J721" s="5">
        <f t="shared" si="375"/>
        <v>0</v>
      </c>
      <c r="K721" s="33">
        <v>5000</v>
      </c>
      <c r="L721" s="33">
        <v>5000</v>
      </c>
      <c r="M721" s="33">
        <v>0</v>
      </c>
      <c r="N721" s="26">
        <v>0</v>
      </c>
      <c r="O721" s="29">
        <f t="shared" si="376"/>
        <v>5000</v>
      </c>
    </row>
    <row r="722" spans="1:15" ht="12" customHeight="1" outlineLevel="1" x14ac:dyDescent="0.25">
      <c r="A722" s="3" t="s">
        <v>405</v>
      </c>
      <c r="B722" s="3" t="s">
        <v>433</v>
      </c>
      <c r="C722" s="3" t="s">
        <v>159</v>
      </c>
      <c r="D722" s="3" t="s">
        <v>440</v>
      </c>
      <c r="E722" s="4" t="s">
        <v>441</v>
      </c>
      <c r="F722" s="5">
        <v>0</v>
      </c>
      <c r="G722" s="5">
        <v>0</v>
      </c>
      <c r="H722" s="5">
        <v>0</v>
      </c>
      <c r="I722" s="5">
        <v>0</v>
      </c>
      <c r="J722" s="5">
        <f t="shared" si="375"/>
        <v>0</v>
      </c>
      <c r="K722" s="33">
        <v>20000</v>
      </c>
      <c r="L722" s="33">
        <v>20000</v>
      </c>
      <c r="M722" s="33">
        <v>0</v>
      </c>
      <c r="N722" s="26">
        <v>0</v>
      </c>
      <c r="O722" s="29">
        <f t="shared" si="376"/>
        <v>20000</v>
      </c>
    </row>
    <row r="723" spans="1:15" ht="12" customHeight="1" outlineLevel="1" x14ac:dyDescent="0.25">
      <c r="A723" s="3" t="s">
        <v>405</v>
      </c>
      <c r="B723" s="3" t="s">
        <v>433</v>
      </c>
      <c r="C723" s="3" t="s">
        <v>159</v>
      </c>
      <c r="D723" s="3" t="s">
        <v>442</v>
      </c>
      <c r="E723" s="4" t="s">
        <v>443</v>
      </c>
      <c r="F723" s="5">
        <v>0</v>
      </c>
      <c r="G723" s="5">
        <v>0</v>
      </c>
      <c r="H723" s="5">
        <v>0</v>
      </c>
      <c r="I723" s="5">
        <v>0</v>
      </c>
      <c r="J723" s="5">
        <f t="shared" si="375"/>
        <v>0</v>
      </c>
      <c r="K723" s="33">
        <v>30000</v>
      </c>
      <c r="L723" s="33">
        <v>30000</v>
      </c>
      <c r="M723" s="33">
        <v>1000</v>
      </c>
      <c r="N723" s="26">
        <v>0</v>
      </c>
      <c r="O723" s="29">
        <f t="shared" si="376"/>
        <v>30000</v>
      </c>
    </row>
    <row r="724" spans="1:15" ht="12" customHeight="1" outlineLevel="1" x14ac:dyDescent="0.25">
      <c r="A724" s="3" t="s">
        <v>405</v>
      </c>
      <c r="B724" s="3" t="s">
        <v>433</v>
      </c>
      <c r="C724" s="3" t="s">
        <v>159</v>
      </c>
      <c r="D724" s="3" t="s">
        <v>334</v>
      </c>
      <c r="E724" s="4" t="s">
        <v>335</v>
      </c>
      <c r="F724" s="5">
        <v>0</v>
      </c>
      <c r="G724" s="5">
        <v>0</v>
      </c>
      <c r="H724" s="5">
        <v>0</v>
      </c>
      <c r="I724" s="5">
        <v>0</v>
      </c>
      <c r="J724" s="5">
        <f t="shared" si="375"/>
        <v>0</v>
      </c>
      <c r="K724" s="33">
        <v>500000</v>
      </c>
      <c r="L724" s="33">
        <v>500000</v>
      </c>
      <c r="M724" s="33">
        <v>24452</v>
      </c>
      <c r="N724" s="26">
        <v>0</v>
      </c>
      <c r="O724" s="29">
        <f t="shared" si="376"/>
        <v>500000</v>
      </c>
    </row>
    <row r="725" spans="1:15" ht="12" customHeight="1" outlineLevel="1" x14ac:dyDescent="0.25">
      <c r="A725" s="3" t="s">
        <v>405</v>
      </c>
      <c r="B725" s="3" t="s">
        <v>433</v>
      </c>
      <c r="C725" s="3" t="s">
        <v>159</v>
      </c>
      <c r="D725" s="3" t="s">
        <v>253</v>
      </c>
      <c r="E725" s="4" t="s">
        <v>254</v>
      </c>
      <c r="F725" s="5">
        <v>0</v>
      </c>
      <c r="G725" s="5">
        <v>0</v>
      </c>
      <c r="H725" s="5">
        <v>0</v>
      </c>
      <c r="I725" s="5">
        <v>0</v>
      </c>
      <c r="J725" s="5">
        <f t="shared" si="375"/>
        <v>0</v>
      </c>
      <c r="K725" s="33">
        <v>1300000</v>
      </c>
      <c r="L725" s="33">
        <v>1300000</v>
      </c>
      <c r="M725" s="33">
        <v>0</v>
      </c>
      <c r="N725" s="26">
        <v>200240</v>
      </c>
      <c r="O725" s="29">
        <f t="shared" si="376"/>
        <v>1500240</v>
      </c>
    </row>
    <row r="726" spans="1:15" ht="12" customHeight="1" outlineLevel="1" x14ac:dyDescent="0.25">
      <c r="A726" s="3" t="s">
        <v>405</v>
      </c>
      <c r="B726" s="3" t="s">
        <v>433</v>
      </c>
      <c r="C726" s="3" t="s">
        <v>159</v>
      </c>
      <c r="D726" s="3" t="s">
        <v>205</v>
      </c>
      <c r="E726" s="4" t="s">
        <v>206</v>
      </c>
      <c r="F726" s="5">
        <v>0</v>
      </c>
      <c r="G726" s="5">
        <v>0</v>
      </c>
      <c r="H726" s="5">
        <v>0</v>
      </c>
      <c r="I726" s="5">
        <v>0</v>
      </c>
      <c r="J726" s="5">
        <f t="shared" si="375"/>
        <v>0</v>
      </c>
      <c r="K726" s="5">
        <v>0</v>
      </c>
      <c r="L726" s="33">
        <v>0</v>
      </c>
      <c r="M726" s="33">
        <v>0</v>
      </c>
      <c r="N726" s="26">
        <v>0</v>
      </c>
      <c r="O726" s="29">
        <f t="shared" si="376"/>
        <v>0</v>
      </c>
    </row>
    <row r="727" spans="1:15" ht="12" customHeight="1" outlineLevel="1" x14ac:dyDescent="0.25">
      <c r="A727" s="3" t="s">
        <v>405</v>
      </c>
      <c r="B727" s="3" t="s">
        <v>433</v>
      </c>
      <c r="C727" s="3" t="s">
        <v>159</v>
      </c>
      <c r="D727" s="3" t="s">
        <v>444</v>
      </c>
      <c r="E727" s="4" t="s">
        <v>445</v>
      </c>
      <c r="F727" s="5">
        <v>0</v>
      </c>
      <c r="G727" s="5">
        <v>0</v>
      </c>
      <c r="H727" s="5">
        <v>0</v>
      </c>
      <c r="I727" s="5">
        <v>0</v>
      </c>
      <c r="J727" s="5">
        <f t="shared" si="375"/>
        <v>0</v>
      </c>
      <c r="K727" s="5">
        <v>0</v>
      </c>
      <c r="L727" s="5">
        <v>0</v>
      </c>
      <c r="M727" s="5">
        <v>0</v>
      </c>
      <c r="N727" s="26">
        <v>0</v>
      </c>
      <c r="O727" s="29">
        <f t="shared" si="376"/>
        <v>0</v>
      </c>
    </row>
    <row r="728" spans="1:15" ht="12" customHeight="1" outlineLevel="1" x14ac:dyDescent="0.25">
      <c r="A728" s="3" t="s">
        <v>405</v>
      </c>
      <c r="B728" s="3" t="s">
        <v>631</v>
      </c>
      <c r="C728" s="3" t="s">
        <v>252</v>
      </c>
      <c r="D728" s="3" t="s">
        <v>236</v>
      </c>
      <c r="E728" s="42" t="s">
        <v>237</v>
      </c>
      <c r="F728" s="5">
        <v>0</v>
      </c>
      <c r="G728" s="5">
        <v>0</v>
      </c>
      <c r="H728" s="5">
        <v>0</v>
      </c>
      <c r="I728" s="5">
        <v>0</v>
      </c>
      <c r="J728" s="5">
        <f t="shared" si="375"/>
        <v>0</v>
      </c>
      <c r="K728" s="5">
        <v>0</v>
      </c>
      <c r="L728" s="5">
        <v>0</v>
      </c>
      <c r="M728" s="5">
        <v>0</v>
      </c>
      <c r="N728" s="26">
        <v>0</v>
      </c>
      <c r="O728" s="29">
        <f t="shared" si="376"/>
        <v>0</v>
      </c>
    </row>
    <row r="729" spans="1:15" ht="12" customHeight="1" x14ac:dyDescent="0.25">
      <c r="A729" s="65" t="s">
        <v>446</v>
      </c>
      <c r="B729" s="66"/>
      <c r="C729" s="66"/>
      <c r="D729" s="66"/>
      <c r="E729" s="66"/>
      <c r="F729" s="6">
        <f>SUM(F690:F728)</f>
        <v>0</v>
      </c>
      <c r="G729" s="6">
        <f>SUM(G690:G728)</f>
        <v>0</v>
      </c>
      <c r="H729" s="6">
        <f>SUM(H690:H728)</f>
        <v>89608.85</v>
      </c>
      <c r="I729" s="6">
        <f>SUM(I690:I728)</f>
        <v>89609</v>
      </c>
      <c r="J729" s="6">
        <f>SUM(J690:J727)</f>
        <v>89609</v>
      </c>
      <c r="K729" s="6">
        <f>SUM(K690:K728)</f>
        <v>7612000</v>
      </c>
      <c r="L729" s="6">
        <f>SUM(L690:L728)</f>
        <v>7612000</v>
      </c>
      <c r="M729" s="6">
        <f>SUM(M690:M728)</f>
        <v>719710.00000000012</v>
      </c>
      <c r="N729" s="6">
        <f>SUM(N690:N728)</f>
        <v>200240</v>
      </c>
      <c r="O729" s="6">
        <f>SUM(O690:O727)</f>
        <v>7812240</v>
      </c>
    </row>
    <row r="730" spans="1:15" ht="12" customHeight="1" outlineLevel="1" x14ac:dyDescent="0.25">
      <c r="A730" s="3" t="s">
        <v>405</v>
      </c>
      <c r="B730" s="3" t="s">
        <v>447</v>
      </c>
      <c r="C730" s="3" t="s">
        <v>303</v>
      </c>
      <c r="D730" s="3" t="s">
        <v>169</v>
      </c>
      <c r="E730" s="4" t="s">
        <v>170</v>
      </c>
      <c r="F730" s="5">
        <v>0</v>
      </c>
      <c r="G730" s="5">
        <v>0</v>
      </c>
      <c r="H730" s="5">
        <v>30000</v>
      </c>
      <c r="I730" s="25">
        <v>30000</v>
      </c>
      <c r="J730" s="27">
        <f>G730+I730</f>
        <v>30000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</row>
    <row r="731" spans="1:15" ht="12" customHeight="1" x14ac:dyDescent="0.25">
      <c r="A731" s="65" t="s">
        <v>448</v>
      </c>
      <c r="B731" s="66"/>
      <c r="C731" s="66"/>
      <c r="D731" s="66"/>
      <c r="E731" s="66"/>
      <c r="F731" s="6">
        <f>SUM(F730)</f>
        <v>0</v>
      </c>
      <c r="G731" s="6">
        <f>SUM(G730)</f>
        <v>0</v>
      </c>
      <c r="H731" s="6">
        <f t="shared" ref="H731:J731" si="377">SUM(H730)</f>
        <v>30000</v>
      </c>
      <c r="I731" s="6">
        <f t="shared" si="377"/>
        <v>30000</v>
      </c>
      <c r="J731" s="6">
        <f t="shared" si="377"/>
        <v>30000</v>
      </c>
      <c r="K731" s="6">
        <f>SUM(K730)</f>
        <v>0</v>
      </c>
      <c r="L731" s="6">
        <f>SUM(L730)</f>
        <v>0</v>
      </c>
      <c r="M731" s="6">
        <f t="shared" ref="M731:O731" si="378">SUM(M730)</f>
        <v>0</v>
      </c>
      <c r="N731" s="6">
        <f t="shared" si="378"/>
        <v>0</v>
      </c>
      <c r="O731" s="6">
        <f t="shared" si="378"/>
        <v>0</v>
      </c>
    </row>
    <row r="732" spans="1:15" ht="12" customHeight="1" outlineLevel="1" x14ac:dyDescent="0.25">
      <c r="A732" s="3" t="s">
        <v>405</v>
      </c>
      <c r="B732" s="3" t="s">
        <v>449</v>
      </c>
      <c r="C732" s="3" t="s">
        <v>159</v>
      </c>
      <c r="D732" s="3" t="s">
        <v>173</v>
      </c>
      <c r="E732" s="4" t="s">
        <v>174</v>
      </c>
      <c r="F732" s="5">
        <v>0</v>
      </c>
      <c r="G732" s="5">
        <v>0</v>
      </c>
      <c r="H732" s="5">
        <v>0</v>
      </c>
      <c r="I732" s="5">
        <v>0</v>
      </c>
      <c r="J732" s="5">
        <f>G732+I732</f>
        <v>0</v>
      </c>
      <c r="K732" s="5">
        <v>0</v>
      </c>
      <c r="L732" s="5">
        <v>0</v>
      </c>
      <c r="M732" s="39">
        <v>0</v>
      </c>
      <c r="N732" s="26">
        <v>0</v>
      </c>
      <c r="O732" s="29">
        <f>L732+N732</f>
        <v>0</v>
      </c>
    </row>
    <row r="733" spans="1:15" ht="12" customHeight="1" x14ac:dyDescent="0.25">
      <c r="A733" s="65" t="s">
        <v>450</v>
      </c>
      <c r="B733" s="66"/>
      <c r="C733" s="66"/>
      <c r="D733" s="66"/>
      <c r="E733" s="66"/>
      <c r="F733" s="6">
        <f>SUM(F732)</f>
        <v>0</v>
      </c>
      <c r="G733" s="6">
        <f>SUM(G732)</f>
        <v>0</v>
      </c>
      <c r="H733" s="6">
        <f t="shared" ref="H733:J733" si="379">SUM(H732)</f>
        <v>0</v>
      </c>
      <c r="I733" s="6">
        <f t="shared" si="379"/>
        <v>0</v>
      </c>
      <c r="J733" s="6">
        <f t="shared" si="379"/>
        <v>0</v>
      </c>
      <c r="K733" s="6">
        <f>SUM(K732)</f>
        <v>0</v>
      </c>
      <c r="L733" s="6">
        <f>SUM(L732)</f>
        <v>0</v>
      </c>
      <c r="M733" s="6">
        <f t="shared" ref="M733:O733" si="380">SUM(M732)</f>
        <v>0</v>
      </c>
      <c r="N733" s="6">
        <f t="shared" si="380"/>
        <v>0</v>
      </c>
      <c r="O733" s="6">
        <f t="shared" si="380"/>
        <v>0</v>
      </c>
    </row>
    <row r="734" spans="1:15" ht="12" customHeight="1" outlineLevel="1" x14ac:dyDescent="0.25">
      <c r="A734" s="3" t="s">
        <v>405</v>
      </c>
      <c r="B734" s="3" t="s">
        <v>451</v>
      </c>
      <c r="C734" s="3" t="s">
        <v>159</v>
      </c>
      <c r="D734" s="3" t="s">
        <v>101</v>
      </c>
      <c r="E734" s="4" t="s">
        <v>102</v>
      </c>
      <c r="F734" s="5">
        <v>0</v>
      </c>
      <c r="G734" s="5">
        <v>0</v>
      </c>
      <c r="H734" s="5">
        <v>0</v>
      </c>
      <c r="I734" s="5">
        <v>0</v>
      </c>
      <c r="J734" s="5">
        <f>G734+I734</f>
        <v>0</v>
      </c>
      <c r="K734" s="5">
        <v>300000</v>
      </c>
      <c r="L734" s="5">
        <v>300000</v>
      </c>
      <c r="M734" s="33">
        <v>70768</v>
      </c>
      <c r="N734" s="26">
        <v>0</v>
      </c>
      <c r="O734" s="29">
        <f>L734+N734</f>
        <v>300000</v>
      </c>
    </row>
    <row r="735" spans="1:15" ht="12" customHeight="1" outlineLevel="1" x14ac:dyDescent="0.25">
      <c r="A735" s="3" t="s">
        <v>405</v>
      </c>
      <c r="B735" s="3" t="s">
        <v>451</v>
      </c>
      <c r="C735" s="3" t="s">
        <v>159</v>
      </c>
      <c r="D735" s="3" t="s">
        <v>185</v>
      </c>
      <c r="E735" s="4" t="s">
        <v>186</v>
      </c>
      <c r="F735" s="5">
        <v>0</v>
      </c>
      <c r="G735" s="5">
        <v>0</v>
      </c>
      <c r="H735" s="5">
        <v>0</v>
      </c>
      <c r="I735" s="5">
        <v>0</v>
      </c>
      <c r="J735" s="5">
        <f t="shared" ref="J735:J736" si="381">G735+I735</f>
        <v>0</v>
      </c>
      <c r="K735" s="5">
        <v>250000</v>
      </c>
      <c r="L735" s="5">
        <v>250000</v>
      </c>
      <c r="M735" s="33">
        <v>21900</v>
      </c>
      <c r="N735" s="26">
        <v>0</v>
      </c>
      <c r="O735" s="29">
        <f t="shared" ref="O735:O736" si="382">L735+N735</f>
        <v>250000</v>
      </c>
    </row>
    <row r="736" spans="1:15" ht="12" customHeight="1" outlineLevel="1" x14ac:dyDescent="0.25">
      <c r="A736" s="3" t="s">
        <v>405</v>
      </c>
      <c r="B736" s="3" t="s">
        <v>451</v>
      </c>
      <c r="C736" s="3" t="s">
        <v>159</v>
      </c>
      <c r="D736" s="3" t="s">
        <v>452</v>
      </c>
      <c r="E736" s="4" t="s">
        <v>453</v>
      </c>
      <c r="F736" s="5">
        <v>0</v>
      </c>
      <c r="G736" s="5">
        <v>0</v>
      </c>
      <c r="H736" s="5">
        <v>0</v>
      </c>
      <c r="I736" s="5">
        <v>0</v>
      </c>
      <c r="J736" s="5">
        <f t="shared" si="381"/>
        <v>0</v>
      </c>
      <c r="K736" s="5">
        <v>47000</v>
      </c>
      <c r="L736" s="5">
        <v>47000</v>
      </c>
      <c r="M736" s="33">
        <v>6000</v>
      </c>
      <c r="N736" s="26">
        <v>0</v>
      </c>
      <c r="O736" s="29">
        <f t="shared" si="382"/>
        <v>47000</v>
      </c>
    </row>
    <row r="737" spans="1:15" ht="12" customHeight="1" x14ac:dyDescent="0.25">
      <c r="A737" s="65" t="s">
        <v>454</v>
      </c>
      <c r="B737" s="66"/>
      <c r="C737" s="66"/>
      <c r="D737" s="66"/>
      <c r="E737" s="66"/>
      <c r="F737" s="6">
        <f>SUM(F734:F736)</f>
        <v>0</v>
      </c>
      <c r="G737" s="6">
        <f>SUM(G734:G736)</f>
        <v>0</v>
      </c>
      <c r="H737" s="6">
        <f t="shared" ref="H737:J737" si="383">SUM(H734:H736)</f>
        <v>0</v>
      </c>
      <c r="I737" s="6">
        <f t="shared" si="383"/>
        <v>0</v>
      </c>
      <c r="J737" s="6">
        <f t="shared" si="383"/>
        <v>0</v>
      </c>
      <c r="K737" s="6">
        <f t="shared" ref="K737" si="384">SUM(K734:K736)</f>
        <v>597000</v>
      </c>
      <c r="L737" s="6">
        <f t="shared" ref="L737:O737" si="385">SUM(L734:L736)</f>
        <v>597000</v>
      </c>
      <c r="M737" s="6">
        <f t="shared" si="385"/>
        <v>98668</v>
      </c>
      <c r="N737" s="6">
        <f t="shared" si="385"/>
        <v>0</v>
      </c>
      <c r="O737" s="6">
        <f t="shared" si="385"/>
        <v>597000</v>
      </c>
    </row>
    <row r="738" spans="1:15" ht="12" customHeight="1" outlineLevel="1" x14ac:dyDescent="0.25">
      <c r="A738" s="3" t="s">
        <v>405</v>
      </c>
      <c r="B738" s="3" t="s">
        <v>455</v>
      </c>
      <c r="C738" s="3" t="s">
        <v>159</v>
      </c>
      <c r="D738" s="3" t="s">
        <v>101</v>
      </c>
      <c r="E738" s="4" t="s">
        <v>102</v>
      </c>
      <c r="F738" s="5">
        <v>0</v>
      </c>
      <c r="G738" s="5">
        <v>0</v>
      </c>
      <c r="H738" s="5">
        <v>0</v>
      </c>
      <c r="I738" s="5">
        <v>0</v>
      </c>
      <c r="J738" s="5">
        <f>G738+I738</f>
        <v>0</v>
      </c>
      <c r="K738" s="5">
        <v>600000</v>
      </c>
      <c r="L738" s="5">
        <v>600000</v>
      </c>
      <c r="M738" s="39">
        <v>154402</v>
      </c>
      <c r="N738" s="26">
        <v>0</v>
      </c>
      <c r="O738" s="29">
        <f>L738+N738</f>
        <v>600000</v>
      </c>
    </row>
    <row r="739" spans="1:15" ht="12" customHeight="1" x14ac:dyDescent="0.25">
      <c r="A739" s="65" t="s">
        <v>456</v>
      </c>
      <c r="B739" s="66"/>
      <c r="C739" s="66"/>
      <c r="D739" s="66"/>
      <c r="E739" s="66"/>
      <c r="F739" s="6">
        <f>SUM(F738)</f>
        <v>0</v>
      </c>
      <c r="G739" s="6">
        <f>SUM(G738)</f>
        <v>0</v>
      </c>
      <c r="H739" s="6">
        <f t="shared" ref="H739:J739" si="386">SUM(H738)</f>
        <v>0</v>
      </c>
      <c r="I739" s="6">
        <f t="shared" si="386"/>
        <v>0</v>
      </c>
      <c r="J739" s="6">
        <f t="shared" si="386"/>
        <v>0</v>
      </c>
      <c r="K739" s="6">
        <f t="shared" ref="K739" si="387">SUM(K738)</f>
        <v>600000</v>
      </c>
      <c r="L739" s="6">
        <f t="shared" ref="L739:O739" si="388">SUM(L738)</f>
        <v>600000</v>
      </c>
      <c r="M739" s="6">
        <f t="shared" si="388"/>
        <v>154402</v>
      </c>
      <c r="N739" s="6">
        <f t="shared" si="388"/>
        <v>0</v>
      </c>
      <c r="O739" s="6">
        <f t="shared" si="388"/>
        <v>600000</v>
      </c>
    </row>
    <row r="740" spans="1:15" ht="12" customHeight="1" outlineLevel="1" x14ac:dyDescent="0.25">
      <c r="A740" s="3" t="s">
        <v>405</v>
      </c>
      <c r="B740" s="3" t="s">
        <v>457</v>
      </c>
      <c r="C740" s="3" t="s">
        <v>159</v>
      </c>
      <c r="D740" s="3" t="s">
        <v>173</v>
      </c>
      <c r="E740" s="4" t="s">
        <v>174</v>
      </c>
      <c r="F740" s="5">
        <v>0</v>
      </c>
      <c r="G740" s="5">
        <v>0</v>
      </c>
      <c r="H740" s="5">
        <v>0</v>
      </c>
      <c r="I740" s="5">
        <v>0</v>
      </c>
      <c r="J740" s="5">
        <f>G740+I740</f>
        <v>0</v>
      </c>
      <c r="K740" s="5">
        <v>491000</v>
      </c>
      <c r="L740" s="33">
        <v>491000</v>
      </c>
      <c r="M740" s="33">
        <v>70431</v>
      </c>
      <c r="N740" s="26">
        <v>0</v>
      </c>
      <c r="O740" s="29">
        <f>L740+N740</f>
        <v>491000</v>
      </c>
    </row>
    <row r="741" spans="1:15" ht="12" customHeight="1" outlineLevel="1" x14ac:dyDescent="0.25">
      <c r="A741" s="3" t="s">
        <v>405</v>
      </c>
      <c r="B741" s="3" t="s">
        <v>457</v>
      </c>
      <c r="C741" s="3" t="s">
        <v>159</v>
      </c>
      <c r="D741" s="3" t="s">
        <v>120</v>
      </c>
      <c r="E741" s="4" t="s">
        <v>121</v>
      </c>
      <c r="F741" s="5">
        <v>0</v>
      </c>
      <c r="G741" s="5">
        <v>0</v>
      </c>
      <c r="H741" s="5">
        <v>0</v>
      </c>
      <c r="I741" s="5">
        <v>0</v>
      </c>
      <c r="J741" s="5">
        <f t="shared" ref="J741:J748" si="389">G741+I741</f>
        <v>0</v>
      </c>
      <c r="K741" s="5">
        <v>120000</v>
      </c>
      <c r="L741" s="33">
        <v>120000</v>
      </c>
      <c r="M741" s="33">
        <v>19232</v>
      </c>
      <c r="N741" s="26">
        <v>10000</v>
      </c>
      <c r="O741" s="29">
        <f t="shared" ref="O741:O748" si="390">L741+N741</f>
        <v>130000</v>
      </c>
    </row>
    <row r="742" spans="1:15" ht="12" customHeight="1" outlineLevel="1" x14ac:dyDescent="0.25">
      <c r="A742" s="3" t="s">
        <v>405</v>
      </c>
      <c r="B742" s="3" t="s">
        <v>457</v>
      </c>
      <c r="C742" s="3" t="s">
        <v>159</v>
      </c>
      <c r="D742" s="3" t="s">
        <v>175</v>
      </c>
      <c r="E742" s="4" t="s">
        <v>176</v>
      </c>
      <c r="F742" s="5">
        <v>0</v>
      </c>
      <c r="G742" s="5">
        <v>0</v>
      </c>
      <c r="H742" s="5">
        <v>0</v>
      </c>
      <c r="I742" s="5">
        <v>0</v>
      </c>
      <c r="J742" s="5">
        <f t="shared" si="389"/>
        <v>0</v>
      </c>
      <c r="K742" s="5">
        <v>123000</v>
      </c>
      <c r="L742" s="33">
        <v>123000</v>
      </c>
      <c r="M742" s="33">
        <v>17467</v>
      </c>
      <c r="N742" s="26">
        <v>0</v>
      </c>
      <c r="O742" s="29">
        <f t="shared" si="390"/>
        <v>123000</v>
      </c>
    </row>
    <row r="743" spans="1:15" ht="12" customHeight="1" outlineLevel="1" x14ac:dyDescent="0.25">
      <c r="A743" s="3" t="s">
        <v>405</v>
      </c>
      <c r="B743" s="3" t="s">
        <v>457</v>
      </c>
      <c r="C743" s="3" t="s">
        <v>159</v>
      </c>
      <c r="D743" s="3" t="s">
        <v>177</v>
      </c>
      <c r="E743" s="4" t="s">
        <v>178</v>
      </c>
      <c r="F743" s="5">
        <v>0</v>
      </c>
      <c r="G743" s="5">
        <v>0</v>
      </c>
      <c r="H743" s="5">
        <v>0</v>
      </c>
      <c r="I743" s="5">
        <v>0</v>
      </c>
      <c r="J743" s="5">
        <f t="shared" si="389"/>
        <v>0</v>
      </c>
      <c r="K743" s="5">
        <v>45000</v>
      </c>
      <c r="L743" s="33">
        <v>45000</v>
      </c>
      <c r="M743" s="33">
        <v>6338</v>
      </c>
      <c r="N743" s="26">
        <v>0</v>
      </c>
      <c r="O743" s="29">
        <f t="shared" si="390"/>
        <v>45000</v>
      </c>
    </row>
    <row r="744" spans="1:15" ht="12" customHeight="1" outlineLevel="1" x14ac:dyDescent="0.25">
      <c r="A744" s="3" t="s">
        <v>405</v>
      </c>
      <c r="B744" s="3" t="s">
        <v>457</v>
      </c>
      <c r="C744" s="3" t="s">
        <v>159</v>
      </c>
      <c r="D744" s="3" t="s">
        <v>126</v>
      </c>
      <c r="E744" s="4" t="s">
        <v>127</v>
      </c>
      <c r="F744" s="5">
        <v>0</v>
      </c>
      <c r="G744" s="5">
        <v>0</v>
      </c>
      <c r="H744" s="5">
        <v>0</v>
      </c>
      <c r="I744" s="5">
        <v>0</v>
      </c>
      <c r="J744" s="5">
        <f t="shared" si="389"/>
        <v>0</v>
      </c>
      <c r="K744" s="5">
        <v>3000</v>
      </c>
      <c r="L744" s="33">
        <v>3000</v>
      </c>
      <c r="M744" s="33">
        <v>0</v>
      </c>
      <c r="N744" s="26">
        <v>0</v>
      </c>
      <c r="O744" s="29">
        <f t="shared" si="390"/>
        <v>3000</v>
      </c>
    </row>
    <row r="745" spans="1:15" ht="12" customHeight="1" outlineLevel="1" x14ac:dyDescent="0.25">
      <c r="A745" s="3" t="s">
        <v>405</v>
      </c>
      <c r="B745" s="3" t="s">
        <v>457</v>
      </c>
      <c r="C745" s="3" t="s">
        <v>159</v>
      </c>
      <c r="D745" s="3" t="s">
        <v>130</v>
      </c>
      <c r="E745" s="4" t="s">
        <v>131</v>
      </c>
      <c r="F745" s="5">
        <v>0</v>
      </c>
      <c r="G745" s="5">
        <v>0</v>
      </c>
      <c r="H745" s="5">
        <v>0</v>
      </c>
      <c r="I745" s="5">
        <v>0</v>
      </c>
      <c r="J745" s="5">
        <f t="shared" si="389"/>
        <v>0</v>
      </c>
      <c r="K745" s="5">
        <v>1000</v>
      </c>
      <c r="L745" s="33">
        <v>1000</v>
      </c>
      <c r="M745" s="33">
        <v>0</v>
      </c>
      <c r="N745" s="26">
        <v>0</v>
      </c>
      <c r="O745" s="29">
        <f t="shared" si="390"/>
        <v>1000</v>
      </c>
    </row>
    <row r="746" spans="1:15" ht="12" customHeight="1" outlineLevel="1" x14ac:dyDescent="0.25">
      <c r="A746" s="3" t="s">
        <v>405</v>
      </c>
      <c r="B746" s="3" t="s">
        <v>457</v>
      </c>
      <c r="C746" s="3" t="s">
        <v>159</v>
      </c>
      <c r="D746" s="3" t="s">
        <v>142</v>
      </c>
      <c r="E746" s="4" t="s">
        <v>143</v>
      </c>
      <c r="F746" s="5">
        <v>0</v>
      </c>
      <c r="G746" s="5">
        <v>0</v>
      </c>
      <c r="H746" s="5">
        <v>0</v>
      </c>
      <c r="I746" s="5">
        <v>0</v>
      </c>
      <c r="J746" s="5">
        <f t="shared" si="389"/>
        <v>0</v>
      </c>
      <c r="K746" s="5">
        <v>3000</v>
      </c>
      <c r="L746" s="33">
        <v>3000</v>
      </c>
      <c r="M746" s="33">
        <v>119</v>
      </c>
      <c r="N746" s="26">
        <v>0</v>
      </c>
      <c r="O746" s="29">
        <f t="shared" si="390"/>
        <v>3000</v>
      </c>
    </row>
    <row r="747" spans="1:15" ht="12" customHeight="1" outlineLevel="1" x14ac:dyDescent="0.25">
      <c r="A747" s="3" t="s">
        <v>405</v>
      </c>
      <c r="B747" s="3" t="s">
        <v>457</v>
      </c>
      <c r="C747" s="3" t="s">
        <v>159</v>
      </c>
      <c r="D747" s="3" t="s">
        <v>148</v>
      </c>
      <c r="E747" s="4" t="s">
        <v>149</v>
      </c>
      <c r="F747" s="5">
        <v>0</v>
      </c>
      <c r="G747" s="5">
        <v>0</v>
      </c>
      <c r="H747" s="5">
        <v>0</v>
      </c>
      <c r="I747" s="5">
        <v>0</v>
      </c>
      <c r="J747" s="5">
        <f t="shared" si="389"/>
        <v>0</v>
      </c>
      <c r="K747" s="5">
        <v>35000</v>
      </c>
      <c r="L747" s="33">
        <v>35000</v>
      </c>
      <c r="M747" s="33">
        <v>0</v>
      </c>
      <c r="N747" s="26">
        <v>-25000</v>
      </c>
      <c r="O747" s="29">
        <f t="shared" si="390"/>
        <v>10000</v>
      </c>
    </row>
    <row r="748" spans="1:15" ht="12" customHeight="1" outlineLevel="1" x14ac:dyDescent="0.25">
      <c r="A748" s="3" t="s">
        <v>405</v>
      </c>
      <c r="B748" s="3" t="s">
        <v>457</v>
      </c>
      <c r="C748" s="3" t="s">
        <v>159</v>
      </c>
      <c r="D748" s="3" t="s">
        <v>183</v>
      </c>
      <c r="E748" s="4" t="s">
        <v>184</v>
      </c>
      <c r="F748" s="5">
        <v>0</v>
      </c>
      <c r="G748" s="5">
        <v>0</v>
      </c>
      <c r="H748" s="5">
        <v>0</v>
      </c>
      <c r="I748" s="5">
        <v>0</v>
      </c>
      <c r="J748" s="5">
        <f t="shared" si="389"/>
        <v>0</v>
      </c>
      <c r="K748" s="5">
        <v>5000</v>
      </c>
      <c r="L748" s="33">
        <v>5000</v>
      </c>
      <c r="M748" s="33">
        <v>572</v>
      </c>
      <c r="N748" s="26">
        <v>0</v>
      </c>
      <c r="O748" s="29">
        <f t="shared" si="390"/>
        <v>5000</v>
      </c>
    </row>
    <row r="749" spans="1:15" ht="12" customHeight="1" x14ac:dyDescent="0.25">
      <c r="A749" s="65" t="s">
        <v>458</v>
      </c>
      <c r="B749" s="66"/>
      <c r="C749" s="66"/>
      <c r="D749" s="66"/>
      <c r="E749" s="66"/>
      <c r="F749" s="6">
        <f>SUM(F740:F748)</f>
        <v>0</v>
      </c>
      <c r="G749" s="6">
        <f>SUM(G740:G748)</f>
        <v>0</v>
      </c>
      <c r="H749" s="6">
        <f t="shared" ref="H749:J749" si="391">SUM(H740:H748)</f>
        <v>0</v>
      </c>
      <c r="I749" s="6">
        <f t="shared" si="391"/>
        <v>0</v>
      </c>
      <c r="J749" s="6">
        <f t="shared" si="391"/>
        <v>0</v>
      </c>
      <c r="K749" s="6">
        <f t="shared" ref="K749" si="392">SUM(K740:K748)</f>
        <v>826000</v>
      </c>
      <c r="L749" s="6">
        <f t="shared" ref="L749:O749" si="393">SUM(L740:L748)</f>
        <v>826000</v>
      </c>
      <c r="M749" s="6">
        <f t="shared" si="393"/>
        <v>114159</v>
      </c>
      <c r="N749" s="6">
        <f t="shared" si="393"/>
        <v>-15000</v>
      </c>
      <c r="O749" s="6">
        <f t="shared" si="393"/>
        <v>811000</v>
      </c>
    </row>
    <row r="750" spans="1:15" ht="12" customHeight="1" outlineLevel="1" x14ac:dyDescent="0.25">
      <c r="A750" s="3" t="s">
        <v>405</v>
      </c>
      <c r="B750" s="3" t="s">
        <v>459</v>
      </c>
      <c r="C750" s="3" t="s">
        <v>159</v>
      </c>
      <c r="D750" s="3" t="s">
        <v>173</v>
      </c>
      <c r="E750" s="4" t="s">
        <v>174</v>
      </c>
      <c r="F750" s="5">
        <v>0</v>
      </c>
      <c r="G750" s="5">
        <v>0</v>
      </c>
      <c r="H750" s="5">
        <v>0</v>
      </c>
      <c r="I750" s="5">
        <v>0</v>
      </c>
      <c r="J750" s="5">
        <f>G750+I750</f>
        <v>0</v>
      </c>
      <c r="K750" s="5">
        <v>496000</v>
      </c>
      <c r="L750" s="5">
        <v>496000</v>
      </c>
      <c r="M750" s="39">
        <v>72049</v>
      </c>
      <c r="N750" s="26">
        <v>0</v>
      </c>
      <c r="O750" s="29">
        <f>L750+N750</f>
        <v>496000</v>
      </c>
    </row>
    <row r="751" spans="1:15" ht="12" customHeight="1" outlineLevel="1" x14ac:dyDescent="0.25">
      <c r="A751" s="3" t="s">
        <v>405</v>
      </c>
      <c r="B751" s="3" t="s">
        <v>459</v>
      </c>
      <c r="C751" s="3" t="s">
        <v>159</v>
      </c>
      <c r="D751" s="3" t="s">
        <v>175</v>
      </c>
      <c r="E751" s="4" t="s">
        <v>176</v>
      </c>
      <c r="F751" s="5">
        <v>0</v>
      </c>
      <c r="G751" s="5">
        <v>0</v>
      </c>
      <c r="H751" s="5">
        <v>0</v>
      </c>
      <c r="I751" s="5">
        <v>0</v>
      </c>
      <c r="J751" s="5">
        <f t="shared" ref="J751:J758" si="394">G751+I751</f>
        <v>0</v>
      </c>
      <c r="K751" s="5">
        <v>124000</v>
      </c>
      <c r="L751" s="5">
        <v>124000</v>
      </c>
      <c r="M751" s="39">
        <v>17868</v>
      </c>
      <c r="N751" s="26">
        <v>0</v>
      </c>
      <c r="O751" s="29">
        <f t="shared" ref="O751:O758" si="395">L751+N751</f>
        <v>124000</v>
      </c>
    </row>
    <row r="752" spans="1:15" ht="12" customHeight="1" outlineLevel="1" x14ac:dyDescent="0.25">
      <c r="A752" s="3" t="s">
        <v>405</v>
      </c>
      <c r="B752" s="3" t="s">
        <v>459</v>
      </c>
      <c r="C752" s="3" t="s">
        <v>159</v>
      </c>
      <c r="D752" s="3" t="s">
        <v>177</v>
      </c>
      <c r="E752" s="4" t="s">
        <v>178</v>
      </c>
      <c r="F752" s="5">
        <v>0</v>
      </c>
      <c r="G752" s="5">
        <v>0</v>
      </c>
      <c r="H752" s="5">
        <v>0</v>
      </c>
      <c r="I752" s="5">
        <v>0</v>
      </c>
      <c r="J752" s="5">
        <f t="shared" si="394"/>
        <v>0</v>
      </c>
      <c r="K752" s="5">
        <v>45000</v>
      </c>
      <c r="L752" s="5">
        <v>45000</v>
      </c>
      <c r="M752" s="39">
        <v>6484</v>
      </c>
      <c r="N752" s="26">
        <v>0</v>
      </c>
      <c r="O752" s="29">
        <f t="shared" si="395"/>
        <v>45000</v>
      </c>
    </row>
    <row r="753" spans="1:15" ht="12" customHeight="1" outlineLevel="1" x14ac:dyDescent="0.25">
      <c r="A753" s="3" t="s">
        <v>405</v>
      </c>
      <c r="B753" s="3" t="s">
        <v>459</v>
      </c>
      <c r="C753" s="3" t="s">
        <v>159</v>
      </c>
      <c r="D753" s="3" t="s">
        <v>126</v>
      </c>
      <c r="E753" s="4" t="s">
        <v>127</v>
      </c>
      <c r="F753" s="5">
        <v>0</v>
      </c>
      <c r="G753" s="5">
        <v>0</v>
      </c>
      <c r="H753" s="5">
        <v>0</v>
      </c>
      <c r="I753" s="5">
        <v>0</v>
      </c>
      <c r="J753" s="5">
        <f t="shared" si="394"/>
        <v>0</v>
      </c>
      <c r="K753" s="5">
        <v>2000</v>
      </c>
      <c r="L753" s="5">
        <v>2000</v>
      </c>
      <c r="M753" s="33">
        <v>0</v>
      </c>
      <c r="N753" s="26">
        <v>0</v>
      </c>
      <c r="O753" s="29">
        <f t="shared" si="395"/>
        <v>2000</v>
      </c>
    </row>
    <row r="754" spans="1:15" ht="12" customHeight="1" outlineLevel="1" x14ac:dyDescent="0.25">
      <c r="A754" s="3" t="s">
        <v>405</v>
      </c>
      <c r="B754" s="3" t="s">
        <v>459</v>
      </c>
      <c r="C754" s="3" t="s">
        <v>159</v>
      </c>
      <c r="D754" s="3" t="s">
        <v>130</v>
      </c>
      <c r="E754" s="4" t="s">
        <v>131</v>
      </c>
      <c r="F754" s="5">
        <v>0</v>
      </c>
      <c r="G754" s="5">
        <v>0</v>
      </c>
      <c r="H754" s="5">
        <v>0</v>
      </c>
      <c r="I754" s="5">
        <v>0</v>
      </c>
      <c r="J754" s="5">
        <f t="shared" si="394"/>
        <v>0</v>
      </c>
      <c r="K754" s="5">
        <v>1000</v>
      </c>
      <c r="L754" s="5">
        <v>1000</v>
      </c>
      <c r="M754" s="33">
        <v>0</v>
      </c>
      <c r="N754" s="26">
        <v>0</v>
      </c>
      <c r="O754" s="29">
        <f t="shared" si="395"/>
        <v>1000</v>
      </c>
    </row>
    <row r="755" spans="1:15" ht="12" customHeight="1" outlineLevel="1" x14ac:dyDescent="0.25">
      <c r="A755" s="3" t="s">
        <v>405</v>
      </c>
      <c r="B755" s="3" t="s">
        <v>459</v>
      </c>
      <c r="C755" s="3" t="s">
        <v>159</v>
      </c>
      <c r="D755" s="3" t="s">
        <v>142</v>
      </c>
      <c r="E755" s="4" t="s">
        <v>143</v>
      </c>
      <c r="F755" s="5">
        <v>0</v>
      </c>
      <c r="G755" s="5">
        <v>0</v>
      </c>
      <c r="H755" s="5">
        <v>0</v>
      </c>
      <c r="I755" s="5">
        <v>0</v>
      </c>
      <c r="J755" s="5">
        <f t="shared" si="394"/>
        <v>0</v>
      </c>
      <c r="K755" s="5">
        <v>3000</v>
      </c>
      <c r="L755" s="5">
        <v>3000</v>
      </c>
      <c r="M755" s="33">
        <v>23</v>
      </c>
      <c r="N755" s="26">
        <v>0</v>
      </c>
      <c r="O755" s="29">
        <f t="shared" si="395"/>
        <v>3000</v>
      </c>
    </row>
    <row r="756" spans="1:15" ht="12" customHeight="1" outlineLevel="1" x14ac:dyDescent="0.25">
      <c r="A756" s="3" t="s">
        <v>405</v>
      </c>
      <c r="B756" s="3" t="s">
        <v>459</v>
      </c>
      <c r="C756" s="3" t="s">
        <v>159</v>
      </c>
      <c r="D756" s="3" t="s">
        <v>148</v>
      </c>
      <c r="E756" s="4" t="s">
        <v>149</v>
      </c>
      <c r="F756" s="5">
        <v>0</v>
      </c>
      <c r="G756" s="5">
        <v>0</v>
      </c>
      <c r="H756" s="5">
        <v>0</v>
      </c>
      <c r="I756" s="5">
        <v>0</v>
      </c>
      <c r="J756" s="5">
        <f t="shared" si="394"/>
        <v>0</v>
      </c>
      <c r="K756" s="5">
        <v>6000</v>
      </c>
      <c r="L756" s="19">
        <v>6000</v>
      </c>
      <c r="M756" s="33">
        <v>0</v>
      </c>
      <c r="N756" s="26">
        <v>0</v>
      </c>
      <c r="O756" s="29">
        <f t="shared" si="395"/>
        <v>6000</v>
      </c>
    </row>
    <row r="757" spans="1:15" ht="12" customHeight="1" outlineLevel="1" x14ac:dyDescent="0.25">
      <c r="A757" s="3" t="s">
        <v>405</v>
      </c>
      <c r="B757" s="3" t="s">
        <v>459</v>
      </c>
      <c r="C757" s="3" t="s">
        <v>159</v>
      </c>
      <c r="D757" s="3" t="s">
        <v>101</v>
      </c>
      <c r="E757" s="4" t="s">
        <v>102</v>
      </c>
      <c r="F757" s="5">
        <v>0</v>
      </c>
      <c r="G757" s="5">
        <v>0</v>
      </c>
      <c r="H757" s="5">
        <v>0</v>
      </c>
      <c r="I757" s="5">
        <v>0</v>
      </c>
      <c r="J757" s="5">
        <f t="shared" si="394"/>
        <v>0</v>
      </c>
      <c r="K757" s="5">
        <v>1000</v>
      </c>
      <c r="L757" s="5">
        <v>1000</v>
      </c>
      <c r="M757" s="33">
        <v>0</v>
      </c>
      <c r="N757" s="26">
        <v>0</v>
      </c>
      <c r="O757" s="29">
        <f t="shared" si="395"/>
        <v>1000</v>
      </c>
    </row>
    <row r="758" spans="1:15" ht="12" customHeight="1" outlineLevel="1" x14ac:dyDescent="0.25">
      <c r="A758" s="3" t="s">
        <v>405</v>
      </c>
      <c r="B758" s="3" t="s">
        <v>459</v>
      </c>
      <c r="C758" s="3" t="s">
        <v>159</v>
      </c>
      <c r="D758" s="3" t="s">
        <v>183</v>
      </c>
      <c r="E758" s="4" t="s">
        <v>184</v>
      </c>
      <c r="F758" s="5">
        <v>0</v>
      </c>
      <c r="G758" s="5">
        <v>0</v>
      </c>
      <c r="H758" s="5">
        <v>0</v>
      </c>
      <c r="I758" s="5">
        <v>0</v>
      </c>
      <c r="J758" s="5">
        <f t="shared" si="394"/>
        <v>0</v>
      </c>
      <c r="K758" s="5">
        <v>1500</v>
      </c>
      <c r="L758" s="5">
        <v>1500</v>
      </c>
      <c r="M758" s="33">
        <v>0</v>
      </c>
      <c r="N758" s="26">
        <v>0</v>
      </c>
      <c r="O758" s="29">
        <f t="shared" si="395"/>
        <v>1500</v>
      </c>
    </row>
    <row r="759" spans="1:15" ht="12" customHeight="1" x14ac:dyDescent="0.25">
      <c r="A759" s="65" t="s">
        <v>460</v>
      </c>
      <c r="B759" s="66"/>
      <c r="C759" s="66"/>
      <c r="D759" s="66"/>
      <c r="E759" s="66"/>
      <c r="F759" s="6">
        <f t="shared" ref="F759:O759" si="396">SUM(F750:F758)</f>
        <v>0</v>
      </c>
      <c r="G759" s="6">
        <f t="shared" si="396"/>
        <v>0</v>
      </c>
      <c r="H759" s="6">
        <f t="shared" si="396"/>
        <v>0</v>
      </c>
      <c r="I759" s="6">
        <f t="shared" si="396"/>
        <v>0</v>
      </c>
      <c r="J759" s="6">
        <f t="shared" si="396"/>
        <v>0</v>
      </c>
      <c r="K759" s="6">
        <f t="shared" si="396"/>
        <v>679500</v>
      </c>
      <c r="L759" s="6">
        <f t="shared" si="396"/>
        <v>679500</v>
      </c>
      <c r="M759" s="6">
        <f t="shared" si="396"/>
        <v>96424</v>
      </c>
      <c r="N759" s="6">
        <f t="shared" si="396"/>
        <v>0</v>
      </c>
      <c r="O759" s="6">
        <f t="shared" si="396"/>
        <v>679500</v>
      </c>
    </row>
    <row r="760" spans="1:15" ht="12" customHeight="1" outlineLevel="1" x14ac:dyDescent="0.25">
      <c r="A760" s="3" t="s">
        <v>405</v>
      </c>
      <c r="B760" s="3" t="s">
        <v>461</v>
      </c>
      <c r="C760" s="3" t="s">
        <v>159</v>
      </c>
      <c r="D760" s="3" t="s">
        <v>173</v>
      </c>
      <c r="E760" s="4" t="s">
        <v>174</v>
      </c>
      <c r="F760" s="5">
        <v>0</v>
      </c>
      <c r="G760" s="5">
        <v>0</v>
      </c>
      <c r="H760" s="5">
        <v>0</v>
      </c>
      <c r="I760" s="5">
        <v>0</v>
      </c>
      <c r="J760" s="5">
        <f>G760+I760</f>
        <v>0</v>
      </c>
      <c r="K760" s="33">
        <v>1665000</v>
      </c>
      <c r="L760" s="33">
        <v>1665000</v>
      </c>
      <c r="M760" s="33">
        <v>230367</v>
      </c>
      <c r="N760" s="26">
        <v>0</v>
      </c>
      <c r="O760" s="29">
        <f>L760+N760</f>
        <v>1665000</v>
      </c>
    </row>
    <row r="761" spans="1:15" ht="12" customHeight="1" outlineLevel="1" x14ac:dyDescent="0.25">
      <c r="A761" s="3" t="s">
        <v>405</v>
      </c>
      <c r="B761" s="3" t="s">
        <v>461</v>
      </c>
      <c r="C761" s="3" t="s">
        <v>159</v>
      </c>
      <c r="D761" s="3" t="s">
        <v>120</v>
      </c>
      <c r="E761" s="4" t="s">
        <v>121</v>
      </c>
      <c r="F761" s="5">
        <v>0</v>
      </c>
      <c r="G761" s="5">
        <v>0</v>
      </c>
      <c r="H761" s="5">
        <v>0</v>
      </c>
      <c r="I761" s="5">
        <v>0</v>
      </c>
      <c r="J761" s="5">
        <f t="shared" ref="J761:J773" si="397">G761+I761</f>
        <v>0</v>
      </c>
      <c r="K761" s="33">
        <v>10000</v>
      </c>
      <c r="L761" s="33">
        <v>10000</v>
      </c>
      <c r="M761" s="33">
        <v>0</v>
      </c>
      <c r="N761" s="26">
        <v>0</v>
      </c>
      <c r="O761" s="29">
        <f t="shared" ref="O761:O773" si="398">L761+N761</f>
        <v>10000</v>
      </c>
    </row>
    <row r="762" spans="1:15" ht="12" customHeight="1" outlineLevel="1" x14ac:dyDescent="0.25">
      <c r="A762" s="3" t="s">
        <v>405</v>
      </c>
      <c r="B762" s="3" t="s">
        <v>461</v>
      </c>
      <c r="C762" s="3" t="s">
        <v>159</v>
      </c>
      <c r="D762" s="3" t="s">
        <v>175</v>
      </c>
      <c r="E762" s="4" t="s">
        <v>176</v>
      </c>
      <c r="F762" s="5">
        <v>0</v>
      </c>
      <c r="G762" s="5">
        <v>0</v>
      </c>
      <c r="H762" s="5">
        <v>0</v>
      </c>
      <c r="I762" s="5">
        <v>0</v>
      </c>
      <c r="J762" s="5">
        <f t="shared" si="397"/>
        <v>0</v>
      </c>
      <c r="K762" s="33">
        <v>423000</v>
      </c>
      <c r="L762" s="33">
        <v>423000</v>
      </c>
      <c r="M762" s="33">
        <v>53746</v>
      </c>
      <c r="N762" s="26">
        <v>0</v>
      </c>
      <c r="O762" s="29">
        <f t="shared" si="398"/>
        <v>423000</v>
      </c>
    </row>
    <row r="763" spans="1:15" ht="12" customHeight="1" outlineLevel="1" x14ac:dyDescent="0.25">
      <c r="A763" s="3" t="s">
        <v>405</v>
      </c>
      <c r="B763" s="3" t="s">
        <v>461</v>
      </c>
      <c r="C763" s="3" t="s">
        <v>159</v>
      </c>
      <c r="D763" s="3" t="s">
        <v>177</v>
      </c>
      <c r="E763" s="4" t="s">
        <v>178</v>
      </c>
      <c r="F763" s="5">
        <v>0</v>
      </c>
      <c r="G763" s="5">
        <v>0</v>
      </c>
      <c r="H763" s="5">
        <v>0</v>
      </c>
      <c r="I763" s="5">
        <v>0</v>
      </c>
      <c r="J763" s="5">
        <f t="shared" si="397"/>
        <v>0</v>
      </c>
      <c r="K763" s="33">
        <v>153000</v>
      </c>
      <c r="L763" s="33">
        <v>153000</v>
      </c>
      <c r="M763" s="33">
        <v>19505</v>
      </c>
      <c r="N763" s="26">
        <v>0</v>
      </c>
      <c r="O763" s="29">
        <f t="shared" si="398"/>
        <v>153000</v>
      </c>
    </row>
    <row r="764" spans="1:15" ht="12" customHeight="1" outlineLevel="1" x14ac:dyDescent="0.25">
      <c r="A764" s="3" t="s">
        <v>405</v>
      </c>
      <c r="B764" s="3" t="s">
        <v>461</v>
      </c>
      <c r="C764" s="3" t="s">
        <v>159</v>
      </c>
      <c r="D764" s="3" t="s">
        <v>126</v>
      </c>
      <c r="E764" s="4" t="s">
        <v>127</v>
      </c>
      <c r="F764" s="5">
        <v>0</v>
      </c>
      <c r="G764" s="5">
        <v>0</v>
      </c>
      <c r="H764" s="5">
        <v>0</v>
      </c>
      <c r="I764" s="5">
        <v>0</v>
      </c>
      <c r="J764" s="5">
        <f t="shared" si="397"/>
        <v>0</v>
      </c>
      <c r="K764" s="33">
        <v>10000</v>
      </c>
      <c r="L764" s="33">
        <v>10000</v>
      </c>
      <c r="M764" s="33">
        <v>0</v>
      </c>
      <c r="N764" s="26">
        <v>0</v>
      </c>
      <c r="O764" s="29">
        <f t="shared" si="398"/>
        <v>10000</v>
      </c>
    </row>
    <row r="765" spans="1:15" ht="12" customHeight="1" outlineLevel="1" x14ac:dyDescent="0.25">
      <c r="A765" s="3" t="s">
        <v>405</v>
      </c>
      <c r="B765" s="3" t="s">
        <v>461</v>
      </c>
      <c r="C765" s="3" t="s">
        <v>159</v>
      </c>
      <c r="D765" s="3" t="s">
        <v>128</v>
      </c>
      <c r="E765" s="4" t="s">
        <v>129</v>
      </c>
      <c r="F765" s="5">
        <v>0</v>
      </c>
      <c r="G765" s="5">
        <v>0</v>
      </c>
      <c r="H765" s="5">
        <v>0</v>
      </c>
      <c r="I765" s="5">
        <v>0</v>
      </c>
      <c r="J765" s="5">
        <f t="shared" si="397"/>
        <v>0</v>
      </c>
      <c r="K765" s="33">
        <v>10000</v>
      </c>
      <c r="L765" s="33">
        <v>10000</v>
      </c>
      <c r="M765" s="33">
        <v>0</v>
      </c>
      <c r="N765" s="26">
        <v>0</v>
      </c>
      <c r="O765" s="29">
        <f t="shared" si="398"/>
        <v>10000</v>
      </c>
    </row>
    <row r="766" spans="1:15" ht="12" customHeight="1" outlineLevel="1" x14ac:dyDescent="0.25">
      <c r="A766" s="3" t="s">
        <v>405</v>
      </c>
      <c r="B766" s="3" t="s">
        <v>461</v>
      </c>
      <c r="C766" s="3" t="s">
        <v>159</v>
      </c>
      <c r="D766" s="3" t="s">
        <v>130</v>
      </c>
      <c r="E766" s="4" t="s">
        <v>131</v>
      </c>
      <c r="F766" s="5">
        <v>0</v>
      </c>
      <c r="G766" s="5">
        <v>0</v>
      </c>
      <c r="H766" s="5">
        <v>0</v>
      </c>
      <c r="I766" s="5">
        <v>0</v>
      </c>
      <c r="J766" s="5">
        <f t="shared" si="397"/>
        <v>0</v>
      </c>
      <c r="K766" s="33">
        <v>16000</v>
      </c>
      <c r="L766" s="33">
        <v>16000</v>
      </c>
      <c r="M766" s="33">
        <v>1663</v>
      </c>
      <c r="N766" s="26">
        <v>0</v>
      </c>
      <c r="O766" s="29">
        <f t="shared" si="398"/>
        <v>16000</v>
      </c>
    </row>
    <row r="767" spans="1:15" ht="12" customHeight="1" outlineLevel="1" x14ac:dyDescent="0.25">
      <c r="A767" s="3" t="s">
        <v>405</v>
      </c>
      <c r="B767" s="3" t="s">
        <v>461</v>
      </c>
      <c r="C767" s="3" t="s">
        <v>159</v>
      </c>
      <c r="D767" s="3" t="s">
        <v>140</v>
      </c>
      <c r="E767" s="4" t="s">
        <v>141</v>
      </c>
      <c r="F767" s="5">
        <v>0</v>
      </c>
      <c r="G767" s="5">
        <v>0</v>
      </c>
      <c r="H767" s="5">
        <v>0</v>
      </c>
      <c r="I767" s="5">
        <v>0</v>
      </c>
      <c r="J767" s="5">
        <f t="shared" si="397"/>
        <v>0</v>
      </c>
      <c r="K767" s="33">
        <v>1000</v>
      </c>
      <c r="L767" s="33">
        <v>1000</v>
      </c>
      <c r="M767" s="33">
        <v>0</v>
      </c>
      <c r="N767" s="26">
        <v>0</v>
      </c>
      <c r="O767" s="29">
        <f t="shared" si="398"/>
        <v>1000</v>
      </c>
    </row>
    <row r="768" spans="1:15" ht="12" customHeight="1" outlineLevel="1" x14ac:dyDescent="0.25">
      <c r="A768" s="3" t="s">
        <v>405</v>
      </c>
      <c r="B768" s="3" t="s">
        <v>461</v>
      </c>
      <c r="C768" s="3" t="s">
        <v>159</v>
      </c>
      <c r="D768" s="3" t="s">
        <v>142</v>
      </c>
      <c r="E768" s="4" t="s">
        <v>143</v>
      </c>
      <c r="F768" s="5">
        <v>0</v>
      </c>
      <c r="G768" s="5">
        <v>0</v>
      </c>
      <c r="H768" s="5">
        <v>0</v>
      </c>
      <c r="I768" s="5">
        <v>0</v>
      </c>
      <c r="J768" s="5">
        <f t="shared" si="397"/>
        <v>0</v>
      </c>
      <c r="K768" s="33">
        <v>6000</v>
      </c>
      <c r="L768" s="33">
        <v>6000</v>
      </c>
      <c r="M768" s="33">
        <v>157</v>
      </c>
      <c r="N768" s="26">
        <v>0</v>
      </c>
      <c r="O768" s="29">
        <f t="shared" si="398"/>
        <v>6000</v>
      </c>
    </row>
    <row r="769" spans="1:15" ht="12" customHeight="1" outlineLevel="1" x14ac:dyDescent="0.25">
      <c r="A769" s="3" t="s">
        <v>405</v>
      </c>
      <c r="B769" s="3" t="s">
        <v>461</v>
      </c>
      <c r="C769" s="3" t="s">
        <v>159</v>
      </c>
      <c r="D769" s="3" t="s">
        <v>144</v>
      </c>
      <c r="E769" s="4" t="s">
        <v>145</v>
      </c>
      <c r="F769" s="5">
        <v>0</v>
      </c>
      <c r="G769" s="5">
        <v>0</v>
      </c>
      <c r="H769" s="5">
        <v>0</v>
      </c>
      <c r="I769" s="5">
        <v>0</v>
      </c>
      <c r="J769" s="5">
        <f t="shared" si="397"/>
        <v>0</v>
      </c>
      <c r="K769" s="33">
        <v>4000</v>
      </c>
      <c r="L769" s="33">
        <v>4000</v>
      </c>
      <c r="M769" s="33">
        <v>0</v>
      </c>
      <c r="N769" s="26">
        <v>0</v>
      </c>
      <c r="O769" s="29">
        <f t="shared" si="398"/>
        <v>4000</v>
      </c>
    </row>
    <row r="770" spans="1:15" ht="12" customHeight="1" outlineLevel="1" x14ac:dyDescent="0.25">
      <c r="A770" s="3" t="s">
        <v>405</v>
      </c>
      <c r="B770" s="3" t="s">
        <v>461</v>
      </c>
      <c r="C770" s="3" t="s">
        <v>159</v>
      </c>
      <c r="D770" s="3" t="s">
        <v>148</v>
      </c>
      <c r="E770" s="4" t="s">
        <v>149</v>
      </c>
      <c r="F770" s="5">
        <v>0</v>
      </c>
      <c r="G770" s="5">
        <v>0</v>
      </c>
      <c r="H770" s="5">
        <v>0</v>
      </c>
      <c r="I770" s="5">
        <v>0</v>
      </c>
      <c r="J770" s="5">
        <f t="shared" si="397"/>
        <v>0</v>
      </c>
      <c r="K770" s="33">
        <v>20000</v>
      </c>
      <c r="L770" s="33">
        <v>20000</v>
      </c>
      <c r="M770" s="33">
        <v>0</v>
      </c>
      <c r="N770" s="26">
        <v>0</v>
      </c>
      <c r="O770" s="29">
        <f t="shared" si="398"/>
        <v>20000</v>
      </c>
    </row>
    <row r="771" spans="1:15" ht="12" customHeight="1" outlineLevel="1" x14ac:dyDescent="0.25">
      <c r="A771" s="3" t="s">
        <v>405</v>
      </c>
      <c r="B771" s="3" t="s">
        <v>461</v>
      </c>
      <c r="C771" s="3" t="s">
        <v>159</v>
      </c>
      <c r="D771" s="3" t="s">
        <v>101</v>
      </c>
      <c r="E771" s="4" t="s">
        <v>102</v>
      </c>
      <c r="F771" s="5">
        <v>0</v>
      </c>
      <c r="G771" s="5">
        <v>0</v>
      </c>
      <c r="H771" s="5">
        <v>0</v>
      </c>
      <c r="I771" s="5">
        <v>0</v>
      </c>
      <c r="J771" s="5">
        <f t="shared" si="397"/>
        <v>0</v>
      </c>
      <c r="K771" s="33">
        <v>25000</v>
      </c>
      <c r="L771" s="33">
        <v>25000</v>
      </c>
      <c r="M771" s="33">
        <v>0</v>
      </c>
      <c r="N771" s="26">
        <v>0</v>
      </c>
      <c r="O771" s="29">
        <f t="shared" si="398"/>
        <v>25000</v>
      </c>
    </row>
    <row r="772" spans="1:15" ht="12" customHeight="1" outlineLevel="1" x14ac:dyDescent="0.25">
      <c r="A772" s="3" t="s">
        <v>405</v>
      </c>
      <c r="B772" s="3" t="s">
        <v>461</v>
      </c>
      <c r="C772" s="3" t="s">
        <v>159</v>
      </c>
      <c r="D772" s="3" t="s">
        <v>84</v>
      </c>
      <c r="E772" s="4" t="s">
        <v>85</v>
      </c>
      <c r="F772" s="5">
        <v>0</v>
      </c>
      <c r="G772" s="5">
        <v>0</v>
      </c>
      <c r="H772" s="5">
        <v>0</v>
      </c>
      <c r="I772" s="5">
        <v>0</v>
      </c>
      <c r="J772" s="5">
        <f t="shared" ref="J772" si="399">G772+I772</f>
        <v>0</v>
      </c>
      <c r="K772" s="33">
        <v>1000</v>
      </c>
      <c r="L772" s="33">
        <v>1000</v>
      </c>
      <c r="M772" s="33">
        <v>0</v>
      </c>
      <c r="N772" s="26">
        <v>0</v>
      </c>
      <c r="O772" s="29">
        <f t="shared" ref="O772" si="400">L772+N772</f>
        <v>1000</v>
      </c>
    </row>
    <row r="773" spans="1:15" ht="12" customHeight="1" outlineLevel="1" x14ac:dyDescent="0.25">
      <c r="A773" s="3" t="s">
        <v>405</v>
      </c>
      <c r="B773" s="3" t="s">
        <v>461</v>
      </c>
      <c r="C773" s="3" t="s">
        <v>159</v>
      </c>
      <c r="D773" s="3" t="s">
        <v>183</v>
      </c>
      <c r="E773" s="4" t="s">
        <v>184</v>
      </c>
      <c r="F773" s="5">
        <v>0</v>
      </c>
      <c r="G773" s="5">
        <v>0</v>
      </c>
      <c r="H773" s="5">
        <v>0</v>
      </c>
      <c r="I773" s="5">
        <v>0</v>
      </c>
      <c r="J773" s="5">
        <f t="shared" si="397"/>
        <v>0</v>
      </c>
      <c r="K773" s="33">
        <v>5000</v>
      </c>
      <c r="L773" s="33">
        <v>5000</v>
      </c>
      <c r="M773" s="33">
        <v>0</v>
      </c>
      <c r="N773" s="26">
        <v>0</v>
      </c>
      <c r="O773" s="29">
        <f t="shared" si="398"/>
        <v>5000</v>
      </c>
    </row>
    <row r="774" spans="1:15" ht="12" customHeight="1" outlineLevel="1" x14ac:dyDescent="0.25">
      <c r="A774" s="3" t="s">
        <v>405</v>
      </c>
      <c r="B774" s="3" t="s">
        <v>461</v>
      </c>
      <c r="C774" s="3" t="s">
        <v>159</v>
      </c>
      <c r="D774" s="3" t="s">
        <v>150</v>
      </c>
      <c r="E774" s="4" t="s">
        <v>151</v>
      </c>
      <c r="F774" s="5">
        <v>0</v>
      </c>
      <c r="G774" s="5">
        <v>0</v>
      </c>
      <c r="H774" s="5">
        <v>0</v>
      </c>
      <c r="I774" s="5">
        <v>0</v>
      </c>
      <c r="J774" s="5">
        <f t="shared" ref="J774" si="401">G774+I774</f>
        <v>0</v>
      </c>
      <c r="K774" s="5">
        <v>0</v>
      </c>
      <c r="L774" s="5">
        <v>0</v>
      </c>
      <c r="M774" s="33">
        <v>0</v>
      </c>
      <c r="N774" s="26">
        <v>0</v>
      </c>
      <c r="O774" s="29">
        <f t="shared" ref="O774" si="402">L774+N774</f>
        <v>0</v>
      </c>
    </row>
    <row r="775" spans="1:15" ht="12" customHeight="1" outlineLevel="1" x14ac:dyDescent="0.25">
      <c r="A775" s="3" t="s">
        <v>405</v>
      </c>
      <c r="B775" s="3" t="s">
        <v>461</v>
      </c>
      <c r="C775" s="3" t="s">
        <v>159</v>
      </c>
      <c r="D775" s="3" t="s">
        <v>205</v>
      </c>
      <c r="E775" s="4" t="s">
        <v>206</v>
      </c>
      <c r="F775" s="5">
        <v>0</v>
      </c>
      <c r="G775" s="5">
        <v>0</v>
      </c>
      <c r="H775" s="5">
        <v>0</v>
      </c>
      <c r="I775" s="5">
        <v>0</v>
      </c>
      <c r="J775" s="5">
        <f t="shared" ref="J775" si="403">G775+I775</f>
        <v>0</v>
      </c>
      <c r="K775" s="5">
        <v>0</v>
      </c>
      <c r="L775" s="5">
        <v>0</v>
      </c>
      <c r="M775" s="5">
        <v>0</v>
      </c>
      <c r="N775" s="26">
        <v>0</v>
      </c>
      <c r="O775" s="29">
        <f t="shared" ref="O775" si="404">L775+N775</f>
        <v>0</v>
      </c>
    </row>
    <row r="776" spans="1:15" ht="12" customHeight="1" x14ac:dyDescent="0.25">
      <c r="A776" s="65" t="s">
        <v>462</v>
      </c>
      <c r="B776" s="66"/>
      <c r="C776" s="66"/>
      <c r="D776" s="66"/>
      <c r="E776" s="66"/>
      <c r="F776" s="6">
        <f t="shared" ref="F776:O776" si="405">SUM(F760:F775)</f>
        <v>0</v>
      </c>
      <c r="G776" s="6">
        <f t="shared" si="405"/>
        <v>0</v>
      </c>
      <c r="H776" s="6">
        <f t="shared" si="405"/>
        <v>0</v>
      </c>
      <c r="I776" s="6">
        <f t="shared" si="405"/>
        <v>0</v>
      </c>
      <c r="J776" s="6">
        <f t="shared" si="405"/>
        <v>0</v>
      </c>
      <c r="K776" s="6">
        <f t="shared" si="405"/>
        <v>2349000</v>
      </c>
      <c r="L776" s="6">
        <f t="shared" si="405"/>
        <v>2349000</v>
      </c>
      <c r="M776" s="6">
        <f t="shared" si="405"/>
        <v>305438</v>
      </c>
      <c r="N776" s="6">
        <f t="shared" si="405"/>
        <v>0</v>
      </c>
      <c r="O776" s="6">
        <f t="shared" si="405"/>
        <v>2349000</v>
      </c>
    </row>
    <row r="777" spans="1:15" ht="12" customHeight="1" outlineLevel="1" x14ac:dyDescent="0.25">
      <c r="A777" s="3" t="s">
        <v>405</v>
      </c>
      <c r="B777" s="3" t="s">
        <v>463</v>
      </c>
      <c r="C777" s="3" t="s">
        <v>159</v>
      </c>
      <c r="D777" s="3" t="s">
        <v>173</v>
      </c>
      <c r="E777" s="4" t="s">
        <v>174</v>
      </c>
      <c r="F777" s="5">
        <v>0</v>
      </c>
      <c r="G777" s="5">
        <v>0</v>
      </c>
      <c r="H777" s="5">
        <v>0</v>
      </c>
      <c r="I777" s="5">
        <v>0</v>
      </c>
      <c r="J777" s="5">
        <f>G777+I777</f>
        <v>0</v>
      </c>
      <c r="K777" s="5">
        <v>465000</v>
      </c>
      <c r="L777" s="5">
        <v>465000</v>
      </c>
      <c r="M777" s="33">
        <v>67219</v>
      </c>
      <c r="N777" s="26">
        <v>0</v>
      </c>
      <c r="O777" s="29">
        <f>L777+N777</f>
        <v>465000</v>
      </c>
    </row>
    <row r="778" spans="1:15" ht="12" customHeight="1" outlineLevel="1" x14ac:dyDescent="0.25">
      <c r="A778" s="3" t="s">
        <v>405</v>
      </c>
      <c r="B778" s="3" t="s">
        <v>463</v>
      </c>
      <c r="C778" s="3" t="s">
        <v>159</v>
      </c>
      <c r="D778" s="3" t="s">
        <v>175</v>
      </c>
      <c r="E778" s="4" t="s">
        <v>176</v>
      </c>
      <c r="F778" s="5">
        <v>0</v>
      </c>
      <c r="G778" s="5">
        <v>0</v>
      </c>
      <c r="H778" s="5">
        <v>0</v>
      </c>
      <c r="I778" s="5">
        <v>0</v>
      </c>
      <c r="J778" s="5">
        <f t="shared" ref="J778:J785" si="406">G778+I778</f>
        <v>0</v>
      </c>
      <c r="K778" s="5">
        <v>116000</v>
      </c>
      <c r="L778" s="5">
        <v>116000</v>
      </c>
      <c r="M778" s="33">
        <v>16670</v>
      </c>
      <c r="N778" s="26">
        <v>0</v>
      </c>
      <c r="O778" s="29">
        <f t="shared" ref="O778:O785" si="407">L778+N778</f>
        <v>116000</v>
      </c>
    </row>
    <row r="779" spans="1:15" ht="12" customHeight="1" outlineLevel="1" x14ac:dyDescent="0.25">
      <c r="A779" s="3" t="s">
        <v>405</v>
      </c>
      <c r="B779" s="3" t="s">
        <v>463</v>
      </c>
      <c r="C779" s="3" t="s">
        <v>159</v>
      </c>
      <c r="D779" s="3" t="s">
        <v>177</v>
      </c>
      <c r="E779" s="4" t="s">
        <v>178</v>
      </c>
      <c r="F779" s="5">
        <v>0</v>
      </c>
      <c r="G779" s="5">
        <v>0</v>
      </c>
      <c r="H779" s="5">
        <v>0</v>
      </c>
      <c r="I779" s="5">
        <v>0</v>
      </c>
      <c r="J779" s="5">
        <f t="shared" si="406"/>
        <v>0</v>
      </c>
      <c r="K779" s="5">
        <v>42000</v>
      </c>
      <c r="L779" s="5">
        <v>42000</v>
      </c>
      <c r="M779" s="33">
        <v>6050</v>
      </c>
      <c r="N779" s="26">
        <v>0</v>
      </c>
      <c r="O779" s="29">
        <f t="shared" si="407"/>
        <v>42000</v>
      </c>
    </row>
    <row r="780" spans="1:15" ht="12" customHeight="1" outlineLevel="1" x14ac:dyDescent="0.25">
      <c r="A780" s="3" t="s">
        <v>405</v>
      </c>
      <c r="B780" s="3" t="s">
        <v>463</v>
      </c>
      <c r="C780" s="3" t="s">
        <v>159</v>
      </c>
      <c r="D780" s="3" t="s">
        <v>126</v>
      </c>
      <c r="E780" s="4" t="s">
        <v>127</v>
      </c>
      <c r="F780" s="5">
        <v>0</v>
      </c>
      <c r="G780" s="5">
        <v>0</v>
      </c>
      <c r="H780" s="5">
        <v>0</v>
      </c>
      <c r="I780" s="5">
        <v>0</v>
      </c>
      <c r="J780" s="5">
        <f t="shared" si="406"/>
        <v>0</v>
      </c>
      <c r="K780" s="5">
        <v>1500</v>
      </c>
      <c r="L780" s="5">
        <v>1500</v>
      </c>
      <c r="M780" s="33">
        <v>0</v>
      </c>
      <c r="N780" s="26">
        <v>0</v>
      </c>
      <c r="O780" s="29">
        <f t="shared" si="407"/>
        <v>1500</v>
      </c>
    </row>
    <row r="781" spans="1:15" ht="12" customHeight="1" outlineLevel="1" x14ac:dyDescent="0.25">
      <c r="A781" s="3" t="s">
        <v>405</v>
      </c>
      <c r="B781" s="3" t="s">
        <v>463</v>
      </c>
      <c r="C781" s="3" t="s">
        <v>159</v>
      </c>
      <c r="D781" s="3" t="s">
        <v>130</v>
      </c>
      <c r="E781" s="4" t="s">
        <v>131</v>
      </c>
      <c r="F781" s="5">
        <v>0</v>
      </c>
      <c r="G781" s="5">
        <v>0</v>
      </c>
      <c r="H781" s="5">
        <v>0</v>
      </c>
      <c r="I781" s="5">
        <v>0</v>
      </c>
      <c r="J781" s="5">
        <f t="shared" si="406"/>
        <v>0</v>
      </c>
      <c r="K781" s="5">
        <v>1500</v>
      </c>
      <c r="L781" s="5">
        <v>1500</v>
      </c>
      <c r="M781" s="33">
        <v>0</v>
      </c>
      <c r="N781" s="26">
        <v>0</v>
      </c>
      <c r="O781" s="29">
        <f t="shared" si="407"/>
        <v>1500</v>
      </c>
    </row>
    <row r="782" spans="1:15" ht="12" customHeight="1" outlineLevel="1" x14ac:dyDescent="0.25">
      <c r="A782" s="3" t="s">
        <v>405</v>
      </c>
      <c r="B782" s="3" t="s">
        <v>463</v>
      </c>
      <c r="C782" s="3" t="s">
        <v>159</v>
      </c>
      <c r="D782" s="3" t="s">
        <v>142</v>
      </c>
      <c r="E782" s="4" t="s">
        <v>143</v>
      </c>
      <c r="F782" s="5">
        <v>0</v>
      </c>
      <c r="G782" s="5">
        <v>0</v>
      </c>
      <c r="H782" s="5">
        <v>0</v>
      </c>
      <c r="I782" s="5">
        <v>0</v>
      </c>
      <c r="J782" s="5">
        <f t="shared" si="406"/>
        <v>0</v>
      </c>
      <c r="K782" s="5">
        <v>3500</v>
      </c>
      <c r="L782" s="33">
        <v>3500</v>
      </c>
      <c r="M782" s="33">
        <v>74</v>
      </c>
      <c r="N782" s="26">
        <v>0</v>
      </c>
      <c r="O782" s="29">
        <f t="shared" si="407"/>
        <v>3500</v>
      </c>
    </row>
    <row r="783" spans="1:15" ht="12" customHeight="1" outlineLevel="1" x14ac:dyDescent="0.25">
      <c r="A783" s="3" t="s">
        <v>405</v>
      </c>
      <c r="B783" s="3" t="s">
        <v>463</v>
      </c>
      <c r="C783" s="3" t="s">
        <v>159</v>
      </c>
      <c r="D783" s="3" t="s">
        <v>148</v>
      </c>
      <c r="E783" s="4" t="s">
        <v>149</v>
      </c>
      <c r="F783" s="5">
        <v>0</v>
      </c>
      <c r="G783" s="5">
        <v>0</v>
      </c>
      <c r="H783" s="5">
        <v>0</v>
      </c>
      <c r="I783" s="5">
        <v>0</v>
      </c>
      <c r="J783" s="5">
        <f t="shared" si="406"/>
        <v>0</v>
      </c>
      <c r="K783" s="5">
        <v>6000</v>
      </c>
      <c r="L783" s="33">
        <v>6000</v>
      </c>
      <c r="M783" s="33">
        <v>0</v>
      </c>
      <c r="N783" s="26">
        <v>0</v>
      </c>
      <c r="O783" s="29">
        <f t="shared" si="407"/>
        <v>6000</v>
      </c>
    </row>
    <row r="784" spans="1:15" ht="12" customHeight="1" outlineLevel="1" x14ac:dyDescent="0.25">
      <c r="A784" s="3" t="s">
        <v>405</v>
      </c>
      <c r="B784" s="3" t="s">
        <v>463</v>
      </c>
      <c r="C784" s="3" t="s">
        <v>159</v>
      </c>
      <c r="D784" s="3" t="s">
        <v>84</v>
      </c>
      <c r="E784" s="4" t="s">
        <v>85</v>
      </c>
      <c r="F784" s="5">
        <v>0</v>
      </c>
      <c r="G784" s="5">
        <v>0</v>
      </c>
      <c r="H784" s="5">
        <v>0</v>
      </c>
      <c r="I784" s="5">
        <v>0</v>
      </c>
      <c r="J784" s="5">
        <f t="shared" si="406"/>
        <v>0</v>
      </c>
      <c r="K784" s="5">
        <v>0</v>
      </c>
      <c r="L784" s="33">
        <v>0</v>
      </c>
      <c r="M784" s="33">
        <v>0</v>
      </c>
      <c r="N784" s="26">
        <v>0</v>
      </c>
      <c r="O784" s="29">
        <f t="shared" si="407"/>
        <v>0</v>
      </c>
    </row>
    <row r="785" spans="1:15" ht="12" customHeight="1" outlineLevel="1" x14ac:dyDescent="0.25">
      <c r="A785" s="3" t="s">
        <v>405</v>
      </c>
      <c r="B785" s="3" t="s">
        <v>463</v>
      </c>
      <c r="C785" s="3" t="s">
        <v>159</v>
      </c>
      <c r="D785" s="3" t="s">
        <v>183</v>
      </c>
      <c r="E785" s="4" t="s">
        <v>184</v>
      </c>
      <c r="F785" s="5">
        <v>0</v>
      </c>
      <c r="G785" s="5">
        <v>0</v>
      </c>
      <c r="H785" s="5">
        <v>0</v>
      </c>
      <c r="I785" s="5">
        <v>0</v>
      </c>
      <c r="J785" s="5">
        <f t="shared" si="406"/>
        <v>0</v>
      </c>
      <c r="K785" s="5">
        <v>5000</v>
      </c>
      <c r="L785" s="33">
        <v>5000</v>
      </c>
      <c r="M785" s="33">
        <v>0</v>
      </c>
      <c r="N785" s="26">
        <v>0</v>
      </c>
      <c r="O785" s="29">
        <f t="shared" si="407"/>
        <v>5000</v>
      </c>
    </row>
    <row r="786" spans="1:15" ht="12" customHeight="1" x14ac:dyDescent="0.25">
      <c r="A786" s="65" t="s">
        <v>464</v>
      </c>
      <c r="B786" s="66"/>
      <c r="C786" s="66"/>
      <c r="D786" s="66"/>
      <c r="E786" s="66"/>
      <c r="F786" s="6">
        <f>SUM(F777:F785)</f>
        <v>0</v>
      </c>
      <c r="G786" s="6">
        <f>SUM(G777:G785)</f>
        <v>0</v>
      </c>
      <c r="H786" s="6">
        <f t="shared" ref="H786:J786" si="408">SUM(H777:H785)</f>
        <v>0</v>
      </c>
      <c r="I786" s="6">
        <f t="shared" si="408"/>
        <v>0</v>
      </c>
      <c r="J786" s="6">
        <f t="shared" si="408"/>
        <v>0</v>
      </c>
      <c r="K786" s="6">
        <f t="shared" ref="K786" si="409">SUM(K777:K785)</f>
        <v>640500</v>
      </c>
      <c r="L786" s="6">
        <f t="shared" ref="L786:O786" si="410">SUM(L777:L785)</f>
        <v>640500</v>
      </c>
      <c r="M786" s="6">
        <f t="shared" si="410"/>
        <v>90013</v>
      </c>
      <c r="N786" s="6">
        <f t="shared" si="410"/>
        <v>0</v>
      </c>
      <c r="O786" s="6">
        <f t="shared" si="410"/>
        <v>640500</v>
      </c>
    </row>
    <row r="787" spans="1:15" ht="12" customHeight="1" outlineLevel="1" x14ac:dyDescent="0.25">
      <c r="A787" s="3" t="s">
        <v>405</v>
      </c>
      <c r="B787" s="3" t="s">
        <v>465</v>
      </c>
      <c r="C787" s="3" t="s">
        <v>159</v>
      </c>
      <c r="D787" s="3" t="s">
        <v>290</v>
      </c>
      <c r="E787" s="4" t="s">
        <v>466</v>
      </c>
      <c r="F787" s="5">
        <v>0</v>
      </c>
      <c r="G787" s="5">
        <v>0</v>
      </c>
      <c r="H787" s="5">
        <v>0</v>
      </c>
      <c r="I787" s="25">
        <v>0</v>
      </c>
      <c r="J787" s="27">
        <f>G787+I787</f>
        <v>0</v>
      </c>
      <c r="K787" s="5">
        <v>0</v>
      </c>
      <c r="L787" s="5">
        <v>0</v>
      </c>
      <c r="M787" s="33">
        <v>0</v>
      </c>
      <c r="N787" s="5">
        <v>0</v>
      </c>
      <c r="O787" s="5"/>
    </row>
    <row r="788" spans="1:15" ht="12" customHeight="1" outlineLevel="1" x14ac:dyDescent="0.25">
      <c r="A788" s="3" t="s">
        <v>405</v>
      </c>
      <c r="B788" s="3" t="s">
        <v>465</v>
      </c>
      <c r="C788" s="3" t="s">
        <v>159</v>
      </c>
      <c r="D788" s="3" t="s">
        <v>80</v>
      </c>
      <c r="E788" s="4" t="s">
        <v>81</v>
      </c>
      <c r="F788" s="5">
        <v>0</v>
      </c>
      <c r="G788" s="5">
        <v>0</v>
      </c>
      <c r="H788" s="39">
        <v>0</v>
      </c>
      <c r="I788" s="25">
        <v>0</v>
      </c>
      <c r="J788" s="27">
        <f>G788+I788</f>
        <v>0</v>
      </c>
      <c r="K788" s="5">
        <v>0</v>
      </c>
      <c r="L788" s="5">
        <v>0</v>
      </c>
      <c r="M788" s="33">
        <v>0</v>
      </c>
      <c r="N788" s="5">
        <v>0</v>
      </c>
      <c r="O788" s="5"/>
    </row>
    <row r="789" spans="1:15" ht="12" customHeight="1" outlineLevel="1" x14ac:dyDescent="0.25">
      <c r="A789" s="3" t="s">
        <v>405</v>
      </c>
      <c r="B789" s="3" t="s">
        <v>465</v>
      </c>
      <c r="C789" s="3" t="s">
        <v>159</v>
      </c>
      <c r="D789" s="3" t="s">
        <v>173</v>
      </c>
      <c r="E789" s="4" t="s">
        <v>174</v>
      </c>
      <c r="F789" s="5">
        <v>0</v>
      </c>
      <c r="G789" s="5">
        <v>0</v>
      </c>
      <c r="H789" s="5">
        <v>0</v>
      </c>
      <c r="I789" s="5">
        <v>0</v>
      </c>
      <c r="J789" s="5">
        <f>G789+I789</f>
        <v>0</v>
      </c>
      <c r="K789" s="33">
        <v>1090000</v>
      </c>
      <c r="L789" s="33">
        <v>1090000</v>
      </c>
      <c r="M789" s="33">
        <v>154692</v>
      </c>
      <c r="N789" s="26">
        <v>0</v>
      </c>
      <c r="O789" s="29">
        <f>L789+N789</f>
        <v>1090000</v>
      </c>
    </row>
    <row r="790" spans="1:15" ht="12" customHeight="1" outlineLevel="1" x14ac:dyDescent="0.25">
      <c r="A790" s="3" t="s">
        <v>405</v>
      </c>
      <c r="B790" s="3" t="s">
        <v>465</v>
      </c>
      <c r="C790" s="3" t="s">
        <v>159</v>
      </c>
      <c r="D790" s="3" t="s">
        <v>120</v>
      </c>
      <c r="E790" s="4" t="s">
        <v>121</v>
      </c>
      <c r="F790" s="5">
        <v>0</v>
      </c>
      <c r="G790" s="5">
        <v>0</v>
      </c>
      <c r="H790" s="5">
        <v>0</v>
      </c>
      <c r="I790" s="5">
        <v>0</v>
      </c>
      <c r="J790" s="5">
        <f t="shared" ref="J790:J801" si="411">G790+I790</f>
        <v>0</v>
      </c>
      <c r="K790" s="33">
        <v>20000</v>
      </c>
      <c r="L790" s="33">
        <v>20000</v>
      </c>
      <c r="M790" s="33">
        <v>0</v>
      </c>
      <c r="N790" s="26">
        <v>0</v>
      </c>
      <c r="O790" s="29">
        <f t="shared" ref="O790:O801" si="412">L790+N790</f>
        <v>20000</v>
      </c>
    </row>
    <row r="791" spans="1:15" ht="12" customHeight="1" outlineLevel="1" x14ac:dyDescent="0.25">
      <c r="A791" s="3" t="s">
        <v>405</v>
      </c>
      <c r="B791" s="3" t="s">
        <v>465</v>
      </c>
      <c r="C791" s="3" t="s">
        <v>159</v>
      </c>
      <c r="D791" s="3" t="s">
        <v>175</v>
      </c>
      <c r="E791" s="4" t="s">
        <v>176</v>
      </c>
      <c r="F791" s="5">
        <v>0</v>
      </c>
      <c r="G791" s="5">
        <v>0</v>
      </c>
      <c r="H791" s="5">
        <v>0</v>
      </c>
      <c r="I791" s="5">
        <v>0</v>
      </c>
      <c r="J791" s="5">
        <f t="shared" si="411"/>
        <v>0</v>
      </c>
      <c r="K791" s="33">
        <v>273000</v>
      </c>
      <c r="L791" s="33">
        <v>273000</v>
      </c>
      <c r="M791" s="33">
        <v>38365</v>
      </c>
      <c r="N791" s="26">
        <v>0</v>
      </c>
      <c r="O791" s="29">
        <f t="shared" si="412"/>
        <v>273000</v>
      </c>
    </row>
    <row r="792" spans="1:15" ht="12" customHeight="1" outlineLevel="1" x14ac:dyDescent="0.25">
      <c r="A792" s="3" t="s">
        <v>405</v>
      </c>
      <c r="B792" s="3" t="s">
        <v>465</v>
      </c>
      <c r="C792" s="3" t="s">
        <v>159</v>
      </c>
      <c r="D792" s="3" t="s">
        <v>177</v>
      </c>
      <c r="E792" s="4" t="s">
        <v>178</v>
      </c>
      <c r="F792" s="5">
        <v>0</v>
      </c>
      <c r="G792" s="5">
        <v>0</v>
      </c>
      <c r="H792" s="5">
        <v>0</v>
      </c>
      <c r="I792" s="5">
        <v>0</v>
      </c>
      <c r="J792" s="5">
        <f t="shared" si="411"/>
        <v>0</v>
      </c>
      <c r="K792" s="33">
        <v>98000</v>
      </c>
      <c r="L792" s="33">
        <v>98000</v>
      </c>
      <c r="M792" s="33">
        <v>13923</v>
      </c>
      <c r="N792" s="26">
        <v>0</v>
      </c>
      <c r="O792" s="29">
        <f t="shared" si="412"/>
        <v>98000</v>
      </c>
    </row>
    <row r="793" spans="1:15" ht="12" customHeight="1" outlineLevel="1" x14ac:dyDescent="0.25">
      <c r="A793" s="3" t="s">
        <v>405</v>
      </c>
      <c r="B793" s="3" t="s">
        <v>465</v>
      </c>
      <c r="C793" s="3" t="s">
        <v>159</v>
      </c>
      <c r="D793" s="3" t="s">
        <v>126</v>
      </c>
      <c r="E793" s="4" t="s">
        <v>127</v>
      </c>
      <c r="F793" s="5">
        <v>0</v>
      </c>
      <c r="G793" s="5">
        <v>0</v>
      </c>
      <c r="H793" s="5">
        <v>0</v>
      </c>
      <c r="I793" s="5">
        <v>0</v>
      </c>
      <c r="J793" s="5">
        <f t="shared" si="411"/>
        <v>0</v>
      </c>
      <c r="K793" s="33">
        <v>4000</v>
      </c>
      <c r="L793" s="33">
        <v>4000</v>
      </c>
      <c r="M793" s="33">
        <v>0</v>
      </c>
      <c r="N793" s="26">
        <v>0</v>
      </c>
      <c r="O793" s="29">
        <f t="shared" si="412"/>
        <v>4000</v>
      </c>
    </row>
    <row r="794" spans="1:15" ht="12" customHeight="1" outlineLevel="1" x14ac:dyDescent="0.25">
      <c r="A794" s="3" t="s">
        <v>405</v>
      </c>
      <c r="B794" s="3" t="s">
        <v>465</v>
      </c>
      <c r="C794" s="3" t="s">
        <v>159</v>
      </c>
      <c r="D794" s="3" t="s">
        <v>128</v>
      </c>
      <c r="E794" s="4" t="s">
        <v>129</v>
      </c>
      <c r="F794" s="5">
        <v>0</v>
      </c>
      <c r="G794" s="5">
        <v>0</v>
      </c>
      <c r="H794" s="5">
        <v>0</v>
      </c>
      <c r="I794" s="5">
        <v>0</v>
      </c>
      <c r="J794" s="5">
        <f t="shared" si="411"/>
        <v>0</v>
      </c>
      <c r="K794" s="33">
        <v>20000</v>
      </c>
      <c r="L794" s="33">
        <v>20000</v>
      </c>
      <c r="M794" s="33">
        <v>0</v>
      </c>
      <c r="N794" s="26">
        <v>0</v>
      </c>
      <c r="O794" s="29">
        <f t="shared" si="412"/>
        <v>20000</v>
      </c>
    </row>
    <row r="795" spans="1:15" ht="12" customHeight="1" outlineLevel="1" x14ac:dyDescent="0.25">
      <c r="A795" s="3" t="s">
        <v>405</v>
      </c>
      <c r="B795" s="3" t="s">
        <v>465</v>
      </c>
      <c r="C795" s="3" t="s">
        <v>159</v>
      </c>
      <c r="D795" s="3" t="s">
        <v>130</v>
      </c>
      <c r="E795" s="4" t="s">
        <v>131</v>
      </c>
      <c r="F795" s="5">
        <v>0</v>
      </c>
      <c r="G795" s="5">
        <v>0</v>
      </c>
      <c r="H795" s="5">
        <v>0</v>
      </c>
      <c r="I795" s="5">
        <v>0</v>
      </c>
      <c r="J795" s="5">
        <f t="shared" si="411"/>
        <v>0</v>
      </c>
      <c r="K795" s="33">
        <v>2000</v>
      </c>
      <c r="L795" s="33">
        <v>2000</v>
      </c>
      <c r="M795" s="33">
        <v>0</v>
      </c>
      <c r="N795" s="26">
        <v>0</v>
      </c>
      <c r="O795" s="29">
        <f t="shared" si="412"/>
        <v>2000</v>
      </c>
    </row>
    <row r="796" spans="1:15" ht="12" customHeight="1" outlineLevel="1" x14ac:dyDescent="0.25">
      <c r="A796" s="3" t="s">
        <v>405</v>
      </c>
      <c r="B796" s="3" t="s">
        <v>465</v>
      </c>
      <c r="C796" s="3" t="s">
        <v>159</v>
      </c>
      <c r="D796" s="3" t="s">
        <v>142</v>
      </c>
      <c r="E796" s="4" t="s">
        <v>143</v>
      </c>
      <c r="F796" s="5">
        <v>0</v>
      </c>
      <c r="G796" s="5">
        <v>0</v>
      </c>
      <c r="H796" s="5">
        <v>0</v>
      </c>
      <c r="I796" s="5">
        <v>0</v>
      </c>
      <c r="J796" s="5">
        <f t="shared" si="411"/>
        <v>0</v>
      </c>
      <c r="K796" s="33">
        <v>6000</v>
      </c>
      <c r="L796" s="33">
        <v>6000</v>
      </c>
      <c r="M796" s="33">
        <v>64</v>
      </c>
      <c r="N796" s="26">
        <v>0</v>
      </c>
      <c r="O796" s="29">
        <f t="shared" si="412"/>
        <v>6000</v>
      </c>
    </row>
    <row r="797" spans="1:15" ht="12" customHeight="1" outlineLevel="1" x14ac:dyDescent="0.25">
      <c r="A797" s="3" t="s">
        <v>405</v>
      </c>
      <c r="B797" s="3" t="s">
        <v>465</v>
      </c>
      <c r="C797" s="3" t="s">
        <v>159</v>
      </c>
      <c r="D797" s="3" t="s">
        <v>148</v>
      </c>
      <c r="E797" s="4" t="s">
        <v>149</v>
      </c>
      <c r="F797" s="5">
        <v>0</v>
      </c>
      <c r="G797" s="5">
        <v>0</v>
      </c>
      <c r="H797" s="5">
        <v>0</v>
      </c>
      <c r="I797" s="5">
        <v>0</v>
      </c>
      <c r="J797" s="5">
        <f t="shared" si="411"/>
        <v>0</v>
      </c>
      <c r="K797" s="33">
        <v>10000</v>
      </c>
      <c r="L797" s="33">
        <v>10000</v>
      </c>
      <c r="M797" s="33">
        <v>0</v>
      </c>
      <c r="N797" s="26">
        <v>0</v>
      </c>
      <c r="O797" s="29">
        <f t="shared" si="412"/>
        <v>10000</v>
      </c>
    </row>
    <row r="798" spans="1:15" ht="12" customHeight="1" outlineLevel="1" x14ac:dyDescent="0.25">
      <c r="A798" s="3" t="s">
        <v>405</v>
      </c>
      <c r="B798" s="3" t="s">
        <v>465</v>
      </c>
      <c r="C798" s="3" t="s">
        <v>159</v>
      </c>
      <c r="D798" s="3" t="s">
        <v>101</v>
      </c>
      <c r="E798" s="4" t="s">
        <v>102</v>
      </c>
      <c r="F798" s="5">
        <v>0</v>
      </c>
      <c r="G798" s="5">
        <v>0</v>
      </c>
      <c r="H798" s="5">
        <v>0</v>
      </c>
      <c r="I798" s="5">
        <v>0</v>
      </c>
      <c r="J798" s="5">
        <f t="shared" si="411"/>
        <v>0</v>
      </c>
      <c r="K798" s="33">
        <v>5000</v>
      </c>
      <c r="L798" s="33">
        <v>5000</v>
      </c>
      <c r="M798" s="33">
        <v>0</v>
      </c>
      <c r="N798" s="26">
        <v>0</v>
      </c>
      <c r="O798" s="29">
        <f t="shared" si="412"/>
        <v>5000</v>
      </c>
    </row>
    <row r="799" spans="1:15" ht="12" customHeight="1" outlineLevel="1" x14ac:dyDescent="0.25">
      <c r="A799" s="3" t="s">
        <v>405</v>
      </c>
      <c r="B799" s="3" t="s">
        <v>465</v>
      </c>
      <c r="C799" s="3" t="s">
        <v>159</v>
      </c>
      <c r="D799" s="3" t="s">
        <v>203</v>
      </c>
      <c r="E799" s="4" t="s">
        <v>204</v>
      </c>
      <c r="F799" s="5">
        <v>0</v>
      </c>
      <c r="G799" s="5">
        <v>0</v>
      </c>
      <c r="H799" s="5">
        <v>0</v>
      </c>
      <c r="I799" s="5">
        <v>0</v>
      </c>
      <c r="J799" s="5">
        <f t="shared" si="411"/>
        <v>0</v>
      </c>
      <c r="K799" s="33">
        <v>5000</v>
      </c>
      <c r="L799" s="33">
        <v>5000</v>
      </c>
      <c r="M799" s="33">
        <v>0</v>
      </c>
      <c r="N799" s="26">
        <v>0</v>
      </c>
      <c r="O799" s="29">
        <f t="shared" si="412"/>
        <v>5000</v>
      </c>
    </row>
    <row r="800" spans="1:15" ht="12" customHeight="1" outlineLevel="1" x14ac:dyDescent="0.25">
      <c r="A800" s="3" t="s">
        <v>405</v>
      </c>
      <c r="B800" s="3" t="s">
        <v>465</v>
      </c>
      <c r="C800" s="3" t="s">
        <v>159</v>
      </c>
      <c r="D800" s="3" t="s">
        <v>183</v>
      </c>
      <c r="E800" s="4" t="s">
        <v>184</v>
      </c>
      <c r="F800" s="5">
        <v>0</v>
      </c>
      <c r="G800" s="5">
        <v>0</v>
      </c>
      <c r="H800" s="5">
        <v>0</v>
      </c>
      <c r="I800" s="5">
        <v>0</v>
      </c>
      <c r="J800" s="5">
        <f t="shared" si="411"/>
        <v>0</v>
      </c>
      <c r="K800" s="33">
        <v>5000</v>
      </c>
      <c r="L800" s="33">
        <v>5000</v>
      </c>
      <c r="M800" s="33">
        <v>0</v>
      </c>
      <c r="N800" s="26">
        <v>0</v>
      </c>
      <c r="O800" s="29">
        <f t="shared" si="412"/>
        <v>5000</v>
      </c>
    </row>
    <row r="801" spans="1:15" ht="12" customHeight="1" outlineLevel="1" x14ac:dyDescent="0.25">
      <c r="A801" s="3" t="s">
        <v>405</v>
      </c>
      <c r="B801" s="3" t="s">
        <v>465</v>
      </c>
      <c r="C801" s="3" t="s">
        <v>159</v>
      </c>
      <c r="D801" s="3" t="s">
        <v>205</v>
      </c>
      <c r="E801" s="4" t="s">
        <v>206</v>
      </c>
      <c r="F801" s="5">
        <v>0</v>
      </c>
      <c r="G801" s="5">
        <v>0</v>
      </c>
      <c r="H801" s="5">
        <v>0</v>
      </c>
      <c r="I801" s="5">
        <v>0</v>
      </c>
      <c r="J801" s="5">
        <f t="shared" si="411"/>
        <v>0</v>
      </c>
      <c r="K801" s="5">
        <v>0</v>
      </c>
      <c r="L801" s="5">
        <v>0</v>
      </c>
      <c r="M801" s="5">
        <v>0</v>
      </c>
      <c r="N801" s="26">
        <v>0</v>
      </c>
      <c r="O801" s="29">
        <f t="shared" si="412"/>
        <v>0</v>
      </c>
    </row>
    <row r="802" spans="1:15" ht="12" customHeight="1" x14ac:dyDescent="0.25">
      <c r="A802" s="65" t="s">
        <v>467</v>
      </c>
      <c r="B802" s="66"/>
      <c r="C802" s="66"/>
      <c r="D802" s="66"/>
      <c r="E802" s="66"/>
      <c r="F802" s="6">
        <f>SUM(F787:F801)</f>
        <v>0</v>
      </c>
      <c r="G802" s="6">
        <f>SUM(G787:G801)</f>
        <v>0</v>
      </c>
      <c r="H802" s="6">
        <f>SUM(H787:H801)</f>
        <v>0</v>
      </c>
      <c r="I802" s="6">
        <f t="shared" ref="I802:J802" si="413">SUM(I787:I801)</f>
        <v>0</v>
      </c>
      <c r="J802" s="6">
        <f t="shared" si="413"/>
        <v>0</v>
      </c>
      <c r="K802" s="6">
        <f>SUM(K787:K801)</f>
        <v>1538000</v>
      </c>
      <c r="L802" s="6">
        <f>SUM(L787:L801)</f>
        <v>1538000</v>
      </c>
      <c r="M802" s="6">
        <f t="shared" ref="M802:O802" si="414">SUM(M787:M801)</f>
        <v>207044</v>
      </c>
      <c r="N802" s="6">
        <f t="shared" si="414"/>
        <v>0</v>
      </c>
      <c r="O802" s="6">
        <f t="shared" si="414"/>
        <v>1538000</v>
      </c>
    </row>
    <row r="803" spans="1:15" s="7" customFormat="1" ht="12" customHeight="1" x14ac:dyDescent="0.25">
      <c r="A803" s="67" t="s">
        <v>468</v>
      </c>
      <c r="B803" s="68"/>
      <c r="C803" s="68"/>
      <c r="D803" s="68"/>
      <c r="E803" s="68"/>
      <c r="F803" s="10">
        <f t="shared" ref="F803:O803" si="415">SUM(F614,F624,F634,F642,F649,F663,F675,F689,F729,F731,F733,F737,F739,F749,F759,F776,F786,F802)</f>
        <v>0</v>
      </c>
      <c r="G803" s="10">
        <f t="shared" si="415"/>
        <v>0</v>
      </c>
      <c r="H803" s="10">
        <f t="shared" si="415"/>
        <v>119608.85</v>
      </c>
      <c r="I803" s="10">
        <f t="shared" si="415"/>
        <v>119609</v>
      </c>
      <c r="J803" s="10">
        <f t="shared" si="415"/>
        <v>119609</v>
      </c>
      <c r="K803" s="10">
        <f t="shared" si="415"/>
        <v>19811600</v>
      </c>
      <c r="L803" s="10">
        <f t="shared" si="415"/>
        <v>19811600</v>
      </c>
      <c r="M803" s="10">
        <f t="shared" si="415"/>
        <v>2534340.42</v>
      </c>
      <c r="N803" s="10">
        <f t="shared" si="415"/>
        <v>216858</v>
      </c>
      <c r="O803" s="10">
        <f t="shared" si="415"/>
        <v>20028458</v>
      </c>
    </row>
    <row r="804" spans="1:15" ht="12" customHeight="1" outlineLevel="1" x14ac:dyDescent="0.25">
      <c r="A804" s="3" t="s">
        <v>469</v>
      </c>
      <c r="B804" s="3" t="s">
        <v>470</v>
      </c>
      <c r="C804" s="3" t="s">
        <v>110</v>
      </c>
      <c r="D804" s="3" t="s">
        <v>290</v>
      </c>
      <c r="E804" s="4" t="s">
        <v>466</v>
      </c>
      <c r="F804" s="5">
        <v>0</v>
      </c>
      <c r="G804" s="5">
        <v>0</v>
      </c>
      <c r="H804" s="39">
        <v>0</v>
      </c>
      <c r="I804" s="25">
        <v>0</v>
      </c>
      <c r="J804" s="27">
        <f>G804+I804</f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</row>
    <row r="805" spans="1:15" ht="12" customHeight="1" x14ac:dyDescent="0.25">
      <c r="A805" s="65" t="s">
        <v>471</v>
      </c>
      <c r="B805" s="66"/>
      <c r="C805" s="66"/>
      <c r="D805" s="66"/>
      <c r="E805" s="66"/>
      <c r="F805" s="6">
        <f>SUM(F804)</f>
        <v>0</v>
      </c>
      <c r="G805" s="6">
        <f>SUM(G804)</f>
        <v>0</v>
      </c>
      <c r="H805" s="6">
        <f t="shared" ref="H805:J805" si="416">SUM(H804)</f>
        <v>0</v>
      </c>
      <c r="I805" s="6">
        <f t="shared" si="416"/>
        <v>0</v>
      </c>
      <c r="J805" s="6">
        <f t="shared" si="416"/>
        <v>0</v>
      </c>
      <c r="K805" s="6">
        <f>SUM(K804)</f>
        <v>0</v>
      </c>
      <c r="L805" s="6">
        <f>SUM(L804)</f>
        <v>0</v>
      </c>
      <c r="M805" s="6">
        <f t="shared" ref="M805:O805" si="417">SUM(M804)</f>
        <v>0</v>
      </c>
      <c r="N805" s="6">
        <f t="shared" si="417"/>
        <v>0</v>
      </c>
      <c r="O805" s="6">
        <f t="shared" si="417"/>
        <v>0</v>
      </c>
    </row>
    <row r="806" spans="1:15" ht="12" customHeight="1" outlineLevel="1" x14ac:dyDescent="0.25">
      <c r="A806" s="3" t="s">
        <v>469</v>
      </c>
      <c r="B806" s="3" t="s">
        <v>472</v>
      </c>
      <c r="C806" s="3" t="s">
        <v>414</v>
      </c>
      <c r="D806" s="3" t="s">
        <v>473</v>
      </c>
      <c r="E806" s="4" t="s">
        <v>474</v>
      </c>
      <c r="F806" s="5">
        <v>0</v>
      </c>
      <c r="G806" s="5">
        <v>0</v>
      </c>
      <c r="H806" s="5">
        <v>0</v>
      </c>
      <c r="I806" s="5">
        <v>0</v>
      </c>
      <c r="J806" s="5">
        <f>G806+I806</f>
        <v>0</v>
      </c>
      <c r="K806" s="5">
        <v>160000</v>
      </c>
      <c r="L806" s="5">
        <v>160000</v>
      </c>
      <c r="M806" s="39">
        <v>0</v>
      </c>
      <c r="N806" s="26">
        <v>0</v>
      </c>
      <c r="O806" s="29">
        <f>L806+N806</f>
        <v>160000</v>
      </c>
    </row>
    <row r="807" spans="1:15" ht="12" customHeight="1" x14ac:dyDescent="0.25">
      <c r="A807" s="65" t="s">
        <v>475</v>
      </c>
      <c r="B807" s="66"/>
      <c r="C807" s="66"/>
      <c r="D807" s="66"/>
      <c r="E807" s="66"/>
      <c r="F807" s="6">
        <f>SUM(F806)</f>
        <v>0</v>
      </c>
      <c r="G807" s="6">
        <f>SUM(G806)</f>
        <v>0</v>
      </c>
      <c r="H807" s="6">
        <f t="shared" ref="H807:J807" si="418">SUM(H806)</f>
        <v>0</v>
      </c>
      <c r="I807" s="6">
        <f t="shared" si="418"/>
        <v>0</v>
      </c>
      <c r="J807" s="6">
        <f t="shared" si="418"/>
        <v>0</v>
      </c>
      <c r="K807" s="6">
        <f t="shared" ref="K807" si="419">SUM(K806)</f>
        <v>160000</v>
      </c>
      <c r="L807" s="6">
        <f t="shared" ref="L807:O807" si="420">SUM(L806)</f>
        <v>160000</v>
      </c>
      <c r="M807" s="6">
        <f t="shared" si="420"/>
        <v>0</v>
      </c>
      <c r="N807" s="6">
        <f t="shared" si="420"/>
        <v>0</v>
      </c>
      <c r="O807" s="6">
        <f t="shared" si="420"/>
        <v>160000</v>
      </c>
    </row>
    <row r="808" spans="1:15" ht="12" customHeight="1" outlineLevel="1" x14ac:dyDescent="0.25">
      <c r="A808" s="3" t="s">
        <v>469</v>
      </c>
      <c r="B808" s="3" t="s">
        <v>476</v>
      </c>
      <c r="C808" s="3" t="s">
        <v>477</v>
      </c>
      <c r="D808" s="3" t="s">
        <v>478</v>
      </c>
      <c r="E808" s="4" t="s">
        <v>479</v>
      </c>
      <c r="F808" s="5">
        <v>0</v>
      </c>
      <c r="G808" s="5">
        <v>0</v>
      </c>
      <c r="H808" s="5">
        <v>0</v>
      </c>
      <c r="I808" s="5">
        <v>0</v>
      </c>
      <c r="J808" s="5">
        <f>G808+I808</f>
        <v>0</v>
      </c>
      <c r="K808" s="5">
        <v>72600</v>
      </c>
      <c r="L808" s="5">
        <v>72600</v>
      </c>
      <c r="M808" s="5">
        <v>0</v>
      </c>
      <c r="N808" s="26">
        <v>7400</v>
      </c>
      <c r="O808" s="29">
        <f>L808+N808</f>
        <v>80000</v>
      </c>
    </row>
    <row r="809" spans="1:15" ht="12" customHeight="1" x14ac:dyDescent="0.25">
      <c r="A809" s="65" t="s">
        <v>480</v>
      </c>
      <c r="B809" s="66"/>
      <c r="C809" s="66"/>
      <c r="D809" s="66"/>
      <c r="E809" s="66"/>
      <c r="F809" s="6">
        <f>SUM(F808)</f>
        <v>0</v>
      </c>
      <c r="G809" s="6">
        <f>SUM(G808)</f>
        <v>0</v>
      </c>
      <c r="H809" s="6">
        <f t="shared" ref="H809:J809" si="421">SUM(H808)</f>
        <v>0</v>
      </c>
      <c r="I809" s="6">
        <f t="shared" si="421"/>
        <v>0</v>
      </c>
      <c r="J809" s="6">
        <f t="shared" si="421"/>
        <v>0</v>
      </c>
      <c r="K809" s="6">
        <f t="shared" ref="K809" si="422">SUM(K808)</f>
        <v>72600</v>
      </c>
      <c r="L809" s="6">
        <f t="shared" ref="L809:O809" si="423">SUM(L808)</f>
        <v>72600</v>
      </c>
      <c r="M809" s="6">
        <f t="shared" si="423"/>
        <v>0</v>
      </c>
      <c r="N809" s="6">
        <f t="shared" si="423"/>
        <v>7400</v>
      </c>
      <c r="O809" s="6">
        <f t="shared" si="423"/>
        <v>80000</v>
      </c>
    </row>
    <row r="810" spans="1:15" ht="12" customHeight="1" outlineLevel="1" x14ac:dyDescent="0.25">
      <c r="A810" s="3" t="s">
        <v>469</v>
      </c>
      <c r="B810" s="3" t="s">
        <v>481</v>
      </c>
      <c r="C810" s="3" t="s">
        <v>482</v>
      </c>
      <c r="D810" s="3" t="s">
        <v>478</v>
      </c>
      <c r="E810" s="4" t="s">
        <v>479</v>
      </c>
      <c r="F810" s="5">
        <v>0</v>
      </c>
      <c r="G810" s="5">
        <v>0</v>
      </c>
      <c r="H810" s="5">
        <v>0</v>
      </c>
      <c r="I810" s="5">
        <v>0</v>
      </c>
      <c r="J810" s="5">
        <f>G810+I810</f>
        <v>0</v>
      </c>
      <c r="K810" s="5">
        <v>300000</v>
      </c>
      <c r="L810" s="5">
        <v>300000</v>
      </c>
      <c r="M810" s="5">
        <v>300000</v>
      </c>
      <c r="N810" s="26">
        <v>0</v>
      </c>
      <c r="O810" s="29">
        <f>L810+N810</f>
        <v>300000</v>
      </c>
    </row>
    <row r="811" spans="1:15" ht="12" customHeight="1" x14ac:dyDescent="0.25">
      <c r="A811" s="65" t="s">
        <v>483</v>
      </c>
      <c r="B811" s="66"/>
      <c r="C811" s="66"/>
      <c r="D811" s="66"/>
      <c r="E811" s="66"/>
      <c r="F811" s="6">
        <f>SUM(F810)</f>
        <v>0</v>
      </c>
      <c r="G811" s="6">
        <f>SUM(G810)</f>
        <v>0</v>
      </c>
      <c r="H811" s="6">
        <f t="shared" ref="H811:J811" si="424">SUM(H810)</f>
        <v>0</v>
      </c>
      <c r="I811" s="6">
        <f t="shared" si="424"/>
        <v>0</v>
      </c>
      <c r="J811" s="6">
        <f t="shared" si="424"/>
        <v>0</v>
      </c>
      <c r="K811" s="6">
        <f t="shared" ref="K811" si="425">SUM(K810)</f>
        <v>300000</v>
      </c>
      <c r="L811" s="6">
        <f t="shared" ref="L811:O811" si="426">SUM(L810)</f>
        <v>300000</v>
      </c>
      <c r="M811" s="6">
        <f t="shared" si="426"/>
        <v>300000</v>
      </c>
      <c r="N811" s="6">
        <f t="shared" si="426"/>
        <v>0</v>
      </c>
      <c r="O811" s="6">
        <f t="shared" si="426"/>
        <v>300000</v>
      </c>
    </row>
    <row r="812" spans="1:15" ht="12" customHeight="1" outlineLevel="1" x14ac:dyDescent="0.25">
      <c r="A812" s="3" t="s">
        <v>469</v>
      </c>
      <c r="B812" s="3" t="s">
        <v>484</v>
      </c>
      <c r="C812" s="3" t="s">
        <v>262</v>
      </c>
      <c r="D812" s="3" t="s">
        <v>101</v>
      </c>
      <c r="E812" s="4" t="s">
        <v>102</v>
      </c>
      <c r="F812" s="5">
        <v>0</v>
      </c>
      <c r="G812" s="5">
        <v>0</v>
      </c>
      <c r="H812" s="5">
        <v>0</v>
      </c>
      <c r="I812" s="5">
        <v>0</v>
      </c>
      <c r="J812" s="5">
        <f>G812+I812</f>
        <v>0</v>
      </c>
      <c r="K812" s="5">
        <v>20000</v>
      </c>
      <c r="L812" s="5">
        <v>20000</v>
      </c>
      <c r="M812" s="5">
        <v>0</v>
      </c>
      <c r="N812" s="26">
        <v>0</v>
      </c>
      <c r="O812" s="29">
        <f>L812+N812</f>
        <v>20000</v>
      </c>
    </row>
    <row r="813" spans="1:15" ht="12" customHeight="1" x14ac:dyDescent="0.25">
      <c r="A813" s="65" t="s">
        <v>485</v>
      </c>
      <c r="B813" s="66"/>
      <c r="C813" s="66"/>
      <c r="D813" s="66"/>
      <c r="E813" s="66"/>
      <c r="F813" s="6">
        <f>SUM(F812)</f>
        <v>0</v>
      </c>
      <c r="G813" s="6">
        <f>SUM(G812)</f>
        <v>0</v>
      </c>
      <c r="H813" s="6">
        <f t="shared" ref="H813:J813" si="427">SUM(H812)</f>
        <v>0</v>
      </c>
      <c r="I813" s="6">
        <f t="shared" si="427"/>
        <v>0</v>
      </c>
      <c r="J813" s="6">
        <f t="shared" si="427"/>
        <v>0</v>
      </c>
      <c r="K813" s="6">
        <f t="shared" ref="K813" si="428">SUM(K812)</f>
        <v>20000</v>
      </c>
      <c r="L813" s="6">
        <f t="shared" ref="L813:O813" si="429">SUM(L812)</f>
        <v>20000</v>
      </c>
      <c r="M813" s="6">
        <f t="shared" si="429"/>
        <v>0</v>
      </c>
      <c r="N813" s="6">
        <f t="shared" si="429"/>
        <v>0</v>
      </c>
      <c r="O813" s="6">
        <f t="shared" si="429"/>
        <v>20000</v>
      </c>
    </row>
    <row r="814" spans="1:15" ht="12" customHeight="1" outlineLevel="1" x14ac:dyDescent="0.25">
      <c r="A814" s="3" t="s">
        <v>469</v>
      </c>
      <c r="B814" s="3" t="s">
        <v>486</v>
      </c>
      <c r="C814" s="3" t="s">
        <v>487</v>
      </c>
      <c r="D814" s="3" t="s">
        <v>452</v>
      </c>
      <c r="E814" s="4" t="s">
        <v>453</v>
      </c>
      <c r="F814" s="5">
        <v>0</v>
      </c>
      <c r="G814" s="5">
        <v>0</v>
      </c>
      <c r="H814" s="5">
        <v>0</v>
      </c>
      <c r="I814" s="5">
        <v>0</v>
      </c>
      <c r="J814" s="5">
        <f>G814+I814</f>
        <v>0</v>
      </c>
      <c r="K814" s="5">
        <v>8000</v>
      </c>
      <c r="L814" s="5">
        <v>8000</v>
      </c>
      <c r="M814" s="5">
        <v>0</v>
      </c>
      <c r="N814" s="26">
        <v>0</v>
      </c>
      <c r="O814" s="29">
        <f>L814+N814</f>
        <v>8000</v>
      </c>
    </row>
    <row r="815" spans="1:15" ht="12" customHeight="1" x14ac:dyDescent="0.25">
      <c r="A815" s="65" t="s">
        <v>488</v>
      </c>
      <c r="B815" s="66"/>
      <c r="C815" s="66"/>
      <c r="D815" s="66"/>
      <c r="E815" s="66"/>
      <c r="F815" s="6">
        <f>SUM(F814)</f>
        <v>0</v>
      </c>
      <c r="G815" s="6">
        <f>SUM(G814)</f>
        <v>0</v>
      </c>
      <c r="H815" s="6">
        <f t="shared" ref="H815:J815" si="430">SUM(H814)</f>
        <v>0</v>
      </c>
      <c r="I815" s="6">
        <f t="shared" si="430"/>
        <v>0</v>
      </c>
      <c r="J815" s="6">
        <f t="shared" si="430"/>
        <v>0</v>
      </c>
      <c r="K815" s="6">
        <f t="shared" ref="K815" si="431">SUM(K814)</f>
        <v>8000</v>
      </c>
      <c r="L815" s="6">
        <f t="shared" ref="L815:O815" si="432">SUM(L814)</f>
        <v>8000</v>
      </c>
      <c r="M815" s="6">
        <f t="shared" si="432"/>
        <v>0</v>
      </c>
      <c r="N815" s="6">
        <f t="shared" si="432"/>
        <v>0</v>
      </c>
      <c r="O815" s="6">
        <f t="shared" si="432"/>
        <v>8000</v>
      </c>
    </row>
    <row r="816" spans="1:15" ht="12" customHeight="1" outlineLevel="1" x14ac:dyDescent="0.25">
      <c r="A816" s="3" t="s">
        <v>469</v>
      </c>
      <c r="B816" s="3" t="s">
        <v>489</v>
      </c>
      <c r="C816" s="3" t="s">
        <v>490</v>
      </c>
      <c r="D816" s="3" t="s">
        <v>111</v>
      </c>
      <c r="E816" s="4" t="s">
        <v>112</v>
      </c>
      <c r="F816" s="5">
        <v>0</v>
      </c>
      <c r="G816" s="5">
        <v>0</v>
      </c>
      <c r="H816" s="5">
        <v>0</v>
      </c>
      <c r="I816" s="5">
        <v>0</v>
      </c>
      <c r="J816" s="5">
        <f>G816+I816</f>
        <v>0</v>
      </c>
      <c r="K816" s="5">
        <v>12000</v>
      </c>
      <c r="L816" s="5">
        <v>12000</v>
      </c>
      <c r="M816" s="5">
        <v>0</v>
      </c>
      <c r="N816" s="26">
        <v>0</v>
      </c>
      <c r="O816" s="29">
        <f>L816+N816</f>
        <v>12000</v>
      </c>
    </row>
    <row r="817" spans="1:15" ht="12" customHeight="1" x14ac:dyDescent="0.25">
      <c r="A817" s="65" t="s">
        <v>491</v>
      </c>
      <c r="B817" s="66"/>
      <c r="C817" s="66"/>
      <c r="D817" s="66"/>
      <c r="E817" s="66"/>
      <c r="F817" s="6">
        <f>SUM(F816)</f>
        <v>0</v>
      </c>
      <c r="G817" s="6">
        <f>SUM(G816)</f>
        <v>0</v>
      </c>
      <c r="H817" s="6">
        <f t="shared" ref="H817:J817" si="433">SUM(H816)</f>
        <v>0</v>
      </c>
      <c r="I817" s="6">
        <f t="shared" si="433"/>
        <v>0</v>
      </c>
      <c r="J817" s="6">
        <f t="shared" si="433"/>
        <v>0</v>
      </c>
      <c r="K817" s="6">
        <f t="shared" ref="K817" si="434">SUM(K816)</f>
        <v>12000</v>
      </c>
      <c r="L817" s="6">
        <f t="shared" ref="L817:O817" si="435">SUM(L816)</f>
        <v>12000</v>
      </c>
      <c r="M817" s="6">
        <f t="shared" si="435"/>
        <v>0</v>
      </c>
      <c r="N817" s="6">
        <f t="shared" si="435"/>
        <v>0</v>
      </c>
      <c r="O817" s="6">
        <f t="shared" si="435"/>
        <v>12000</v>
      </c>
    </row>
    <row r="818" spans="1:15" ht="12" customHeight="1" outlineLevel="1" x14ac:dyDescent="0.25">
      <c r="A818" s="3" t="s">
        <v>469</v>
      </c>
      <c r="B818" s="3" t="s">
        <v>492</v>
      </c>
      <c r="C818" s="3" t="s">
        <v>493</v>
      </c>
      <c r="D818" s="3" t="s">
        <v>169</v>
      </c>
      <c r="E818" s="4" t="s">
        <v>170</v>
      </c>
      <c r="F818" s="5">
        <v>0</v>
      </c>
      <c r="G818" s="5">
        <v>0</v>
      </c>
      <c r="H818" s="39">
        <v>0</v>
      </c>
      <c r="I818" s="25">
        <v>0</v>
      </c>
      <c r="J818" s="27">
        <f>G818+I818</f>
        <v>0</v>
      </c>
      <c r="K818" s="5">
        <v>0</v>
      </c>
      <c r="L818" s="5">
        <v>0</v>
      </c>
      <c r="M818" s="33">
        <v>0</v>
      </c>
      <c r="N818" s="5">
        <v>0</v>
      </c>
      <c r="O818" s="5">
        <v>0</v>
      </c>
    </row>
    <row r="819" spans="1:15" ht="12" customHeight="1" outlineLevel="1" x14ac:dyDescent="0.25">
      <c r="A819" s="3" t="s">
        <v>469</v>
      </c>
      <c r="B819" s="3" t="s">
        <v>492</v>
      </c>
      <c r="C819" s="3" t="s">
        <v>493</v>
      </c>
      <c r="D819" s="3" t="s">
        <v>130</v>
      </c>
      <c r="E819" s="4" t="s">
        <v>131</v>
      </c>
      <c r="F819" s="5">
        <v>0</v>
      </c>
      <c r="G819" s="5">
        <v>0</v>
      </c>
      <c r="H819" s="5">
        <v>0</v>
      </c>
      <c r="I819" s="5">
        <v>0</v>
      </c>
      <c r="J819" s="5">
        <f>G819+I819</f>
        <v>0</v>
      </c>
      <c r="K819" s="5">
        <v>10000</v>
      </c>
      <c r="L819" s="5">
        <v>10000</v>
      </c>
      <c r="M819" s="33">
        <v>0</v>
      </c>
      <c r="N819" s="26">
        <v>0</v>
      </c>
      <c r="O819" s="29">
        <f>L819+N819</f>
        <v>10000</v>
      </c>
    </row>
    <row r="820" spans="1:15" ht="12" customHeight="1" outlineLevel="1" x14ac:dyDescent="0.25">
      <c r="A820" s="3" t="s">
        <v>469</v>
      </c>
      <c r="B820" s="3" t="s">
        <v>492</v>
      </c>
      <c r="C820" s="3" t="s">
        <v>493</v>
      </c>
      <c r="D820" s="3" t="s">
        <v>101</v>
      </c>
      <c r="E820" s="4" t="s">
        <v>102</v>
      </c>
      <c r="F820" s="5">
        <v>0</v>
      </c>
      <c r="G820" s="5">
        <v>0</v>
      </c>
      <c r="H820" s="5">
        <v>0</v>
      </c>
      <c r="I820" s="5">
        <v>0</v>
      </c>
      <c r="J820" s="5">
        <f t="shared" ref="J820:J821" si="436">G820+I820</f>
        <v>0</v>
      </c>
      <c r="K820" s="5">
        <v>60000</v>
      </c>
      <c r="L820" s="5">
        <v>60000</v>
      </c>
      <c r="M820" s="33">
        <v>0</v>
      </c>
      <c r="N820" s="26">
        <v>0</v>
      </c>
      <c r="O820" s="29">
        <f t="shared" ref="O820:O821" si="437">L820+N820</f>
        <v>60000</v>
      </c>
    </row>
    <row r="821" spans="1:15" ht="12" customHeight="1" outlineLevel="1" x14ac:dyDescent="0.25">
      <c r="A821" s="3" t="s">
        <v>469</v>
      </c>
      <c r="B821" s="3" t="s">
        <v>492</v>
      </c>
      <c r="C821" s="3" t="s">
        <v>493</v>
      </c>
      <c r="D821" s="3" t="s">
        <v>160</v>
      </c>
      <c r="E821" s="4" t="s">
        <v>161</v>
      </c>
      <c r="F821" s="5">
        <v>0</v>
      </c>
      <c r="G821" s="5">
        <v>0</v>
      </c>
      <c r="H821" s="5">
        <v>0</v>
      </c>
      <c r="I821" s="5">
        <v>0</v>
      </c>
      <c r="J821" s="5">
        <f t="shared" si="436"/>
        <v>0</v>
      </c>
      <c r="K821" s="5">
        <v>30000</v>
      </c>
      <c r="L821" s="5">
        <v>30000</v>
      </c>
      <c r="M821" s="33">
        <v>0</v>
      </c>
      <c r="N821" s="26">
        <v>0</v>
      </c>
      <c r="O821" s="29">
        <f t="shared" si="437"/>
        <v>30000</v>
      </c>
    </row>
    <row r="822" spans="1:15" ht="12" customHeight="1" x14ac:dyDescent="0.25">
      <c r="A822" s="65" t="s">
        <v>494</v>
      </c>
      <c r="B822" s="66"/>
      <c r="C822" s="66"/>
      <c r="D822" s="66"/>
      <c r="E822" s="66"/>
      <c r="F822" s="6">
        <f>SUM(F818:F821)</f>
        <v>0</v>
      </c>
      <c r="G822" s="6">
        <f>SUM(G818:G821)</f>
        <v>0</v>
      </c>
      <c r="H822" s="6">
        <f t="shared" ref="H822:J822" si="438">SUM(H818:H821)</f>
        <v>0</v>
      </c>
      <c r="I822" s="6">
        <f t="shared" si="438"/>
        <v>0</v>
      </c>
      <c r="J822" s="6">
        <f t="shared" si="438"/>
        <v>0</v>
      </c>
      <c r="K822" s="6">
        <f>SUM(K818:K821)</f>
        <v>100000</v>
      </c>
      <c r="L822" s="6">
        <f>SUM(L818:L821)</f>
        <v>100000</v>
      </c>
      <c r="M822" s="6">
        <f t="shared" ref="M822:O822" si="439">SUM(M818:M821)</f>
        <v>0</v>
      </c>
      <c r="N822" s="6">
        <f t="shared" si="439"/>
        <v>0</v>
      </c>
      <c r="O822" s="6">
        <f t="shared" si="439"/>
        <v>100000</v>
      </c>
    </row>
    <row r="823" spans="1:15" s="7" customFormat="1" ht="12" customHeight="1" x14ac:dyDescent="0.25">
      <c r="A823" s="67" t="s">
        <v>495</v>
      </c>
      <c r="B823" s="68"/>
      <c r="C823" s="68"/>
      <c r="D823" s="68"/>
      <c r="E823" s="68"/>
      <c r="F823" s="10">
        <f>SUM(F805,F807,F809,F811,F813,F815,F817,F822)</f>
        <v>0</v>
      </c>
      <c r="G823" s="10">
        <f>SUM(G805,G807,G809,G811,G813,G815,G817,G822)</f>
        <v>0</v>
      </c>
      <c r="H823" s="10">
        <f t="shared" ref="H823:J823" si="440">SUM(H805,H807,H809,H811,H813,H815,H817,H822)</f>
        <v>0</v>
      </c>
      <c r="I823" s="10">
        <f t="shared" si="440"/>
        <v>0</v>
      </c>
      <c r="J823" s="10">
        <f t="shared" si="440"/>
        <v>0</v>
      </c>
      <c r="K823" s="10">
        <f t="shared" ref="K823" si="441">SUM(K805,K807,K809,K811,K813,K815,K817,K822)</f>
        <v>672600</v>
      </c>
      <c r="L823" s="10">
        <f t="shared" ref="L823:O823" si="442">SUM(L805,L807,L809,L811,L813,L815,L817,L822)</f>
        <v>672600</v>
      </c>
      <c r="M823" s="10">
        <f t="shared" si="442"/>
        <v>300000</v>
      </c>
      <c r="N823" s="10">
        <f t="shared" si="442"/>
        <v>7400</v>
      </c>
      <c r="O823" s="10">
        <f t="shared" si="442"/>
        <v>680000</v>
      </c>
    </row>
    <row r="824" spans="1:15" ht="12" customHeight="1" outlineLevel="1" x14ac:dyDescent="0.25">
      <c r="A824" s="3" t="s">
        <v>496</v>
      </c>
      <c r="B824" s="3" t="s">
        <v>497</v>
      </c>
      <c r="C824" s="3" t="s">
        <v>498</v>
      </c>
      <c r="D824" s="3" t="s">
        <v>120</v>
      </c>
      <c r="E824" s="4" t="s">
        <v>121</v>
      </c>
      <c r="F824" s="5">
        <v>0</v>
      </c>
      <c r="G824" s="5">
        <v>0</v>
      </c>
      <c r="H824" s="5">
        <v>0</v>
      </c>
      <c r="I824" s="5">
        <v>0</v>
      </c>
      <c r="J824" s="5">
        <f>G824+I824</f>
        <v>0</v>
      </c>
      <c r="K824" s="5">
        <v>10000</v>
      </c>
      <c r="L824" s="33">
        <v>10000</v>
      </c>
      <c r="M824" s="33">
        <v>0</v>
      </c>
      <c r="N824" s="26">
        <v>0</v>
      </c>
      <c r="O824" s="29">
        <f>L824+N824</f>
        <v>10000</v>
      </c>
    </row>
    <row r="825" spans="1:15" ht="12" customHeight="1" outlineLevel="1" x14ac:dyDescent="0.25">
      <c r="A825" s="3" t="s">
        <v>496</v>
      </c>
      <c r="B825" s="3" t="s">
        <v>497</v>
      </c>
      <c r="C825" s="3" t="s">
        <v>498</v>
      </c>
      <c r="D825" s="3" t="s">
        <v>128</v>
      </c>
      <c r="E825" s="4" t="s">
        <v>129</v>
      </c>
      <c r="F825" s="5">
        <v>0</v>
      </c>
      <c r="G825" s="5">
        <v>0</v>
      </c>
      <c r="H825" s="5">
        <v>0</v>
      </c>
      <c r="I825" s="5">
        <v>0</v>
      </c>
      <c r="J825" s="5">
        <f t="shared" ref="J825:J830" si="443">G825+I825</f>
        <v>0</v>
      </c>
      <c r="K825" s="5">
        <v>0</v>
      </c>
      <c r="L825" s="33">
        <v>0</v>
      </c>
      <c r="M825" s="33">
        <v>0</v>
      </c>
      <c r="N825" s="26">
        <v>0</v>
      </c>
      <c r="O825" s="29">
        <f t="shared" ref="O825:O830" si="444">L825+N825</f>
        <v>0</v>
      </c>
    </row>
    <row r="826" spans="1:15" ht="12" customHeight="1" outlineLevel="1" x14ac:dyDescent="0.25">
      <c r="A826" s="3" t="s">
        <v>496</v>
      </c>
      <c r="B826" s="3" t="s">
        <v>497</v>
      </c>
      <c r="C826" s="3" t="s">
        <v>498</v>
      </c>
      <c r="D826" s="3" t="s">
        <v>130</v>
      </c>
      <c r="E826" s="4" t="s">
        <v>131</v>
      </c>
      <c r="F826" s="5">
        <v>0</v>
      </c>
      <c r="G826" s="5">
        <v>0</v>
      </c>
      <c r="H826" s="5">
        <v>0</v>
      </c>
      <c r="I826" s="5">
        <v>0</v>
      </c>
      <c r="J826" s="5">
        <f t="shared" si="443"/>
        <v>0</v>
      </c>
      <c r="K826" s="5">
        <v>20000</v>
      </c>
      <c r="L826" s="33">
        <v>20000</v>
      </c>
      <c r="M826" s="33">
        <v>0</v>
      </c>
      <c r="N826" s="26">
        <v>0</v>
      </c>
      <c r="O826" s="29">
        <f t="shared" si="444"/>
        <v>20000</v>
      </c>
    </row>
    <row r="827" spans="1:15" ht="12" customHeight="1" outlineLevel="1" x14ac:dyDescent="0.25">
      <c r="A827" s="3" t="s">
        <v>496</v>
      </c>
      <c r="B827" s="3" t="s">
        <v>497</v>
      </c>
      <c r="C827" s="3" t="s">
        <v>498</v>
      </c>
      <c r="D827" s="3" t="s">
        <v>101</v>
      </c>
      <c r="E827" s="4" t="s">
        <v>102</v>
      </c>
      <c r="F827" s="5">
        <v>0</v>
      </c>
      <c r="G827" s="5">
        <v>0</v>
      </c>
      <c r="H827" s="5">
        <v>0</v>
      </c>
      <c r="I827" s="5">
        <v>0</v>
      </c>
      <c r="J827" s="5">
        <f t="shared" si="443"/>
        <v>0</v>
      </c>
      <c r="K827" s="5">
        <v>20000</v>
      </c>
      <c r="L827" s="33">
        <v>20000</v>
      </c>
      <c r="M827" s="33">
        <v>1531.86</v>
      </c>
      <c r="N827" s="26">
        <v>0</v>
      </c>
      <c r="O827" s="29">
        <f t="shared" si="444"/>
        <v>20000</v>
      </c>
    </row>
    <row r="828" spans="1:15" ht="12" customHeight="1" outlineLevel="1" x14ac:dyDescent="0.25">
      <c r="A828" s="3" t="s">
        <v>496</v>
      </c>
      <c r="B828" s="3" t="s">
        <v>497</v>
      </c>
      <c r="C828" s="3" t="s">
        <v>498</v>
      </c>
      <c r="D828" s="3" t="s">
        <v>160</v>
      </c>
      <c r="E828" s="4" t="s">
        <v>161</v>
      </c>
      <c r="F828" s="5">
        <v>0</v>
      </c>
      <c r="G828" s="5">
        <v>0</v>
      </c>
      <c r="H828" s="5">
        <v>0</v>
      </c>
      <c r="I828" s="5">
        <v>0</v>
      </c>
      <c r="J828" s="5">
        <f t="shared" si="443"/>
        <v>0</v>
      </c>
      <c r="K828" s="5">
        <v>5000</v>
      </c>
      <c r="L828" s="33">
        <v>5000</v>
      </c>
      <c r="M828" s="33">
        <v>0</v>
      </c>
      <c r="N828" s="26">
        <v>0</v>
      </c>
      <c r="O828" s="29">
        <f t="shared" si="444"/>
        <v>5000</v>
      </c>
    </row>
    <row r="829" spans="1:15" ht="12" customHeight="1" outlineLevel="1" x14ac:dyDescent="0.25">
      <c r="A829" s="3" t="s">
        <v>496</v>
      </c>
      <c r="B829" s="3" t="s">
        <v>497</v>
      </c>
      <c r="C829" s="3" t="s">
        <v>498</v>
      </c>
      <c r="D829" s="3" t="s">
        <v>162</v>
      </c>
      <c r="E829" s="4" t="s">
        <v>163</v>
      </c>
      <c r="F829" s="5">
        <v>0</v>
      </c>
      <c r="G829" s="5">
        <v>0</v>
      </c>
      <c r="H829" s="5">
        <v>0</v>
      </c>
      <c r="I829" s="5">
        <v>0</v>
      </c>
      <c r="J829" s="5">
        <f t="shared" si="443"/>
        <v>0</v>
      </c>
      <c r="K829" s="5">
        <v>49000</v>
      </c>
      <c r="L829" s="33">
        <v>49000</v>
      </c>
      <c r="M829" s="33">
        <v>0</v>
      </c>
      <c r="N829" s="26">
        <v>0</v>
      </c>
      <c r="O829" s="29">
        <f t="shared" si="444"/>
        <v>49000</v>
      </c>
    </row>
    <row r="830" spans="1:15" ht="12" customHeight="1" outlineLevel="1" x14ac:dyDescent="0.25">
      <c r="A830" s="3" t="s">
        <v>496</v>
      </c>
      <c r="B830" s="3" t="s">
        <v>497</v>
      </c>
      <c r="C830" s="3" t="s">
        <v>498</v>
      </c>
      <c r="D830" s="3" t="s">
        <v>422</v>
      </c>
      <c r="E830" s="4" t="s">
        <v>423</v>
      </c>
      <c r="F830" s="5">
        <v>0</v>
      </c>
      <c r="G830" s="5">
        <v>0</v>
      </c>
      <c r="H830" s="5">
        <v>0</v>
      </c>
      <c r="I830" s="5">
        <v>0</v>
      </c>
      <c r="J830" s="5">
        <f t="shared" si="443"/>
        <v>0</v>
      </c>
      <c r="K830" s="5">
        <v>90000</v>
      </c>
      <c r="L830" s="33">
        <v>90000</v>
      </c>
      <c r="M830" s="33">
        <v>26200</v>
      </c>
      <c r="N830" s="26">
        <v>0</v>
      </c>
      <c r="O830" s="29">
        <f t="shared" si="444"/>
        <v>90000</v>
      </c>
    </row>
    <row r="831" spans="1:15" ht="12" customHeight="1" x14ac:dyDescent="0.25">
      <c r="A831" s="65" t="s">
        <v>499</v>
      </c>
      <c r="B831" s="66"/>
      <c r="C831" s="66"/>
      <c r="D831" s="66"/>
      <c r="E831" s="66"/>
      <c r="F831" s="6">
        <f>SUM(F824:F830)</f>
        <v>0</v>
      </c>
      <c r="G831" s="6">
        <f>SUM(G824:G830)</f>
        <v>0</v>
      </c>
      <c r="H831" s="6">
        <f t="shared" ref="H831:J831" si="445">SUM(H824:H830)</f>
        <v>0</v>
      </c>
      <c r="I831" s="6">
        <f t="shared" si="445"/>
        <v>0</v>
      </c>
      <c r="J831" s="6">
        <f t="shared" si="445"/>
        <v>0</v>
      </c>
      <c r="K831" s="6">
        <f t="shared" ref="K831" si="446">SUM(K824:K830)</f>
        <v>194000</v>
      </c>
      <c r="L831" s="6">
        <f t="shared" ref="L831:O831" si="447">SUM(L824:L830)</f>
        <v>194000</v>
      </c>
      <c r="M831" s="6">
        <f t="shared" si="447"/>
        <v>27731.86</v>
      </c>
      <c r="N831" s="6">
        <f t="shared" si="447"/>
        <v>0</v>
      </c>
      <c r="O831" s="6">
        <f t="shared" si="447"/>
        <v>194000</v>
      </c>
    </row>
    <row r="832" spans="1:15" ht="12" customHeight="1" outlineLevel="1" x14ac:dyDescent="0.25">
      <c r="A832" s="3" t="s">
        <v>496</v>
      </c>
      <c r="B832" s="3" t="s">
        <v>500</v>
      </c>
      <c r="C832" s="3" t="s">
        <v>501</v>
      </c>
      <c r="D832" s="3" t="s">
        <v>169</v>
      </c>
      <c r="E832" s="4" t="s">
        <v>170</v>
      </c>
      <c r="F832" s="5">
        <v>5000</v>
      </c>
      <c r="G832" s="5">
        <v>5000</v>
      </c>
      <c r="H832" s="5">
        <v>0</v>
      </c>
      <c r="I832" s="25">
        <v>0</v>
      </c>
      <c r="J832" s="27">
        <f>G832+I832</f>
        <v>5000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</row>
    <row r="833" spans="1:15" ht="12" customHeight="1" x14ac:dyDescent="0.25">
      <c r="A833" s="65" t="s">
        <v>502</v>
      </c>
      <c r="B833" s="66"/>
      <c r="C833" s="66"/>
      <c r="D833" s="66"/>
      <c r="E833" s="66"/>
      <c r="F833" s="6">
        <f>SUM(F832)</f>
        <v>5000</v>
      </c>
      <c r="G833" s="6">
        <f>SUM(G832)</f>
        <v>5000</v>
      </c>
      <c r="H833" s="6">
        <f t="shared" ref="H833:J833" si="448">SUM(H832)</f>
        <v>0</v>
      </c>
      <c r="I833" s="6">
        <f t="shared" si="448"/>
        <v>0</v>
      </c>
      <c r="J833" s="6">
        <f t="shared" si="448"/>
        <v>5000</v>
      </c>
      <c r="K833" s="6">
        <f>SUM(K832)</f>
        <v>0</v>
      </c>
      <c r="L833" s="6">
        <f>SUM(L832)</f>
        <v>0</v>
      </c>
      <c r="M833" s="6">
        <f t="shared" ref="M833:O833" si="449">SUM(M832)</f>
        <v>0</v>
      </c>
      <c r="N833" s="6">
        <f t="shared" si="449"/>
        <v>0</v>
      </c>
      <c r="O833" s="6">
        <f t="shared" si="449"/>
        <v>0</v>
      </c>
    </row>
    <row r="834" spans="1:15" s="7" customFormat="1" ht="12" customHeight="1" x14ac:dyDescent="0.25">
      <c r="A834" s="67" t="s">
        <v>503</v>
      </c>
      <c r="B834" s="68"/>
      <c r="C834" s="68"/>
      <c r="D834" s="68"/>
      <c r="E834" s="68"/>
      <c r="F834" s="10">
        <f>SUM(F831,F833)</f>
        <v>5000</v>
      </c>
      <c r="G834" s="10">
        <f>SUM(G831,G833)</f>
        <v>5000</v>
      </c>
      <c r="H834" s="10">
        <f t="shared" ref="H834:J834" si="450">SUM(H831,H833)</f>
        <v>0</v>
      </c>
      <c r="I834" s="10">
        <f t="shared" si="450"/>
        <v>0</v>
      </c>
      <c r="J834" s="10">
        <f t="shared" si="450"/>
        <v>5000</v>
      </c>
      <c r="K834" s="10">
        <f t="shared" ref="K834" si="451">SUM(K831,K833)</f>
        <v>194000</v>
      </c>
      <c r="L834" s="10">
        <f t="shared" ref="L834:O834" si="452">SUM(L831,L833)</f>
        <v>194000</v>
      </c>
      <c r="M834" s="10">
        <f t="shared" si="452"/>
        <v>27731.86</v>
      </c>
      <c r="N834" s="10">
        <f t="shared" si="452"/>
        <v>0</v>
      </c>
      <c r="O834" s="10">
        <f t="shared" si="452"/>
        <v>194000</v>
      </c>
    </row>
    <row r="835" spans="1:15" s="7" customFormat="1" ht="12" customHeight="1" x14ac:dyDescent="0.25">
      <c r="A835" s="60" t="s">
        <v>504</v>
      </c>
      <c r="B835" s="22" t="s">
        <v>644</v>
      </c>
      <c r="C835" s="22" t="s">
        <v>340</v>
      </c>
      <c r="D835" s="22" t="s">
        <v>365</v>
      </c>
      <c r="E835" s="22" t="s">
        <v>628</v>
      </c>
      <c r="F835" s="47">
        <v>0</v>
      </c>
      <c r="G835" s="47">
        <v>0</v>
      </c>
      <c r="H835" s="19">
        <v>347157.56</v>
      </c>
      <c r="I835" s="25">
        <v>347158</v>
      </c>
      <c r="J835" s="34">
        <f>SUM(G835+I835)</f>
        <v>347158</v>
      </c>
      <c r="K835" s="47">
        <v>0</v>
      </c>
      <c r="L835" s="47">
        <v>0</v>
      </c>
      <c r="M835" s="47">
        <v>0</v>
      </c>
      <c r="N835" s="47">
        <v>0</v>
      </c>
      <c r="O835" s="47">
        <v>0</v>
      </c>
    </row>
    <row r="836" spans="1:15" ht="12" customHeight="1" outlineLevel="1" x14ac:dyDescent="0.25">
      <c r="A836" s="3" t="s">
        <v>504</v>
      </c>
      <c r="B836" s="3" t="s">
        <v>505</v>
      </c>
      <c r="C836" s="3" t="s">
        <v>340</v>
      </c>
      <c r="D836" s="3" t="s">
        <v>506</v>
      </c>
      <c r="E836" s="4" t="s">
        <v>507</v>
      </c>
      <c r="F836" s="5">
        <v>0</v>
      </c>
      <c r="G836" s="5">
        <v>0</v>
      </c>
      <c r="H836" s="5">
        <v>0</v>
      </c>
      <c r="I836" s="5">
        <v>0</v>
      </c>
      <c r="J836" s="5">
        <f>G516+I836</f>
        <v>0</v>
      </c>
      <c r="K836" s="5">
        <v>1168180</v>
      </c>
      <c r="L836" s="5">
        <v>1168180</v>
      </c>
      <c r="M836" s="33">
        <v>292045</v>
      </c>
      <c r="N836" s="26">
        <v>0</v>
      </c>
      <c r="O836" s="29">
        <f>L836+N836</f>
        <v>1168180</v>
      </c>
    </row>
    <row r="837" spans="1:15" ht="12" customHeight="1" x14ac:dyDescent="0.25">
      <c r="A837" s="65" t="s">
        <v>508</v>
      </c>
      <c r="B837" s="66"/>
      <c r="C837" s="66"/>
      <c r="D837" s="66"/>
      <c r="E837" s="66"/>
      <c r="F837" s="6">
        <f>SUM(F836)</f>
        <v>0</v>
      </c>
      <c r="G837" s="6">
        <f>SUM(G836)</f>
        <v>0</v>
      </c>
      <c r="H837" s="6">
        <f>SUM(H835)</f>
        <v>347157.56</v>
      </c>
      <c r="I837" s="6">
        <f>SUM(I835)</f>
        <v>347158</v>
      </c>
      <c r="J837" s="6">
        <f>SUM(J835)</f>
        <v>347158</v>
      </c>
      <c r="K837" s="6">
        <f t="shared" ref="K837" si="453">SUM(K836)</f>
        <v>1168180</v>
      </c>
      <c r="L837" s="6">
        <f t="shared" ref="L837:O837" si="454">SUM(L836)</f>
        <v>1168180</v>
      </c>
      <c r="M837" s="6">
        <f t="shared" si="454"/>
        <v>292045</v>
      </c>
      <c r="N837" s="6">
        <f t="shared" si="454"/>
        <v>0</v>
      </c>
      <c r="O837" s="6">
        <f t="shared" si="454"/>
        <v>1168180</v>
      </c>
    </row>
    <row r="838" spans="1:15" s="52" customFormat="1" ht="12" customHeight="1" x14ac:dyDescent="0.25">
      <c r="A838" s="61" t="s">
        <v>504</v>
      </c>
      <c r="B838" s="62" t="s">
        <v>645</v>
      </c>
      <c r="C838" s="62" t="s">
        <v>340</v>
      </c>
      <c r="D838" s="62" t="s">
        <v>365</v>
      </c>
      <c r="E838" s="62" t="s">
        <v>628</v>
      </c>
      <c r="F838" s="19">
        <v>0</v>
      </c>
      <c r="G838" s="19">
        <v>0</v>
      </c>
      <c r="H838" s="19">
        <v>172079.88</v>
      </c>
      <c r="I838" s="25">
        <v>172079.88</v>
      </c>
      <c r="J838" s="34">
        <f>G838+I838</f>
        <v>172079.88</v>
      </c>
      <c r="K838" s="19">
        <v>0</v>
      </c>
      <c r="L838" s="19">
        <v>0</v>
      </c>
      <c r="M838" s="19">
        <v>0</v>
      </c>
      <c r="N838" s="19">
        <v>0</v>
      </c>
      <c r="O838" s="19">
        <v>0</v>
      </c>
    </row>
    <row r="839" spans="1:15" ht="12" customHeight="1" outlineLevel="1" x14ac:dyDescent="0.25">
      <c r="A839" s="3" t="s">
        <v>504</v>
      </c>
      <c r="B839" s="3" t="s">
        <v>509</v>
      </c>
      <c r="C839" s="3" t="s">
        <v>13</v>
      </c>
      <c r="D839" s="3" t="s">
        <v>277</v>
      </c>
      <c r="E839" s="4" t="s">
        <v>278</v>
      </c>
      <c r="F839" s="5">
        <v>0</v>
      </c>
      <c r="G839" s="5">
        <v>0</v>
      </c>
      <c r="H839" s="5">
        <v>0</v>
      </c>
      <c r="I839" s="25">
        <v>0</v>
      </c>
      <c r="J839" s="27">
        <f>G839+I839</f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</row>
    <row r="840" spans="1:15" ht="12" customHeight="1" outlineLevel="1" x14ac:dyDescent="0.25">
      <c r="A840" s="3" t="s">
        <v>504</v>
      </c>
      <c r="B840" s="3" t="s">
        <v>509</v>
      </c>
      <c r="C840" s="3" t="s">
        <v>340</v>
      </c>
      <c r="D840" s="3" t="s">
        <v>299</v>
      </c>
      <c r="E840" s="4" t="s">
        <v>300</v>
      </c>
      <c r="F840" s="5">
        <v>0</v>
      </c>
      <c r="G840" s="5">
        <v>0</v>
      </c>
      <c r="H840" s="5">
        <v>0</v>
      </c>
      <c r="I840" s="25">
        <v>0</v>
      </c>
      <c r="J840" s="27">
        <f>G840+I840</f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</row>
    <row r="841" spans="1:15" ht="12" customHeight="1" outlineLevel="1" x14ac:dyDescent="0.25">
      <c r="A841" s="3" t="s">
        <v>504</v>
      </c>
      <c r="B841" s="3" t="s">
        <v>509</v>
      </c>
      <c r="C841" s="3" t="s">
        <v>340</v>
      </c>
      <c r="D841" s="3" t="s">
        <v>506</v>
      </c>
      <c r="E841" s="4" t="s">
        <v>507</v>
      </c>
      <c r="F841" s="5">
        <v>0</v>
      </c>
      <c r="G841" s="5">
        <v>0</v>
      </c>
      <c r="H841" s="5">
        <v>0</v>
      </c>
      <c r="I841" s="5">
        <v>0</v>
      </c>
      <c r="J841" s="5">
        <f>G841+I841</f>
        <v>0</v>
      </c>
      <c r="K841" s="5">
        <v>677600</v>
      </c>
      <c r="L841" s="5">
        <v>677600</v>
      </c>
      <c r="M841" s="39">
        <v>169400</v>
      </c>
      <c r="N841" s="26">
        <v>0</v>
      </c>
      <c r="O841" s="29">
        <f>L841+N841</f>
        <v>677600</v>
      </c>
    </row>
    <row r="842" spans="1:15" ht="12" customHeight="1" outlineLevel="1" x14ac:dyDescent="0.25">
      <c r="A842" s="3" t="s">
        <v>504</v>
      </c>
      <c r="B842" s="3" t="s">
        <v>509</v>
      </c>
      <c r="C842" s="3" t="s">
        <v>340</v>
      </c>
      <c r="D842" s="3" t="s">
        <v>248</v>
      </c>
      <c r="E842" s="4" t="s">
        <v>249</v>
      </c>
      <c r="F842" s="5">
        <v>0</v>
      </c>
      <c r="G842" s="5">
        <v>0</v>
      </c>
      <c r="H842" s="5">
        <v>0</v>
      </c>
      <c r="I842" s="5">
        <v>0</v>
      </c>
      <c r="J842" s="5">
        <f>G842+I842</f>
        <v>0</v>
      </c>
      <c r="K842" s="5">
        <v>0</v>
      </c>
      <c r="L842" s="5">
        <v>0</v>
      </c>
      <c r="M842" s="5">
        <v>0</v>
      </c>
      <c r="N842" s="26">
        <v>0</v>
      </c>
      <c r="O842" s="29">
        <f>L842+N842</f>
        <v>0</v>
      </c>
    </row>
    <row r="843" spans="1:15" ht="12" customHeight="1" x14ac:dyDescent="0.25">
      <c r="A843" s="65" t="s">
        <v>510</v>
      </c>
      <c r="B843" s="66"/>
      <c r="C843" s="66"/>
      <c r="D843" s="66"/>
      <c r="E843" s="66"/>
      <c r="F843" s="6">
        <f t="shared" ref="F843:O843" si="455">SUM(F839:F842)</f>
        <v>0</v>
      </c>
      <c r="G843" s="6">
        <f t="shared" si="455"/>
        <v>0</v>
      </c>
      <c r="H843" s="6">
        <f>SUM(H838)</f>
        <v>172079.88</v>
      </c>
      <c r="I843" s="6">
        <f>SUM(I838)</f>
        <v>172079.88</v>
      </c>
      <c r="J843" s="6">
        <f>SUM(J838)</f>
        <v>172079.88</v>
      </c>
      <c r="K843" s="6">
        <f t="shared" si="455"/>
        <v>677600</v>
      </c>
      <c r="L843" s="6">
        <f t="shared" si="455"/>
        <v>677600</v>
      </c>
      <c r="M843" s="6">
        <f t="shared" si="455"/>
        <v>169400</v>
      </c>
      <c r="N843" s="6">
        <f t="shared" si="455"/>
        <v>0</v>
      </c>
      <c r="O843" s="6">
        <f t="shared" si="455"/>
        <v>677600</v>
      </c>
    </row>
    <row r="844" spans="1:15" s="52" customFormat="1" ht="12" customHeight="1" x14ac:dyDescent="0.25">
      <c r="A844" s="18" t="s">
        <v>504</v>
      </c>
      <c r="B844" s="22" t="s">
        <v>646</v>
      </c>
      <c r="C844" s="22" t="s">
        <v>284</v>
      </c>
      <c r="D844" s="22" t="s">
        <v>365</v>
      </c>
      <c r="E844" s="22" t="s">
        <v>628</v>
      </c>
      <c r="F844" s="19">
        <v>0</v>
      </c>
      <c r="G844" s="19">
        <v>0</v>
      </c>
      <c r="H844" s="19">
        <v>620556.37</v>
      </c>
      <c r="I844" s="25">
        <v>620556.37</v>
      </c>
      <c r="J844" s="34">
        <f>G844+I844</f>
        <v>620556.37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</row>
    <row r="845" spans="1:15" ht="12" customHeight="1" outlineLevel="1" x14ac:dyDescent="0.25">
      <c r="A845" s="3" t="s">
        <v>504</v>
      </c>
      <c r="B845" s="3" t="s">
        <v>511</v>
      </c>
      <c r="C845" s="3" t="s">
        <v>13</v>
      </c>
      <c r="D845" s="3" t="s">
        <v>115</v>
      </c>
      <c r="E845" s="4" t="s">
        <v>116</v>
      </c>
      <c r="F845" s="5">
        <v>0</v>
      </c>
      <c r="G845" s="5">
        <v>0</v>
      </c>
      <c r="H845" s="33">
        <v>0</v>
      </c>
      <c r="I845" s="25">
        <v>0</v>
      </c>
      <c r="J845" s="27">
        <f t="shared" ref="J845:J850" si="456">G845+I845</f>
        <v>0</v>
      </c>
      <c r="K845" s="5">
        <v>0</v>
      </c>
      <c r="L845" s="5">
        <v>0</v>
      </c>
      <c r="M845" s="33">
        <v>0</v>
      </c>
      <c r="N845" s="5">
        <v>0</v>
      </c>
      <c r="O845" s="5">
        <v>0</v>
      </c>
    </row>
    <row r="846" spans="1:15" ht="12" customHeight="1" outlineLevel="1" x14ac:dyDescent="0.25">
      <c r="A846" s="3" t="s">
        <v>504</v>
      </c>
      <c r="B846" s="3" t="s">
        <v>511</v>
      </c>
      <c r="C846" s="3" t="s">
        <v>13</v>
      </c>
      <c r="D846" s="3" t="s">
        <v>117</v>
      </c>
      <c r="E846" s="4" t="s">
        <v>118</v>
      </c>
      <c r="F846" s="5">
        <v>0</v>
      </c>
      <c r="G846" s="5">
        <v>0</v>
      </c>
      <c r="H846" s="33">
        <v>0</v>
      </c>
      <c r="I846" s="25">
        <v>0</v>
      </c>
      <c r="J846" s="27">
        <f t="shared" si="456"/>
        <v>0</v>
      </c>
      <c r="K846" s="5">
        <v>0</v>
      </c>
      <c r="L846" s="5">
        <v>0</v>
      </c>
      <c r="M846" s="33">
        <v>0</v>
      </c>
      <c r="N846" s="5">
        <v>0</v>
      </c>
      <c r="O846" s="5">
        <v>0</v>
      </c>
    </row>
    <row r="847" spans="1:15" ht="12" customHeight="1" outlineLevel="1" x14ac:dyDescent="0.25">
      <c r="A847" s="3" t="s">
        <v>504</v>
      </c>
      <c r="B847" s="3" t="s">
        <v>511</v>
      </c>
      <c r="C847" s="3" t="s">
        <v>284</v>
      </c>
      <c r="D847" s="3" t="s">
        <v>365</v>
      </c>
      <c r="E847" s="4" t="s">
        <v>628</v>
      </c>
      <c r="F847" s="5">
        <v>0</v>
      </c>
      <c r="G847" s="5">
        <v>0</v>
      </c>
      <c r="H847" s="33">
        <v>0</v>
      </c>
      <c r="I847" s="25">
        <v>0</v>
      </c>
      <c r="J847" s="27">
        <f t="shared" si="456"/>
        <v>0</v>
      </c>
      <c r="K847" s="5">
        <v>0</v>
      </c>
      <c r="L847" s="5">
        <v>0</v>
      </c>
      <c r="M847" s="33">
        <v>0</v>
      </c>
      <c r="N847" s="26">
        <v>0</v>
      </c>
      <c r="O847" s="29">
        <f>L847+N847</f>
        <v>0</v>
      </c>
    </row>
    <row r="848" spans="1:15" ht="12" customHeight="1" outlineLevel="1" x14ac:dyDescent="0.25">
      <c r="A848" s="3" t="s">
        <v>504</v>
      </c>
      <c r="B848" s="3" t="s">
        <v>511</v>
      </c>
      <c r="C848" s="3" t="s">
        <v>284</v>
      </c>
      <c r="D848" s="3" t="s">
        <v>506</v>
      </c>
      <c r="E848" s="4" t="s">
        <v>507</v>
      </c>
      <c r="F848" s="5">
        <v>0</v>
      </c>
      <c r="G848" s="5">
        <v>0</v>
      </c>
      <c r="H848" s="5">
        <v>0</v>
      </c>
      <c r="I848" s="5">
        <v>0</v>
      </c>
      <c r="J848" s="5">
        <f t="shared" si="456"/>
        <v>0</v>
      </c>
      <c r="K848" s="5">
        <v>3556500</v>
      </c>
      <c r="L848" s="5">
        <v>3556500</v>
      </c>
      <c r="M848" s="33">
        <v>592750</v>
      </c>
      <c r="N848" s="26">
        <v>0</v>
      </c>
      <c r="O848" s="29">
        <f>L848+N848</f>
        <v>3556500</v>
      </c>
    </row>
    <row r="849" spans="1:15" ht="12" customHeight="1" outlineLevel="1" x14ac:dyDescent="0.25">
      <c r="A849" s="3" t="s">
        <v>504</v>
      </c>
      <c r="B849" s="3" t="s">
        <v>511</v>
      </c>
      <c r="C849" s="3" t="s">
        <v>284</v>
      </c>
      <c r="D849" s="3" t="s">
        <v>512</v>
      </c>
      <c r="E849" s="4" t="s">
        <v>513</v>
      </c>
      <c r="F849" s="5">
        <v>0</v>
      </c>
      <c r="G849" s="5">
        <v>0</v>
      </c>
      <c r="H849" s="5">
        <v>0</v>
      </c>
      <c r="I849" s="5">
        <v>0</v>
      </c>
      <c r="J849" s="5">
        <f t="shared" si="456"/>
        <v>0</v>
      </c>
      <c r="K849" s="5">
        <v>0</v>
      </c>
      <c r="L849" s="5">
        <v>0</v>
      </c>
      <c r="M849" s="33">
        <v>0</v>
      </c>
      <c r="N849" s="26">
        <v>0</v>
      </c>
      <c r="O849" s="29">
        <f>L849+N849</f>
        <v>0</v>
      </c>
    </row>
    <row r="850" spans="1:15" ht="12" customHeight="1" outlineLevel="1" x14ac:dyDescent="0.25">
      <c r="A850" s="3" t="s">
        <v>504</v>
      </c>
      <c r="B850" s="3" t="s">
        <v>511</v>
      </c>
      <c r="C850" s="3" t="s">
        <v>429</v>
      </c>
      <c r="D850" s="3" t="s">
        <v>430</v>
      </c>
      <c r="E850" s="4" t="s">
        <v>431</v>
      </c>
      <c r="F850" s="5">
        <v>0</v>
      </c>
      <c r="G850" s="5">
        <v>0</v>
      </c>
      <c r="H850" s="5">
        <v>0</v>
      </c>
      <c r="I850" s="5">
        <v>0</v>
      </c>
      <c r="J850" s="5">
        <f t="shared" si="456"/>
        <v>0</v>
      </c>
      <c r="K850" s="5">
        <v>0</v>
      </c>
      <c r="L850" s="5">
        <v>0</v>
      </c>
      <c r="M850" s="33">
        <v>0</v>
      </c>
      <c r="N850" s="26">
        <v>0</v>
      </c>
      <c r="O850" s="29">
        <f>L850+N850</f>
        <v>0</v>
      </c>
    </row>
    <row r="851" spans="1:15" ht="12" customHeight="1" x14ac:dyDescent="0.25">
      <c r="A851" s="65" t="s">
        <v>514</v>
      </c>
      <c r="B851" s="66"/>
      <c r="C851" s="66"/>
      <c r="D851" s="66"/>
      <c r="E851" s="66"/>
      <c r="F851" s="6">
        <f t="shared" ref="F851:O851" si="457">SUM(F845:F850)</f>
        <v>0</v>
      </c>
      <c r="G851" s="6">
        <f t="shared" si="457"/>
        <v>0</v>
      </c>
      <c r="H851" s="6">
        <f>SUM(H844)</f>
        <v>620556.37</v>
      </c>
      <c r="I851" s="6">
        <f>SUM(I844)</f>
        <v>620556.37</v>
      </c>
      <c r="J851" s="6">
        <f>SUM(J844)</f>
        <v>620556.37</v>
      </c>
      <c r="K851" s="6">
        <f t="shared" si="457"/>
        <v>3556500</v>
      </c>
      <c r="L851" s="6">
        <f t="shared" si="457"/>
        <v>3556500</v>
      </c>
      <c r="M851" s="6">
        <f t="shared" si="457"/>
        <v>592750</v>
      </c>
      <c r="N851" s="6">
        <f t="shared" si="457"/>
        <v>0</v>
      </c>
      <c r="O851" s="6">
        <f t="shared" si="457"/>
        <v>3556500</v>
      </c>
    </row>
    <row r="852" spans="1:15" s="7" customFormat="1" ht="12" customHeight="1" x14ac:dyDescent="0.25">
      <c r="A852" s="67" t="s">
        <v>515</v>
      </c>
      <c r="B852" s="68"/>
      <c r="C852" s="68"/>
      <c r="D852" s="68"/>
      <c r="E852" s="68"/>
      <c r="F852" s="10">
        <f t="shared" ref="F852:O852" si="458">SUM(F837,F843,F851)</f>
        <v>0</v>
      </c>
      <c r="G852" s="10">
        <f t="shared" si="458"/>
        <v>0</v>
      </c>
      <c r="H852" s="10">
        <f t="shared" si="458"/>
        <v>1139793.81</v>
      </c>
      <c r="I852" s="10">
        <f t="shared" si="458"/>
        <v>1139794.25</v>
      </c>
      <c r="J852" s="10">
        <f t="shared" si="458"/>
        <v>1139794.25</v>
      </c>
      <c r="K852" s="10">
        <f t="shared" si="458"/>
        <v>5402280</v>
      </c>
      <c r="L852" s="10">
        <f t="shared" si="458"/>
        <v>5402280</v>
      </c>
      <c r="M852" s="10">
        <f t="shared" si="458"/>
        <v>1054195</v>
      </c>
      <c r="N852" s="10">
        <f t="shared" si="458"/>
        <v>0</v>
      </c>
      <c r="O852" s="10">
        <f t="shared" si="458"/>
        <v>5402280</v>
      </c>
    </row>
    <row r="853" spans="1:15" ht="12" customHeight="1" outlineLevel="1" x14ac:dyDescent="0.25">
      <c r="A853" s="3" t="s">
        <v>516</v>
      </c>
      <c r="B853" s="3" t="s">
        <v>517</v>
      </c>
      <c r="C853" s="3" t="s">
        <v>287</v>
      </c>
      <c r="D853" s="3" t="s">
        <v>263</v>
      </c>
      <c r="E853" s="4" t="s">
        <v>264</v>
      </c>
      <c r="F853" s="5">
        <v>0</v>
      </c>
      <c r="G853" s="5">
        <v>0</v>
      </c>
      <c r="H853" s="5">
        <v>0</v>
      </c>
      <c r="I853" s="5">
        <v>0</v>
      </c>
      <c r="J853" s="5">
        <f>G853+I853</f>
        <v>0</v>
      </c>
      <c r="K853" s="5">
        <v>14000</v>
      </c>
      <c r="L853" s="5">
        <v>14000</v>
      </c>
      <c r="M853" s="33">
        <v>404.09</v>
      </c>
      <c r="N853" s="26">
        <v>0</v>
      </c>
      <c r="O853" s="29">
        <f>L853+N853</f>
        <v>14000</v>
      </c>
    </row>
    <row r="854" spans="1:15" ht="12" customHeight="1" outlineLevel="1" x14ac:dyDescent="0.25">
      <c r="A854" s="3" t="s">
        <v>516</v>
      </c>
      <c r="B854" s="3" t="s">
        <v>517</v>
      </c>
      <c r="C854" s="3" t="s">
        <v>287</v>
      </c>
      <c r="D854" s="3" t="s">
        <v>144</v>
      </c>
      <c r="E854" s="4" t="s">
        <v>145</v>
      </c>
      <c r="F854" s="5">
        <v>0</v>
      </c>
      <c r="G854" s="5">
        <v>0</v>
      </c>
      <c r="H854" s="5">
        <v>0</v>
      </c>
      <c r="I854" s="5">
        <v>0</v>
      </c>
      <c r="J854" s="5">
        <f>G854+I854</f>
        <v>0</v>
      </c>
      <c r="K854" s="5">
        <v>4800</v>
      </c>
      <c r="L854" s="5">
        <v>4800</v>
      </c>
      <c r="M854" s="33">
        <v>400</v>
      </c>
      <c r="N854" s="26">
        <v>0</v>
      </c>
      <c r="O854" s="29">
        <f>L854+N854</f>
        <v>4800</v>
      </c>
    </row>
    <row r="855" spans="1:15" ht="12" customHeight="1" x14ac:dyDescent="0.25">
      <c r="A855" s="65" t="s">
        <v>518</v>
      </c>
      <c r="B855" s="66"/>
      <c r="C855" s="66"/>
      <c r="D855" s="66"/>
      <c r="E855" s="66"/>
      <c r="F855" s="6">
        <f>SUM(F853:F854)</f>
        <v>0</v>
      </c>
      <c r="G855" s="6">
        <f>SUM(G853:G854)</f>
        <v>0</v>
      </c>
      <c r="H855" s="6">
        <f t="shared" ref="H855:J855" si="459">SUM(H853:H854)</f>
        <v>0</v>
      </c>
      <c r="I855" s="6">
        <f t="shared" si="459"/>
        <v>0</v>
      </c>
      <c r="J855" s="6">
        <f t="shared" si="459"/>
        <v>0</v>
      </c>
      <c r="K855" s="6">
        <f t="shared" ref="K855" si="460">SUM(K853:K854)</f>
        <v>18800</v>
      </c>
      <c r="L855" s="6">
        <f t="shared" ref="L855:O855" si="461">SUM(L853:L854)</f>
        <v>18800</v>
      </c>
      <c r="M855" s="6">
        <f t="shared" si="461"/>
        <v>804.08999999999992</v>
      </c>
      <c r="N855" s="6">
        <f t="shared" si="461"/>
        <v>0</v>
      </c>
      <c r="O855" s="6">
        <f t="shared" si="461"/>
        <v>18800</v>
      </c>
    </row>
    <row r="856" spans="1:15" ht="12" customHeight="1" outlineLevel="1" x14ac:dyDescent="0.25">
      <c r="A856" s="3" t="s">
        <v>516</v>
      </c>
      <c r="B856" s="3" t="s">
        <v>519</v>
      </c>
      <c r="C856" s="3" t="s">
        <v>99</v>
      </c>
      <c r="D856" s="3" t="s">
        <v>101</v>
      </c>
      <c r="E856" s="4" t="s">
        <v>102</v>
      </c>
      <c r="F856" s="5">
        <v>0</v>
      </c>
      <c r="G856" s="5">
        <v>0</v>
      </c>
      <c r="H856" s="5">
        <v>0</v>
      </c>
      <c r="I856" s="5">
        <v>0</v>
      </c>
      <c r="J856" s="5">
        <f>G856+I856</f>
        <v>0</v>
      </c>
      <c r="K856" s="5">
        <v>390000</v>
      </c>
      <c r="L856" s="5">
        <v>390000</v>
      </c>
      <c r="M856" s="5">
        <v>0</v>
      </c>
      <c r="N856" s="26">
        <v>0</v>
      </c>
      <c r="O856" s="29">
        <f>L856+N856</f>
        <v>390000</v>
      </c>
    </row>
    <row r="857" spans="1:15" ht="12" customHeight="1" x14ac:dyDescent="0.25">
      <c r="A857" s="65" t="s">
        <v>520</v>
      </c>
      <c r="B857" s="66"/>
      <c r="C857" s="66"/>
      <c r="D857" s="66"/>
      <c r="E857" s="66"/>
      <c r="F857" s="6">
        <f>SUM(F856)</f>
        <v>0</v>
      </c>
      <c r="G857" s="6">
        <f>SUM(G856)</f>
        <v>0</v>
      </c>
      <c r="H857" s="6">
        <f t="shared" ref="H857:J857" si="462">SUM(H856)</f>
        <v>0</v>
      </c>
      <c r="I857" s="6">
        <f t="shared" si="462"/>
        <v>0</v>
      </c>
      <c r="J857" s="6">
        <f t="shared" si="462"/>
        <v>0</v>
      </c>
      <c r="K857" s="6">
        <f t="shared" ref="K857" si="463">SUM(K856)</f>
        <v>390000</v>
      </c>
      <c r="L857" s="6">
        <f t="shared" ref="L857:O857" si="464">SUM(L856)</f>
        <v>390000</v>
      </c>
      <c r="M857" s="6">
        <f t="shared" si="464"/>
        <v>0</v>
      </c>
      <c r="N857" s="6">
        <f t="shared" si="464"/>
        <v>0</v>
      </c>
      <c r="O857" s="6">
        <f t="shared" si="464"/>
        <v>390000</v>
      </c>
    </row>
    <row r="858" spans="1:15" ht="12" customHeight="1" outlineLevel="1" x14ac:dyDescent="0.25">
      <c r="A858" s="3" t="s">
        <v>516</v>
      </c>
      <c r="B858" s="3" t="s">
        <v>521</v>
      </c>
      <c r="C858" s="3" t="s">
        <v>99</v>
      </c>
      <c r="D858" s="3" t="s">
        <v>168</v>
      </c>
      <c r="E858" s="4" t="s">
        <v>522</v>
      </c>
      <c r="F858" s="5">
        <v>0</v>
      </c>
      <c r="G858" s="5">
        <v>0</v>
      </c>
      <c r="H858" s="5">
        <v>0</v>
      </c>
      <c r="I858" s="25">
        <v>0</v>
      </c>
      <c r="J858" s="27">
        <f>G858+I858</f>
        <v>0</v>
      </c>
      <c r="K858" s="5">
        <v>0</v>
      </c>
      <c r="L858" s="5">
        <v>0</v>
      </c>
      <c r="M858" s="33">
        <v>0</v>
      </c>
      <c r="N858" s="5">
        <v>0</v>
      </c>
      <c r="O858" s="5">
        <v>0</v>
      </c>
    </row>
    <row r="859" spans="1:15" ht="12" customHeight="1" outlineLevel="1" x14ac:dyDescent="0.25">
      <c r="A859" s="3" t="s">
        <v>516</v>
      </c>
      <c r="B859" s="3" t="s">
        <v>521</v>
      </c>
      <c r="C859" s="3" t="s">
        <v>523</v>
      </c>
      <c r="D859" s="3" t="s">
        <v>168</v>
      </c>
      <c r="E859" s="4" t="s">
        <v>522</v>
      </c>
      <c r="F859" s="5">
        <v>0</v>
      </c>
      <c r="G859" s="33">
        <v>0</v>
      </c>
      <c r="H859" s="33">
        <v>51170.03</v>
      </c>
      <c r="I859" s="25">
        <v>51170</v>
      </c>
      <c r="J859" s="27">
        <f t="shared" ref="J859:J860" si="465">G859+I859</f>
        <v>51170</v>
      </c>
      <c r="K859" s="5">
        <v>0</v>
      </c>
      <c r="L859" s="5">
        <v>0</v>
      </c>
      <c r="M859" s="33">
        <v>0</v>
      </c>
      <c r="N859" s="5">
        <v>0</v>
      </c>
      <c r="O859" s="5">
        <v>0</v>
      </c>
    </row>
    <row r="860" spans="1:15" ht="12" customHeight="1" outlineLevel="1" x14ac:dyDescent="0.25">
      <c r="A860" s="3" t="s">
        <v>516</v>
      </c>
      <c r="B860" s="3" t="s">
        <v>521</v>
      </c>
      <c r="C860" s="3" t="s">
        <v>523</v>
      </c>
      <c r="D860" s="3" t="s">
        <v>236</v>
      </c>
      <c r="E860" s="4" t="s">
        <v>237</v>
      </c>
      <c r="F860" s="5">
        <v>0</v>
      </c>
      <c r="G860" s="5">
        <v>0</v>
      </c>
      <c r="H860" s="5">
        <v>0</v>
      </c>
      <c r="I860" s="25">
        <v>0</v>
      </c>
      <c r="J860" s="27">
        <f t="shared" si="465"/>
        <v>0</v>
      </c>
      <c r="K860" s="5">
        <v>0</v>
      </c>
      <c r="L860" s="5">
        <v>0</v>
      </c>
      <c r="M860" s="33">
        <v>0</v>
      </c>
      <c r="N860" s="5">
        <v>0</v>
      </c>
      <c r="O860" s="5">
        <v>0</v>
      </c>
    </row>
    <row r="861" spans="1:15" ht="12" customHeight="1" outlineLevel="1" x14ac:dyDescent="0.25">
      <c r="A861" s="3" t="s">
        <v>516</v>
      </c>
      <c r="B861" s="3" t="s">
        <v>521</v>
      </c>
      <c r="C861" s="3" t="s">
        <v>523</v>
      </c>
      <c r="D861" s="3" t="s">
        <v>263</v>
      </c>
      <c r="E861" s="4" t="s">
        <v>264</v>
      </c>
      <c r="F861" s="5">
        <v>0</v>
      </c>
      <c r="G861" s="5">
        <v>0</v>
      </c>
      <c r="H861" s="5">
        <v>0</v>
      </c>
      <c r="I861" s="5">
        <v>0</v>
      </c>
      <c r="J861" s="5">
        <f>G861+I861</f>
        <v>0</v>
      </c>
      <c r="K861" s="5">
        <v>0</v>
      </c>
      <c r="L861" s="5">
        <v>0</v>
      </c>
      <c r="M861" s="33">
        <v>0</v>
      </c>
      <c r="N861" s="26">
        <v>0</v>
      </c>
      <c r="O861" s="29">
        <f>L861+N861</f>
        <v>0</v>
      </c>
    </row>
    <row r="862" spans="1:15" ht="12" customHeight="1" outlineLevel="1" x14ac:dyDescent="0.25">
      <c r="A862" s="3" t="s">
        <v>516</v>
      </c>
      <c r="B862" s="3" t="s">
        <v>521</v>
      </c>
      <c r="C862" s="3" t="s">
        <v>523</v>
      </c>
      <c r="D862" s="3" t="s">
        <v>629</v>
      </c>
      <c r="E862" s="4" t="s">
        <v>630</v>
      </c>
      <c r="F862" s="5">
        <v>0</v>
      </c>
      <c r="G862" s="5">
        <v>0</v>
      </c>
      <c r="H862" s="5">
        <v>0</v>
      </c>
      <c r="I862" s="5">
        <v>0</v>
      </c>
      <c r="J862" s="5">
        <f>G862+I862</f>
        <v>0</v>
      </c>
      <c r="K862" s="5">
        <v>0</v>
      </c>
      <c r="L862" s="5">
        <v>0</v>
      </c>
      <c r="M862" s="33">
        <v>0</v>
      </c>
      <c r="N862" s="26">
        <v>0</v>
      </c>
      <c r="O862" s="29">
        <f>L862+N862</f>
        <v>0</v>
      </c>
    </row>
    <row r="863" spans="1:15" ht="12" customHeight="1" outlineLevel="1" x14ac:dyDescent="0.25">
      <c r="A863" s="3" t="s">
        <v>516</v>
      </c>
      <c r="B863" s="3" t="s">
        <v>521</v>
      </c>
      <c r="C863" s="3" t="s">
        <v>523</v>
      </c>
      <c r="D863" s="3" t="s">
        <v>144</v>
      </c>
      <c r="E863" s="4" t="s">
        <v>145</v>
      </c>
      <c r="F863" s="5">
        <v>0</v>
      </c>
      <c r="G863" s="5">
        <v>0</v>
      </c>
      <c r="H863" s="5">
        <v>0</v>
      </c>
      <c r="I863" s="5">
        <v>0</v>
      </c>
      <c r="J863" s="5">
        <f>G863+I863</f>
        <v>0</v>
      </c>
      <c r="K863" s="5">
        <v>255000</v>
      </c>
      <c r="L863" s="5">
        <v>255000</v>
      </c>
      <c r="M863" s="39">
        <v>12377.37</v>
      </c>
      <c r="N863" s="26">
        <v>-81000</v>
      </c>
      <c r="O863" s="29">
        <f>L863+N863</f>
        <v>174000</v>
      </c>
    </row>
    <row r="864" spans="1:15" ht="12" customHeight="1" outlineLevel="1" x14ac:dyDescent="0.25">
      <c r="A864" s="3" t="s">
        <v>516</v>
      </c>
      <c r="B864" s="3" t="s">
        <v>521</v>
      </c>
      <c r="C864" s="3" t="s">
        <v>523</v>
      </c>
      <c r="D864" s="3" t="s">
        <v>527</v>
      </c>
      <c r="E864" s="4" t="s">
        <v>528</v>
      </c>
      <c r="F864" s="5">
        <v>0</v>
      </c>
      <c r="G864" s="5">
        <v>0</v>
      </c>
      <c r="H864" s="5">
        <v>0</v>
      </c>
      <c r="I864" s="5">
        <v>0</v>
      </c>
      <c r="J864" s="5">
        <f>G864+I864</f>
        <v>0</v>
      </c>
      <c r="K864" s="5">
        <v>0</v>
      </c>
      <c r="L864" s="5">
        <v>0</v>
      </c>
      <c r="M864" s="33">
        <v>0</v>
      </c>
      <c r="N864" s="26">
        <v>0</v>
      </c>
      <c r="O864" s="29">
        <f>L864+N864</f>
        <v>0</v>
      </c>
    </row>
    <row r="865" spans="1:20" ht="12" customHeight="1" x14ac:dyDescent="0.25">
      <c r="A865" s="65" t="s">
        <v>524</v>
      </c>
      <c r="B865" s="66"/>
      <c r="C865" s="66"/>
      <c r="D865" s="66"/>
      <c r="E865" s="66"/>
      <c r="F865" s="6">
        <f t="shared" ref="F865:O865" si="466">SUM(F858:F864)</f>
        <v>0</v>
      </c>
      <c r="G865" s="6">
        <f t="shared" si="466"/>
        <v>0</v>
      </c>
      <c r="H865" s="6">
        <f t="shared" si="466"/>
        <v>51170.03</v>
      </c>
      <c r="I865" s="6">
        <f t="shared" si="466"/>
        <v>51170</v>
      </c>
      <c r="J865" s="6">
        <f t="shared" si="466"/>
        <v>51170</v>
      </c>
      <c r="K865" s="6">
        <f t="shared" si="466"/>
        <v>255000</v>
      </c>
      <c r="L865" s="6">
        <f t="shared" si="466"/>
        <v>255000</v>
      </c>
      <c r="M865" s="6">
        <f t="shared" si="466"/>
        <v>12377.37</v>
      </c>
      <c r="N865" s="6">
        <f t="shared" si="466"/>
        <v>-81000</v>
      </c>
      <c r="O865" s="6">
        <f t="shared" si="466"/>
        <v>174000</v>
      </c>
    </row>
    <row r="866" spans="1:20" ht="12" customHeight="1" outlineLevel="1" x14ac:dyDescent="0.25">
      <c r="A866" s="3" t="s">
        <v>516</v>
      </c>
      <c r="B866" s="3" t="s">
        <v>525</v>
      </c>
      <c r="C866" s="3" t="s">
        <v>526</v>
      </c>
      <c r="D866" s="3" t="s">
        <v>527</v>
      </c>
      <c r="E866" s="4" t="s">
        <v>528</v>
      </c>
      <c r="F866" s="5">
        <v>0</v>
      </c>
      <c r="G866" s="5">
        <v>0</v>
      </c>
      <c r="H866" s="5">
        <v>0</v>
      </c>
      <c r="I866" s="5">
        <v>0</v>
      </c>
      <c r="J866" s="5">
        <f>G866+I866</f>
        <v>0</v>
      </c>
      <c r="K866" s="5">
        <v>0</v>
      </c>
      <c r="L866" s="5">
        <v>0</v>
      </c>
      <c r="M866" s="5">
        <v>0</v>
      </c>
      <c r="N866" s="26">
        <v>0</v>
      </c>
      <c r="O866" s="29">
        <f>L866+N866</f>
        <v>0</v>
      </c>
    </row>
    <row r="867" spans="1:20" ht="12" customHeight="1" x14ac:dyDescent="0.25">
      <c r="A867" s="65" t="s">
        <v>529</v>
      </c>
      <c r="B867" s="66"/>
      <c r="C867" s="66"/>
      <c r="D867" s="66"/>
      <c r="E867" s="66"/>
      <c r="F867" s="6">
        <f>SUM(F866)</f>
        <v>0</v>
      </c>
      <c r="G867" s="6">
        <f>SUM(G866)</f>
        <v>0</v>
      </c>
      <c r="H867" s="6">
        <f t="shared" ref="H867:J867" si="467">SUM(H866)</f>
        <v>0</v>
      </c>
      <c r="I867" s="6">
        <f t="shared" si="467"/>
        <v>0</v>
      </c>
      <c r="J867" s="6">
        <f t="shared" si="467"/>
        <v>0</v>
      </c>
      <c r="K867" s="6">
        <f>SUM(K866)</f>
        <v>0</v>
      </c>
      <c r="L867" s="6">
        <f>SUM(L866)</f>
        <v>0</v>
      </c>
      <c r="M867" s="6">
        <f t="shared" ref="M867:O867" si="468">SUM(M866)</f>
        <v>0</v>
      </c>
      <c r="N867" s="6">
        <f t="shared" si="468"/>
        <v>0</v>
      </c>
      <c r="O867" s="6">
        <f t="shared" si="468"/>
        <v>0</v>
      </c>
    </row>
    <row r="868" spans="1:20" ht="12" customHeight="1" outlineLevel="1" x14ac:dyDescent="0.25">
      <c r="A868" s="3" t="s">
        <v>516</v>
      </c>
      <c r="B868" s="3" t="s">
        <v>530</v>
      </c>
      <c r="C868" s="3" t="s">
        <v>531</v>
      </c>
      <c r="D868" s="3" t="s">
        <v>144</v>
      </c>
      <c r="E868" s="4" t="s">
        <v>145</v>
      </c>
      <c r="F868" s="5">
        <v>0</v>
      </c>
      <c r="G868" s="5">
        <v>0</v>
      </c>
      <c r="H868" s="5">
        <v>0</v>
      </c>
      <c r="I868" s="5">
        <v>0</v>
      </c>
      <c r="J868" s="5">
        <f>G868+I868</f>
        <v>0</v>
      </c>
      <c r="K868" s="5">
        <v>170000</v>
      </c>
      <c r="L868" s="5">
        <v>170000</v>
      </c>
      <c r="M868" s="39">
        <v>0</v>
      </c>
      <c r="N868" s="26">
        <v>100000</v>
      </c>
      <c r="O868" s="29">
        <f>L868+N868</f>
        <v>270000</v>
      </c>
    </row>
    <row r="869" spans="1:20" ht="12" customHeight="1" x14ac:dyDescent="0.25">
      <c r="A869" s="65" t="s">
        <v>532</v>
      </c>
      <c r="B869" s="66"/>
      <c r="C869" s="66"/>
      <c r="D869" s="66"/>
      <c r="E869" s="66"/>
      <c r="F869" s="6">
        <f>SUM(F868)</f>
        <v>0</v>
      </c>
      <c r="G869" s="6">
        <f>SUM(G868)</f>
        <v>0</v>
      </c>
      <c r="H869" s="6">
        <f t="shared" ref="H869:J869" si="469">SUM(H868)</f>
        <v>0</v>
      </c>
      <c r="I869" s="6">
        <f t="shared" si="469"/>
        <v>0</v>
      </c>
      <c r="J869" s="6">
        <f t="shared" si="469"/>
        <v>0</v>
      </c>
      <c r="K869" s="6">
        <f t="shared" ref="K869" si="470">SUM(K868)</f>
        <v>170000</v>
      </c>
      <c r="L869" s="6">
        <f t="shared" ref="L869:O869" si="471">SUM(L868)</f>
        <v>170000</v>
      </c>
      <c r="M869" s="6">
        <f t="shared" si="471"/>
        <v>0</v>
      </c>
      <c r="N869" s="6">
        <f t="shared" si="471"/>
        <v>100000</v>
      </c>
      <c r="O869" s="6">
        <f t="shared" si="471"/>
        <v>270000</v>
      </c>
    </row>
    <row r="870" spans="1:20" s="7" customFormat="1" ht="12" customHeight="1" x14ac:dyDescent="0.25">
      <c r="A870" s="67" t="s">
        <v>533</v>
      </c>
      <c r="B870" s="68"/>
      <c r="C870" s="68"/>
      <c r="D870" s="68"/>
      <c r="E870" s="68"/>
      <c r="F870" s="10">
        <f t="shared" ref="F870:O870" si="472">SUM(F855,F857,F865,F867,F869)</f>
        <v>0</v>
      </c>
      <c r="G870" s="10">
        <f t="shared" si="472"/>
        <v>0</v>
      </c>
      <c r="H870" s="10">
        <f t="shared" si="472"/>
        <v>51170.03</v>
      </c>
      <c r="I870" s="10">
        <f t="shared" si="472"/>
        <v>51170</v>
      </c>
      <c r="J870" s="10">
        <f t="shared" si="472"/>
        <v>51170</v>
      </c>
      <c r="K870" s="10">
        <f t="shared" si="472"/>
        <v>833800</v>
      </c>
      <c r="L870" s="10">
        <f t="shared" si="472"/>
        <v>833800</v>
      </c>
      <c r="M870" s="10">
        <f t="shared" si="472"/>
        <v>13181.460000000001</v>
      </c>
      <c r="N870" s="10">
        <f t="shared" si="472"/>
        <v>19000</v>
      </c>
      <c r="O870" s="10">
        <f t="shared" si="472"/>
        <v>852800</v>
      </c>
    </row>
    <row r="871" spans="1:20" ht="12" customHeight="1" outlineLevel="1" x14ac:dyDescent="0.25">
      <c r="A871" s="3" t="s">
        <v>534</v>
      </c>
      <c r="B871" s="3" t="s">
        <v>535</v>
      </c>
      <c r="C871" s="3" t="s">
        <v>13</v>
      </c>
      <c r="D871" s="3" t="s">
        <v>117</v>
      </c>
      <c r="E871" s="4" t="s">
        <v>118</v>
      </c>
      <c r="F871" s="5">
        <v>0</v>
      </c>
      <c r="G871" s="5">
        <v>0</v>
      </c>
      <c r="H871" s="33">
        <v>0</v>
      </c>
      <c r="I871" s="25">
        <v>0</v>
      </c>
      <c r="J871" s="27">
        <f>G871+I871</f>
        <v>0</v>
      </c>
      <c r="K871" s="5">
        <v>0</v>
      </c>
      <c r="L871" s="5">
        <v>0</v>
      </c>
      <c r="M871" s="33">
        <v>0</v>
      </c>
      <c r="N871" s="5">
        <v>0</v>
      </c>
      <c r="O871" s="5">
        <v>0</v>
      </c>
      <c r="P871" s="40"/>
      <c r="Q871" s="41"/>
      <c r="R871" s="41"/>
      <c r="S871" s="41"/>
      <c r="T871" s="41"/>
    </row>
    <row r="872" spans="1:20" ht="12" customHeight="1" outlineLevel="1" x14ac:dyDescent="0.25">
      <c r="A872" s="3" t="s">
        <v>534</v>
      </c>
      <c r="B872" s="3" t="s">
        <v>535</v>
      </c>
      <c r="C872" s="3" t="s">
        <v>536</v>
      </c>
      <c r="D872" s="3" t="s">
        <v>101</v>
      </c>
      <c r="E872" s="4" t="s">
        <v>102</v>
      </c>
      <c r="F872" s="5">
        <v>0</v>
      </c>
      <c r="G872" s="5">
        <v>0</v>
      </c>
      <c r="H872" s="33">
        <v>0</v>
      </c>
      <c r="I872" s="5">
        <v>0</v>
      </c>
      <c r="J872" s="5">
        <f t="shared" ref="J872:J875" si="473">G872+I872</f>
        <v>0</v>
      </c>
      <c r="K872" s="5">
        <v>200000</v>
      </c>
      <c r="L872" s="5">
        <v>200000</v>
      </c>
      <c r="M872" s="33">
        <v>23539.96</v>
      </c>
      <c r="N872" s="26">
        <v>0</v>
      </c>
      <c r="O872" s="29">
        <f>L872+N872</f>
        <v>200000</v>
      </c>
      <c r="P872" s="40"/>
      <c r="Q872" s="41"/>
      <c r="R872" s="41"/>
      <c r="S872" s="41"/>
      <c r="T872" s="41"/>
    </row>
    <row r="873" spans="1:20" ht="12" customHeight="1" outlineLevel="1" x14ac:dyDescent="0.25">
      <c r="A873" s="3" t="s">
        <v>534</v>
      </c>
      <c r="B873" s="3" t="s">
        <v>535</v>
      </c>
      <c r="C873" s="3" t="s">
        <v>537</v>
      </c>
      <c r="D873" s="3" t="s">
        <v>169</v>
      </c>
      <c r="E873" s="4" t="s">
        <v>170</v>
      </c>
      <c r="F873" s="5">
        <v>240000</v>
      </c>
      <c r="G873" s="5">
        <v>240000</v>
      </c>
      <c r="H873" s="33">
        <v>60575</v>
      </c>
      <c r="I873" s="25">
        <v>0</v>
      </c>
      <c r="J873" s="27">
        <f t="shared" si="473"/>
        <v>240000</v>
      </c>
      <c r="K873" s="5">
        <v>0</v>
      </c>
      <c r="L873" s="5">
        <v>0</v>
      </c>
      <c r="M873" s="33">
        <v>0</v>
      </c>
      <c r="N873" s="5">
        <v>0</v>
      </c>
      <c r="O873" s="5">
        <v>0</v>
      </c>
      <c r="P873" s="40"/>
      <c r="Q873" s="41"/>
      <c r="R873" s="41"/>
      <c r="S873" s="41"/>
      <c r="T873" s="41"/>
    </row>
    <row r="874" spans="1:20" ht="12" customHeight="1" outlineLevel="1" x14ac:dyDescent="0.25">
      <c r="A874" s="3" t="s">
        <v>534</v>
      </c>
      <c r="B874" s="3" t="s">
        <v>535</v>
      </c>
      <c r="C874" s="3" t="s">
        <v>537</v>
      </c>
      <c r="D874" s="3" t="s">
        <v>171</v>
      </c>
      <c r="E874" s="4" t="s">
        <v>172</v>
      </c>
      <c r="F874" s="5">
        <v>30000</v>
      </c>
      <c r="G874" s="5">
        <v>30000</v>
      </c>
      <c r="H874" s="39">
        <v>4250</v>
      </c>
      <c r="I874" s="25">
        <v>0</v>
      </c>
      <c r="J874" s="27">
        <f t="shared" si="473"/>
        <v>30000</v>
      </c>
      <c r="K874" s="5">
        <v>0</v>
      </c>
      <c r="L874" s="5">
        <v>0</v>
      </c>
      <c r="M874" s="33">
        <v>0</v>
      </c>
      <c r="N874" s="5">
        <v>0</v>
      </c>
      <c r="O874" s="5">
        <v>0</v>
      </c>
      <c r="P874" s="40"/>
      <c r="Q874" s="41"/>
      <c r="R874" s="41"/>
      <c r="S874" s="41"/>
      <c r="T874" s="41"/>
    </row>
    <row r="875" spans="1:20" ht="12" customHeight="1" outlineLevel="1" x14ac:dyDescent="0.25">
      <c r="A875" s="3" t="s">
        <v>534</v>
      </c>
      <c r="B875" s="3" t="s">
        <v>535</v>
      </c>
      <c r="C875" s="3" t="s">
        <v>537</v>
      </c>
      <c r="D875" s="3" t="s">
        <v>374</v>
      </c>
      <c r="E875" s="4" t="s">
        <v>375</v>
      </c>
      <c r="F875" s="5">
        <v>0</v>
      </c>
      <c r="G875" s="5">
        <v>0</v>
      </c>
      <c r="H875" s="5">
        <v>0</v>
      </c>
      <c r="I875" s="25">
        <v>0</v>
      </c>
      <c r="J875" s="27">
        <f t="shared" si="473"/>
        <v>0</v>
      </c>
      <c r="K875" s="5">
        <v>0</v>
      </c>
      <c r="L875" s="5">
        <v>0</v>
      </c>
      <c r="M875" s="33">
        <v>0</v>
      </c>
      <c r="N875" s="5">
        <v>0</v>
      </c>
      <c r="O875" s="5">
        <v>0</v>
      </c>
      <c r="P875" s="40"/>
      <c r="Q875" s="41"/>
      <c r="R875" s="41"/>
      <c r="S875" s="41"/>
      <c r="T875" s="41"/>
    </row>
    <row r="876" spans="1:20" ht="12" customHeight="1" outlineLevel="1" x14ac:dyDescent="0.25">
      <c r="A876" s="3" t="s">
        <v>534</v>
      </c>
      <c r="B876" s="3" t="s">
        <v>535</v>
      </c>
      <c r="C876" s="3" t="s">
        <v>537</v>
      </c>
      <c r="D876" s="3" t="s">
        <v>128</v>
      </c>
      <c r="E876" s="4" t="s">
        <v>129</v>
      </c>
      <c r="F876" s="5">
        <v>0</v>
      </c>
      <c r="G876" s="5">
        <v>0</v>
      </c>
      <c r="H876" s="5">
        <v>0</v>
      </c>
      <c r="I876" s="5">
        <v>0</v>
      </c>
      <c r="J876" s="5">
        <f>G876+I876</f>
        <v>0</v>
      </c>
      <c r="K876" s="5">
        <v>0</v>
      </c>
      <c r="L876" s="5">
        <v>0</v>
      </c>
      <c r="M876" s="33">
        <v>0</v>
      </c>
      <c r="N876" s="26">
        <v>100000</v>
      </c>
      <c r="O876" s="29">
        <f>L876+N876</f>
        <v>100000</v>
      </c>
      <c r="P876" s="40"/>
      <c r="Q876" s="41"/>
      <c r="R876" s="41"/>
      <c r="S876" s="41"/>
      <c r="T876" s="41"/>
    </row>
    <row r="877" spans="1:20" ht="12" customHeight="1" outlineLevel="1" x14ac:dyDescent="0.25">
      <c r="A877" s="3" t="s">
        <v>534</v>
      </c>
      <c r="B877" s="3" t="s">
        <v>535</v>
      </c>
      <c r="C877" s="3" t="s">
        <v>537</v>
      </c>
      <c r="D877" s="3" t="s">
        <v>179</v>
      </c>
      <c r="E877" s="4" t="s">
        <v>180</v>
      </c>
      <c r="F877" s="5">
        <v>0</v>
      </c>
      <c r="G877" s="5">
        <v>0</v>
      </c>
      <c r="H877" s="5">
        <v>0</v>
      </c>
      <c r="I877" s="5">
        <v>0</v>
      </c>
      <c r="J877" s="5">
        <f t="shared" ref="J877:J883" si="474">G877+I877</f>
        <v>0</v>
      </c>
      <c r="K877" s="5">
        <v>35000</v>
      </c>
      <c r="L877" s="5">
        <v>35000</v>
      </c>
      <c r="M877" s="33">
        <v>0</v>
      </c>
      <c r="N877" s="26">
        <v>0</v>
      </c>
      <c r="O877" s="29">
        <f t="shared" ref="O877:O883" si="475">L877+N877</f>
        <v>35000</v>
      </c>
      <c r="P877" s="40"/>
      <c r="Q877" s="41"/>
      <c r="R877" s="41"/>
      <c r="S877" s="41"/>
      <c r="T877" s="41"/>
    </row>
    <row r="878" spans="1:20" ht="12" customHeight="1" outlineLevel="1" x14ac:dyDescent="0.25">
      <c r="A878" s="3" t="s">
        <v>534</v>
      </c>
      <c r="B878" s="3" t="s">
        <v>535</v>
      </c>
      <c r="C878" s="3" t="s">
        <v>537</v>
      </c>
      <c r="D878" s="3" t="s">
        <v>130</v>
      </c>
      <c r="E878" s="4" t="s">
        <v>131</v>
      </c>
      <c r="F878" s="5">
        <v>0</v>
      </c>
      <c r="G878" s="5">
        <v>0</v>
      </c>
      <c r="H878" s="5">
        <v>0</v>
      </c>
      <c r="I878" s="5">
        <v>0</v>
      </c>
      <c r="J878" s="5">
        <f t="shared" si="474"/>
        <v>0</v>
      </c>
      <c r="K878" s="5">
        <v>50000</v>
      </c>
      <c r="L878" s="5">
        <v>50000</v>
      </c>
      <c r="M878" s="33">
        <v>0</v>
      </c>
      <c r="N878" s="26">
        <v>0</v>
      </c>
      <c r="O878" s="29">
        <f t="shared" si="475"/>
        <v>50000</v>
      </c>
      <c r="P878" s="40"/>
      <c r="Q878" s="41"/>
      <c r="R878" s="41"/>
      <c r="S878" s="41"/>
      <c r="T878" s="41"/>
    </row>
    <row r="879" spans="1:20" ht="12" customHeight="1" outlineLevel="1" x14ac:dyDescent="0.25">
      <c r="A879" s="3" t="s">
        <v>534</v>
      </c>
      <c r="B879" s="3" t="s">
        <v>535</v>
      </c>
      <c r="C879" s="3" t="s">
        <v>537</v>
      </c>
      <c r="D879" s="3" t="s">
        <v>146</v>
      </c>
      <c r="E879" s="4" t="s">
        <v>147</v>
      </c>
      <c r="F879" s="5">
        <v>0</v>
      </c>
      <c r="G879" s="5">
        <v>0</v>
      </c>
      <c r="H879" s="5">
        <v>0</v>
      </c>
      <c r="I879" s="5">
        <v>0</v>
      </c>
      <c r="J879" s="5">
        <f t="shared" si="474"/>
        <v>0</v>
      </c>
      <c r="K879" s="5">
        <v>0</v>
      </c>
      <c r="L879" s="5">
        <v>0</v>
      </c>
      <c r="M879" s="33">
        <v>0</v>
      </c>
      <c r="N879" s="26">
        <v>0</v>
      </c>
      <c r="O879" s="29">
        <f t="shared" si="475"/>
        <v>0</v>
      </c>
      <c r="P879" s="40"/>
      <c r="Q879" s="41"/>
      <c r="R879" s="41"/>
      <c r="S879" s="41"/>
      <c r="T879" s="41"/>
    </row>
    <row r="880" spans="1:20" ht="12" customHeight="1" outlineLevel="1" x14ac:dyDescent="0.25">
      <c r="A880" s="3" t="s">
        <v>534</v>
      </c>
      <c r="B880" s="3" t="s">
        <v>535</v>
      </c>
      <c r="C880" s="3" t="s">
        <v>537</v>
      </c>
      <c r="D880" s="3" t="s">
        <v>181</v>
      </c>
      <c r="E880" s="4" t="s">
        <v>182</v>
      </c>
      <c r="F880" s="5">
        <v>0</v>
      </c>
      <c r="G880" s="5">
        <v>0</v>
      </c>
      <c r="H880" s="5">
        <v>0</v>
      </c>
      <c r="I880" s="5">
        <v>0</v>
      </c>
      <c r="J880" s="5">
        <f t="shared" si="474"/>
        <v>0</v>
      </c>
      <c r="K880" s="5">
        <v>70000</v>
      </c>
      <c r="L880" s="5">
        <v>70000</v>
      </c>
      <c r="M880" s="33">
        <v>16940</v>
      </c>
      <c r="N880" s="26">
        <v>0</v>
      </c>
      <c r="O880" s="29">
        <f t="shared" si="475"/>
        <v>70000</v>
      </c>
      <c r="P880" s="40"/>
      <c r="Q880" s="41"/>
      <c r="R880" s="41"/>
      <c r="S880" s="41"/>
      <c r="T880" s="41"/>
    </row>
    <row r="881" spans="1:20" ht="12" customHeight="1" outlineLevel="1" x14ac:dyDescent="0.25">
      <c r="A881" s="3" t="s">
        <v>534</v>
      </c>
      <c r="B881" s="3" t="s">
        <v>535</v>
      </c>
      <c r="C881" s="3" t="s">
        <v>537</v>
      </c>
      <c r="D881" s="3" t="s">
        <v>101</v>
      </c>
      <c r="E881" s="4" t="s">
        <v>102</v>
      </c>
      <c r="F881" s="5">
        <v>0</v>
      </c>
      <c r="G881" s="5">
        <v>0</v>
      </c>
      <c r="H881" s="5">
        <v>0</v>
      </c>
      <c r="I881" s="5">
        <v>0</v>
      </c>
      <c r="J881" s="5">
        <f t="shared" si="474"/>
        <v>0</v>
      </c>
      <c r="K881" s="5">
        <v>8000000</v>
      </c>
      <c r="L881" s="5">
        <v>8000000</v>
      </c>
      <c r="M881" s="33">
        <v>312882.03000000003</v>
      </c>
      <c r="N881" s="26">
        <v>0</v>
      </c>
      <c r="O881" s="29">
        <f t="shared" si="475"/>
        <v>8000000</v>
      </c>
      <c r="P881" s="40"/>
      <c r="Q881" s="41"/>
      <c r="R881" s="41"/>
      <c r="S881" s="41"/>
      <c r="T881" s="41"/>
    </row>
    <row r="882" spans="1:20" ht="12" customHeight="1" outlineLevel="1" x14ac:dyDescent="0.25">
      <c r="A882" s="3" t="s">
        <v>534</v>
      </c>
      <c r="B882" s="3" t="s">
        <v>535</v>
      </c>
      <c r="C882" s="3" t="s">
        <v>537</v>
      </c>
      <c r="D882" s="3" t="s">
        <v>84</v>
      </c>
      <c r="E882" s="4" t="s">
        <v>85</v>
      </c>
      <c r="F882" s="5">
        <v>0</v>
      </c>
      <c r="G882" s="5">
        <v>0</v>
      </c>
      <c r="H882" s="5">
        <v>0</v>
      </c>
      <c r="I882" s="5">
        <v>0</v>
      </c>
      <c r="J882" s="5">
        <f t="shared" si="474"/>
        <v>0</v>
      </c>
      <c r="K882" s="5">
        <v>0</v>
      </c>
      <c r="L882" s="5">
        <v>0</v>
      </c>
      <c r="M882" s="5">
        <v>0</v>
      </c>
      <c r="N882" s="26">
        <v>0</v>
      </c>
      <c r="O882" s="29">
        <f t="shared" si="475"/>
        <v>0</v>
      </c>
      <c r="P882" s="40"/>
      <c r="Q882" s="41"/>
      <c r="R882" s="41"/>
      <c r="S882" s="41"/>
      <c r="T882" s="41"/>
    </row>
    <row r="883" spans="1:20" ht="12" customHeight="1" outlineLevel="1" x14ac:dyDescent="0.25">
      <c r="A883" s="3" t="s">
        <v>534</v>
      </c>
      <c r="B883" s="3" t="s">
        <v>535</v>
      </c>
      <c r="C883" s="3" t="s">
        <v>538</v>
      </c>
      <c r="D883" s="3" t="s">
        <v>236</v>
      </c>
      <c r="E883" s="4" t="s">
        <v>237</v>
      </c>
      <c r="F883" s="5">
        <v>60000</v>
      </c>
      <c r="G883" s="39">
        <v>60000</v>
      </c>
      <c r="H883" s="39">
        <v>0</v>
      </c>
      <c r="I883" s="25">
        <v>0</v>
      </c>
      <c r="J883" s="27">
        <f t="shared" si="474"/>
        <v>60000</v>
      </c>
      <c r="K883" s="5">
        <v>0</v>
      </c>
      <c r="L883" s="5">
        <v>0</v>
      </c>
      <c r="M883" s="5">
        <v>0</v>
      </c>
      <c r="N883" s="26">
        <v>0</v>
      </c>
      <c r="O883" s="29">
        <f t="shared" si="475"/>
        <v>0</v>
      </c>
      <c r="P883" s="40"/>
      <c r="Q883" s="41"/>
      <c r="R883" s="41"/>
      <c r="S883" s="41"/>
      <c r="T883" s="41"/>
    </row>
    <row r="884" spans="1:20" ht="12" customHeight="1" x14ac:dyDescent="0.25">
      <c r="A884" s="65" t="s">
        <v>539</v>
      </c>
      <c r="B884" s="66"/>
      <c r="C884" s="66"/>
      <c r="D884" s="66"/>
      <c r="E884" s="66"/>
      <c r="F884" s="6">
        <f>SUM(F871:F883)</f>
        <v>330000</v>
      </c>
      <c r="G884" s="6">
        <f>SUM(G871:G883)</f>
        <v>330000</v>
      </c>
      <c r="H884" s="6">
        <f t="shared" ref="H884:J884" si="476">SUM(H871:H883)</f>
        <v>64825</v>
      </c>
      <c r="I884" s="6">
        <f t="shared" si="476"/>
        <v>0</v>
      </c>
      <c r="J884" s="6">
        <f t="shared" si="476"/>
        <v>330000</v>
      </c>
      <c r="K884" s="6">
        <f>SUM(K871:K883)</f>
        <v>8355000</v>
      </c>
      <c r="L884" s="6">
        <f>SUM(L871:L883)</f>
        <v>8355000</v>
      </c>
      <c r="M884" s="6">
        <f t="shared" ref="M884:O884" si="477">SUM(M871:M883)</f>
        <v>353361.99000000005</v>
      </c>
      <c r="N884" s="6">
        <f t="shared" si="477"/>
        <v>100000</v>
      </c>
      <c r="O884" s="6">
        <f t="shared" si="477"/>
        <v>8455000</v>
      </c>
      <c r="P884" s="40"/>
      <c r="Q884" s="41"/>
      <c r="R884" s="41"/>
      <c r="S884" s="41"/>
      <c r="T884" s="41"/>
    </row>
    <row r="885" spans="1:20" ht="12" customHeight="1" outlineLevel="1" x14ac:dyDescent="0.25">
      <c r="A885" s="3" t="s">
        <v>534</v>
      </c>
      <c r="B885" s="3" t="s">
        <v>540</v>
      </c>
      <c r="C885" s="3" t="s">
        <v>303</v>
      </c>
      <c r="D885" s="3" t="s">
        <v>101</v>
      </c>
      <c r="E885" s="4" t="s">
        <v>102</v>
      </c>
      <c r="F885" s="5">
        <v>0</v>
      </c>
      <c r="G885" s="5">
        <v>0</v>
      </c>
      <c r="H885" s="5">
        <v>0</v>
      </c>
      <c r="I885" s="5">
        <v>0</v>
      </c>
      <c r="J885" s="5">
        <f>G885+I885</f>
        <v>0</v>
      </c>
      <c r="K885" s="5">
        <v>50000</v>
      </c>
      <c r="L885" s="5">
        <v>50000</v>
      </c>
      <c r="M885" s="5">
        <v>0</v>
      </c>
      <c r="N885" s="26">
        <v>0</v>
      </c>
      <c r="O885" s="29">
        <f>L885+N885</f>
        <v>50000</v>
      </c>
    </row>
    <row r="886" spans="1:20" ht="12" customHeight="1" x14ac:dyDescent="0.25">
      <c r="A886" s="65" t="s">
        <v>541</v>
      </c>
      <c r="B886" s="66"/>
      <c r="C886" s="66"/>
      <c r="D886" s="66"/>
      <c r="E886" s="66"/>
      <c r="F886" s="6">
        <f>SUM(F885)</f>
        <v>0</v>
      </c>
      <c r="G886" s="6">
        <f>SUM(G885)</f>
        <v>0</v>
      </c>
      <c r="H886" s="6">
        <f t="shared" ref="H886:J886" si="478">SUM(H885)</f>
        <v>0</v>
      </c>
      <c r="I886" s="6">
        <f t="shared" si="478"/>
        <v>0</v>
      </c>
      <c r="J886" s="6">
        <f t="shared" si="478"/>
        <v>0</v>
      </c>
      <c r="K886" s="6">
        <f t="shared" ref="K886" si="479">SUM(K885)</f>
        <v>50000</v>
      </c>
      <c r="L886" s="6">
        <f t="shared" ref="L886:O886" si="480">SUM(L885)</f>
        <v>50000</v>
      </c>
      <c r="M886" s="6">
        <f t="shared" si="480"/>
        <v>0</v>
      </c>
      <c r="N886" s="6">
        <f t="shared" si="480"/>
        <v>0</v>
      </c>
      <c r="O886" s="6">
        <f t="shared" si="480"/>
        <v>50000</v>
      </c>
    </row>
    <row r="887" spans="1:20" ht="12" customHeight="1" outlineLevel="1" x14ac:dyDescent="0.25">
      <c r="A887" s="3" t="s">
        <v>534</v>
      </c>
      <c r="B887" s="3" t="s">
        <v>542</v>
      </c>
      <c r="C887" s="3" t="s">
        <v>543</v>
      </c>
      <c r="D887" s="3" t="s">
        <v>128</v>
      </c>
      <c r="E887" s="4" t="s">
        <v>129</v>
      </c>
      <c r="F887" s="5">
        <v>0</v>
      </c>
      <c r="G887" s="5">
        <v>0</v>
      </c>
      <c r="H887" s="5">
        <v>0</v>
      </c>
      <c r="I887" s="5">
        <v>0</v>
      </c>
      <c r="J887" s="5">
        <f>G887+I887</f>
        <v>0</v>
      </c>
      <c r="K887" s="5">
        <v>2500</v>
      </c>
      <c r="L887" s="5">
        <v>2500</v>
      </c>
      <c r="M887" s="5">
        <v>0</v>
      </c>
      <c r="N887" s="26">
        <v>0</v>
      </c>
      <c r="O887" s="29">
        <f>L887+N887</f>
        <v>2500</v>
      </c>
    </row>
    <row r="888" spans="1:20" ht="12" customHeight="1" outlineLevel="1" x14ac:dyDescent="0.25">
      <c r="A888" s="3" t="s">
        <v>534</v>
      </c>
      <c r="B888" s="3" t="s">
        <v>542</v>
      </c>
      <c r="C888" s="3" t="s">
        <v>543</v>
      </c>
      <c r="D888" s="3" t="s">
        <v>130</v>
      </c>
      <c r="E888" s="4" t="s">
        <v>131</v>
      </c>
      <c r="F888" s="5">
        <v>0</v>
      </c>
      <c r="G888" s="5">
        <v>0</v>
      </c>
      <c r="H888" s="5">
        <v>0</v>
      </c>
      <c r="I888" s="5">
        <v>0</v>
      </c>
      <c r="J888" s="5">
        <f t="shared" ref="J888:J891" si="481">G888+I888</f>
        <v>0</v>
      </c>
      <c r="K888" s="5">
        <v>3000</v>
      </c>
      <c r="L888" s="5">
        <v>3000</v>
      </c>
      <c r="M888" s="5">
        <v>0</v>
      </c>
      <c r="N888" s="26">
        <v>0</v>
      </c>
      <c r="O888" s="29">
        <f t="shared" ref="O888:O891" si="482">L888+N888</f>
        <v>3000</v>
      </c>
    </row>
    <row r="889" spans="1:20" ht="12" customHeight="1" outlineLevel="1" x14ac:dyDescent="0.25">
      <c r="A889" s="3" t="s">
        <v>534</v>
      </c>
      <c r="B889" s="3" t="s">
        <v>542</v>
      </c>
      <c r="C889" s="3" t="s">
        <v>543</v>
      </c>
      <c r="D889" s="3" t="s">
        <v>101</v>
      </c>
      <c r="E889" s="4" t="s">
        <v>102</v>
      </c>
      <c r="F889" s="5">
        <v>0</v>
      </c>
      <c r="G889" s="5">
        <v>0</v>
      </c>
      <c r="H889" s="5">
        <v>0</v>
      </c>
      <c r="I889" s="5">
        <v>0</v>
      </c>
      <c r="J889" s="5">
        <f t="shared" si="481"/>
        <v>0</v>
      </c>
      <c r="K889" s="5">
        <v>10000</v>
      </c>
      <c r="L889" s="5">
        <v>10000</v>
      </c>
      <c r="M889" s="5">
        <v>0</v>
      </c>
      <c r="N889" s="26">
        <v>0</v>
      </c>
      <c r="O889" s="29">
        <f t="shared" si="482"/>
        <v>10000</v>
      </c>
    </row>
    <row r="890" spans="1:20" ht="12" customHeight="1" outlineLevel="1" x14ac:dyDescent="0.25">
      <c r="A890" s="3" t="s">
        <v>534</v>
      </c>
      <c r="B890" s="3" t="s">
        <v>542</v>
      </c>
      <c r="C890" s="3" t="s">
        <v>543</v>
      </c>
      <c r="D890" s="3" t="s">
        <v>160</v>
      </c>
      <c r="E890" s="4" t="s">
        <v>161</v>
      </c>
      <c r="F890" s="5">
        <v>0</v>
      </c>
      <c r="G890" s="5">
        <v>0</v>
      </c>
      <c r="H890" s="5">
        <v>0</v>
      </c>
      <c r="I890" s="5">
        <v>0</v>
      </c>
      <c r="J890" s="5">
        <f t="shared" si="481"/>
        <v>0</v>
      </c>
      <c r="K890" s="5">
        <v>15000</v>
      </c>
      <c r="L890" s="5">
        <v>15000</v>
      </c>
      <c r="M890" s="5">
        <v>0</v>
      </c>
      <c r="N890" s="26">
        <v>0</v>
      </c>
      <c r="O890" s="29">
        <f t="shared" si="482"/>
        <v>15000</v>
      </c>
    </row>
    <row r="891" spans="1:20" ht="12" customHeight="1" outlineLevel="1" x14ac:dyDescent="0.25">
      <c r="A891" s="3" t="s">
        <v>534</v>
      </c>
      <c r="B891" s="3" t="s">
        <v>542</v>
      </c>
      <c r="C891" s="3" t="s">
        <v>543</v>
      </c>
      <c r="D891" s="3" t="s">
        <v>162</v>
      </c>
      <c r="E891" s="4" t="s">
        <v>163</v>
      </c>
      <c r="F891" s="5">
        <v>0</v>
      </c>
      <c r="G891" s="5">
        <v>0</v>
      </c>
      <c r="H891" s="5">
        <v>0</v>
      </c>
      <c r="I891" s="5">
        <v>0</v>
      </c>
      <c r="J891" s="5">
        <f t="shared" si="481"/>
        <v>0</v>
      </c>
      <c r="K891" s="5">
        <v>3000</v>
      </c>
      <c r="L891" s="5">
        <v>3000</v>
      </c>
      <c r="M891" s="5">
        <v>0</v>
      </c>
      <c r="N891" s="26">
        <v>0</v>
      </c>
      <c r="O891" s="29">
        <f t="shared" si="482"/>
        <v>3000</v>
      </c>
    </row>
    <row r="892" spans="1:20" ht="12" customHeight="1" x14ac:dyDescent="0.25">
      <c r="A892" s="65" t="s">
        <v>544</v>
      </c>
      <c r="B892" s="66"/>
      <c r="C892" s="66"/>
      <c r="D892" s="66"/>
      <c r="E892" s="66"/>
      <c r="F892" s="6">
        <f>SUM(F887:F891)</f>
        <v>0</v>
      </c>
      <c r="G892" s="6">
        <f>SUM(G887:G891)</f>
        <v>0</v>
      </c>
      <c r="H892" s="6">
        <f t="shared" ref="H892:J892" si="483">SUM(H887:H891)</f>
        <v>0</v>
      </c>
      <c r="I892" s="6">
        <f t="shared" si="483"/>
        <v>0</v>
      </c>
      <c r="J892" s="6">
        <f t="shared" si="483"/>
        <v>0</v>
      </c>
      <c r="K892" s="6">
        <f t="shared" ref="K892" si="484">SUM(K887:K891)</f>
        <v>33500</v>
      </c>
      <c r="L892" s="6">
        <f t="shared" ref="L892:O892" si="485">SUM(L887:L891)</f>
        <v>33500</v>
      </c>
      <c r="M892" s="6">
        <f t="shared" si="485"/>
        <v>0</v>
      </c>
      <c r="N892" s="6">
        <f t="shared" si="485"/>
        <v>0</v>
      </c>
      <c r="O892" s="6">
        <f t="shared" si="485"/>
        <v>33500</v>
      </c>
    </row>
    <row r="893" spans="1:20" ht="12" customHeight="1" outlineLevel="1" x14ac:dyDescent="0.25">
      <c r="A893" s="3" t="s">
        <v>534</v>
      </c>
      <c r="B893" s="3" t="s">
        <v>545</v>
      </c>
      <c r="C893" s="3" t="s">
        <v>274</v>
      </c>
      <c r="D893" s="3" t="s">
        <v>80</v>
      </c>
      <c r="E893" s="4" t="s">
        <v>81</v>
      </c>
      <c r="F893" s="5">
        <v>1500000</v>
      </c>
      <c r="G893" s="5">
        <v>1500000</v>
      </c>
      <c r="H893" s="39">
        <v>7742.19</v>
      </c>
      <c r="I893" s="25">
        <v>0</v>
      </c>
      <c r="J893" s="27">
        <f>G893+I893</f>
        <v>1500000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</row>
    <row r="894" spans="1:20" ht="12" customHeight="1" x14ac:dyDescent="0.25">
      <c r="A894" s="65" t="s">
        <v>546</v>
      </c>
      <c r="B894" s="66"/>
      <c r="C894" s="66"/>
      <c r="D894" s="66"/>
      <c r="E894" s="66"/>
      <c r="F894" s="6">
        <f>SUM(F893)</f>
        <v>1500000</v>
      </c>
      <c r="G894" s="6">
        <f>SUM(G893)</f>
        <v>1500000</v>
      </c>
      <c r="H894" s="6">
        <f t="shared" ref="H894:J894" si="486">SUM(H893)</f>
        <v>7742.19</v>
      </c>
      <c r="I894" s="6">
        <f t="shared" si="486"/>
        <v>0</v>
      </c>
      <c r="J894" s="6">
        <f t="shared" si="486"/>
        <v>1500000</v>
      </c>
      <c r="K894" s="6">
        <f>SUM(K893)</f>
        <v>0</v>
      </c>
      <c r="L894" s="6">
        <f>SUM(L893)</f>
        <v>0</v>
      </c>
      <c r="M894" s="6">
        <f t="shared" ref="M894:O894" si="487">SUM(M893)</f>
        <v>0</v>
      </c>
      <c r="N894" s="6">
        <f t="shared" si="487"/>
        <v>0</v>
      </c>
      <c r="O894" s="6">
        <f t="shared" si="487"/>
        <v>0</v>
      </c>
    </row>
    <row r="895" spans="1:20" ht="12" customHeight="1" outlineLevel="1" x14ac:dyDescent="0.25">
      <c r="A895" s="3" t="s">
        <v>534</v>
      </c>
      <c r="B895" s="3" t="s">
        <v>547</v>
      </c>
      <c r="C895" s="3" t="s">
        <v>548</v>
      </c>
      <c r="D895" s="3" t="s">
        <v>169</v>
      </c>
      <c r="E895" s="4" t="s">
        <v>170</v>
      </c>
      <c r="F895" s="5">
        <v>200000</v>
      </c>
      <c r="G895" s="5">
        <v>200000</v>
      </c>
      <c r="H895" s="33">
        <v>2507</v>
      </c>
      <c r="I895" s="25">
        <v>0</v>
      </c>
      <c r="J895" s="27">
        <f>G895+I895</f>
        <v>200000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</row>
    <row r="896" spans="1:20" ht="12" customHeight="1" outlineLevel="1" x14ac:dyDescent="0.25">
      <c r="A896" s="3" t="s">
        <v>534</v>
      </c>
      <c r="B896" s="3" t="s">
        <v>596</v>
      </c>
      <c r="C896" s="3" t="s">
        <v>548</v>
      </c>
      <c r="D896" s="3" t="s">
        <v>80</v>
      </c>
      <c r="E896" s="4" t="s">
        <v>81</v>
      </c>
      <c r="F896" s="5">
        <v>0</v>
      </c>
      <c r="G896" s="5">
        <v>0</v>
      </c>
      <c r="H896" s="33">
        <v>2000</v>
      </c>
      <c r="I896" s="25">
        <v>2000</v>
      </c>
      <c r="J896" s="27">
        <f>G896+I896</f>
        <v>2000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</row>
    <row r="897" spans="1:21" ht="12" customHeight="1" outlineLevel="1" x14ac:dyDescent="0.25">
      <c r="A897" s="3" t="s">
        <v>534</v>
      </c>
      <c r="B897" s="3" t="s">
        <v>547</v>
      </c>
      <c r="C897" s="3" t="s">
        <v>548</v>
      </c>
      <c r="D897" s="3" t="s">
        <v>128</v>
      </c>
      <c r="E897" s="4" t="s">
        <v>129</v>
      </c>
      <c r="F897" s="5">
        <v>0</v>
      </c>
      <c r="G897" s="5">
        <v>0</v>
      </c>
      <c r="H897" s="5">
        <v>0</v>
      </c>
      <c r="I897" s="5">
        <v>0</v>
      </c>
      <c r="J897" s="5">
        <f>G897+I897</f>
        <v>0</v>
      </c>
      <c r="K897" s="5">
        <v>0</v>
      </c>
      <c r="L897" s="5">
        <v>0</v>
      </c>
      <c r="M897" s="5">
        <v>0</v>
      </c>
      <c r="N897" s="26">
        <v>0</v>
      </c>
      <c r="O897" s="29">
        <f>L897+N897</f>
        <v>0</v>
      </c>
    </row>
    <row r="898" spans="1:21" ht="12" customHeight="1" outlineLevel="1" x14ac:dyDescent="0.25">
      <c r="A898" s="3" t="s">
        <v>534</v>
      </c>
      <c r="B898" s="3" t="s">
        <v>547</v>
      </c>
      <c r="C898" s="3" t="s">
        <v>548</v>
      </c>
      <c r="D898" s="3" t="s">
        <v>130</v>
      </c>
      <c r="E898" s="4" t="s">
        <v>131</v>
      </c>
      <c r="F898" s="5">
        <v>0</v>
      </c>
      <c r="G898" s="5">
        <v>0</v>
      </c>
      <c r="H898" s="5">
        <v>0</v>
      </c>
      <c r="I898" s="5">
        <v>0</v>
      </c>
      <c r="J898" s="5">
        <f t="shared" ref="J898:J899" si="488">G898+I898</f>
        <v>0</v>
      </c>
      <c r="K898" s="5">
        <v>0</v>
      </c>
      <c r="L898" s="5">
        <v>0</v>
      </c>
      <c r="M898" s="5">
        <v>0</v>
      </c>
      <c r="N898" s="26">
        <v>0</v>
      </c>
      <c r="O898" s="29">
        <f t="shared" ref="O898:O899" si="489">L898+N898</f>
        <v>0</v>
      </c>
    </row>
    <row r="899" spans="1:21" ht="12" customHeight="1" outlineLevel="1" x14ac:dyDescent="0.25">
      <c r="A899" s="3" t="s">
        <v>534</v>
      </c>
      <c r="B899" s="3" t="s">
        <v>547</v>
      </c>
      <c r="C899" s="3" t="s">
        <v>548</v>
      </c>
      <c r="D899" s="3" t="s">
        <v>101</v>
      </c>
      <c r="E899" s="4" t="s">
        <v>102</v>
      </c>
      <c r="F899" s="5">
        <v>0</v>
      </c>
      <c r="G899" s="5">
        <v>0</v>
      </c>
      <c r="H899" s="5">
        <v>0</v>
      </c>
      <c r="I899" s="5">
        <v>0</v>
      </c>
      <c r="J899" s="5">
        <f t="shared" si="488"/>
        <v>0</v>
      </c>
      <c r="K899" s="5">
        <v>500000</v>
      </c>
      <c r="L899" s="5">
        <v>500000</v>
      </c>
      <c r="M899" s="39">
        <v>42968</v>
      </c>
      <c r="N899" s="26">
        <v>0</v>
      </c>
      <c r="O899" s="29">
        <f t="shared" si="489"/>
        <v>500000</v>
      </c>
      <c r="P899" s="63"/>
      <c r="Q899" s="64"/>
      <c r="R899" s="64"/>
      <c r="S899" s="64"/>
      <c r="T899" s="64"/>
      <c r="U899" s="64"/>
    </row>
    <row r="900" spans="1:21" ht="12" customHeight="1" x14ac:dyDescent="0.25">
      <c r="A900" s="65" t="s">
        <v>549</v>
      </c>
      <c r="B900" s="66"/>
      <c r="C900" s="66"/>
      <c r="D900" s="66"/>
      <c r="E900" s="66"/>
      <c r="F900" s="6">
        <f>SUM(F895:F899)</f>
        <v>200000</v>
      </c>
      <c r="G900" s="6">
        <f>SUM(G895:G899)</f>
        <v>200000</v>
      </c>
      <c r="H900" s="6">
        <f t="shared" ref="H900:J900" si="490">SUM(H895:H899)</f>
        <v>4507</v>
      </c>
      <c r="I900" s="6">
        <f t="shared" si="490"/>
        <v>2000</v>
      </c>
      <c r="J900" s="6">
        <f t="shared" si="490"/>
        <v>202000</v>
      </c>
      <c r="K900" s="6">
        <f>SUM(K895:K899)</f>
        <v>500000</v>
      </c>
      <c r="L900" s="6">
        <f>SUM(L895:L899)</f>
        <v>500000</v>
      </c>
      <c r="M900" s="6">
        <f t="shared" ref="M900:O900" si="491">SUM(M895:M899)</f>
        <v>42968</v>
      </c>
      <c r="N900" s="6">
        <f t="shared" si="491"/>
        <v>0</v>
      </c>
      <c r="O900" s="6">
        <f t="shared" si="491"/>
        <v>500000</v>
      </c>
      <c r="P900" s="63"/>
      <c r="Q900" s="64"/>
      <c r="R900" s="64"/>
      <c r="S900" s="64"/>
      <c r="T900" s="64"/>
      <c r="U900" s="64"/>
    </row>
    <row r="901" spans="1:21" ht="12" customHeight="1" outlineLevel="1" x14ac:dyDescent="0.25">
      <c r="A901" s="3" t="s">
        <v>534</v>
      </c>
      <c r="B901" s="3" t="s">
        <v>550</v>
      </c>
      <c r="C901" s="3" t="s">
        <v>551</v>
      </c>
      <c r="D901" s="3" t="s">
        <v>91</v>
      </c>
      <c r="E901" s="4" t="s">
        <v>92</v>
      </c>
      <c r="F901" s="5">
        <v>0</v>
      </c>
      <c r="G901" s="5">
        <v>0</v>
      </c>
      <c r="H901" s="5">
        <v>0</v>
      </c>
      <c r="I901" s="5">
        <v>0</v>
      </c>
      <c r="J901" s="5">
        <f>G901+I901</f>
        <v>0</v>
      </c>
      <c r="K901" s="5">
        <v>40000</v>
      </c>
      <c r="L901" s="5">
        <v>40000</v>
      </c>
      <c r="M901" s="5">
        <v>0</v>
      </c>
      <c r="N901" s="26">
        <v>0</v>
      </c>
      <c r="O901" s="29">
        <f>L901+N901</f>
        <v>40000</v>
      </c>
    </row>
    <row r="902" spans="1:21" ht="12" customHeight="1" x14ac:dyDescent="0.25">
      <c r="A902" s="65" t="s">
        <v>552</v>
      </c>
      <c r="B902" s="66"/>
      <c r="C902" s="66"/>
      <c r="D902" s="66"/>
      <c r="E902" s="66"/>
      <c r="F902" s="6">
        <f>SUM(F901)</f>
        <v>0</v>
      </c>
      <c r="G902" s="6">
        <f>SUM(G901)</f>
        <v>0</v>
      </c>
      <c r="H902" s="6">
        <f t="shared" ref="H902:J902" si="492">SUM(H901)</f>
        <v>0</v>
      </c>
      <c r="I902" s="6">
        <f t="shared" si="492"/>
        <v>0</v>
      </c>
      <c r="J902" s="6">
        <f t="shared" si="492"/>
        <v>0</v>
      </c>
      <c r="K902" s="6">
        <f t="shared" ref="K902" si="493">SUM(K901)</f>
        <v>40000</v>
      </c>
      <c r="L902" s="6">
        <f t="shared" ref="L902:O902" si="494">SUM(L901)</f>
        <v>40000</v>
      </c>
      <c r="M902" s="6">
        <f t="shared" si="494"/>
        <v>0</v>
      </c>
      <c r="N902" s="6">
        <f t="shared" si="494"/>
        <v>0</v>
      </c>
      <c r="O902" s="6">
        <f t="shared" si="494"/>
        <v>40000</v>
      </c>
    </row>
    <row r="903" spans="1:21" ht="12" customHeight="1" outlineLevel="1" x14ac:dyDescent="0.25">
      <c r="A903" s="3" t="s">
        <v>534</v>
      </c>
      <c r="B903" s="3" t="s">
        <v>553</v>
      </c>
      <c r="C903" s="3" t="s">
        <v>554</v>
      </c>
      <c r="D903" s="3" t="s">
        <v>130</v>
      </c>
      <c r="E903" s="4" t="s">
        <v>131</v>
      </c>
      <c r="F903" s="5">
        <v>0</v>
      </c>
      <c r="G903" s="5">
        <v>0</v>
      </c>
      <c r="H903" s="5">
        <v>0</v>
      </c>
      <c r="I903" s="5">
        <v>0</v>
      </c>
      <c r="J903" s="5">
        <f>G903+I903</f>
        <v>0</v>
      </c>
      <c r="K903" s="5">
        <v>0</v>
      </c>
      <c r="L903" s="5">
        <v>0</v>
      </c>
      <c r="M903" s="5">
        <v>0</v>
      </c>
      <c r="N903" s="26">
        <v>0</v>
      </c>
      <c r="O903" s="29">
        <f>L903+N903</f>
        <v>0</v>
      </c>
    </row>
    <row r="904" spans="1:21" ht="12" customHeight="1" outlineLevel="1" x14ac:dyDescent="0.25">
      <c r="A904" s="3" t="s">
        <v>534</v>
      </c>
      <c r="B904" s="3" t="s">
        <v>553</v>
      </c>
      <c r="C904" s="3" t="s">
        <v>554</v>
      </c>
      <c r="D904" s="3" t="s">
        <v>101</v>
      </c>
      <c r="E904" s="4" t="s">
        <v>102</v>
      </c>
      <c r="F904" s="5">
        <v>0</v>
      </c>
      <c r="G904" s="5">
        <v>0</v>
      </c>
      <c r="H904" s="5">
        <v>0</v>
      </c>
      <c r="I904" s="5">
        <v>0</v>
      </c>
      <c r="J904" s="5">
        <f>G904+I904</f>
        <v>0</v>
      </c>
      <c r="K904" s="5">
        <v>10000</v>
      </c>
      <c r="L904" s="5">
        <v>10000</v>
      </c>
      <c r="M904" s="5">
        <v>0</v>
      </c>
      <c r="N904" s="26">
        <v>0</v>
      </c>
      <c r="O904" s="29">
        <f>L904+N904</f>
        <v>10000</v>
      </c>
    </row>
    <row r="905" spans="1:21" ht="12" customHeight="1" x14ac:dyDescent="0.25">
      <c r="A905" s="65" t="s">
        <v>555</v>
      </c>
      <c r="B905" s="66"/>
      <c r="C905" s="66"/>
      <c r="D905" s="66"/>
      <c r="E905" s="66"/>
      <c r="F905" s="6">
        <f>SUM(F903:F904)</f>
        <v>0</v>
      </c>
      <c r="G905" s="6">
        <f>SUM(G903:G904)</f>
        <v>0</v>
      </c>
      <c r="H905" s="6">
        <f t="shared" ref="H905:J905" si="495">SUM(H903:H904)</f>
        <v>0</v>
      </c>
      <c r="I905" s="6">
        <f t="shared" si="495"/>
        <v>0</v>
      </c>
      <c r="J905" s="6">
        <f t="shared" si="495"/>
        <v>0</v>
      </c>
      <c r="K905" s="6">
        <f t="shared" ref="K905" si="496">SUM(K903:K904)</f>
        <v>10000</v>
      </c>
      <c r="L905" s="6">
        <f t="shared" ref="L905:O905" si="497">SUM(L903:L904)</f>
        <v>10000</v>
      </c>
      <c r="M905" s="6">
        <f t="shared" si="497"/>
        <v>0</v>
      </c>
      <c r="N905" s="6">
        <f t="shared" si="497"/>
        <v>0</v>
      </c>
      <c r="O905" s="6">
        <f t="shared" si="497"/>
        <v>10000</v>
      </c>
    </row>
    <row r="906" spans="1:21" ht="12" customHeight="1" outlineLevel="1" x14ac:dyDescent="0.25">
      <c r="A906" s="3" t="s">
        <v>534</v>
      </c>
      <c r="B906" s="3" t="s">
        <v>556</v>
      </c>
      <c r="C906" s="3" t="s">
        <v>557</v>
      </c>
      <c r="D906" s="3" t="s">
        <v>128</v>
      </c>
      <c r="E906" s="4" t="s">
        <v>129</v>
      </c>
      <c r="F906" s="5">
        <v>0</v>
      </c>
      <c r="G906" s="5">
        <v>0</v>
      </c>
      <c r="H906" s="5">
        <v>0</v>
      </c>
      <c r="I906" s="5">
        <v>0</v>
      </c>
      <c r="J906" s="5">
        <f>G906+I906</f>
        <v>0</v>
      </c>
      <c r="K906" s="5">
        <v>8000</v>
      </c>
      <c r="L906" s="5">
        <v>8000</v>
      </c>
      <c r="M906" s="5">
        <v>0</v>
      </c>
      <c r="N906" s="26">
        <v>0</v>
      </c>
      <c r="O906" s="29">
        <f>L906+N906</f>
        <v>8000</v>
      </c>
    </row>
    <row r="907" spans="1:21" ht="12" customHeight="1" outlineLevel="1" x14ac:dyDescent="0.25">
      <c r="A907" s="3" t="s">
        <v>534</v>
      </c>
      <c r="B907" s="3" t="s">
        <v>556</v>
      </c>
      <c r="C907" s="3" t="s">
        <v>557</v>
      </c>
      <c r="D907" s="3" t="s">
        <v>130</v>
      </c>
      <c r="E907" s="4" t="s">
        <v>131</v>
      </c>
      <c r="F907" s="5">
        <v>0</v>
      </c>
      <c r="G907" s="5">
        <v>0</v>
      </c>
      <c r="H907" s="5">
        <v>0</v>
      </c>
      <c r="I907" s="5">
        <v>0</v>
      </c>
      <c r="J907" s="5">
        <f t="shared" ref="J907:J908" si="498">G907+I907</f>
        <v>0</v>
      </c>
      <c r="K907" s="5">
        <v>25000</v>
      </c>
      <c r="L907" s="5">
        <v>25000</v>
      </c>
      <c r="M907" s="5">
        <v>15233</v>
      </c>
      <c r="N907" s="26">
        <v>0</v>
      </c>
      <c r="O907" s="29">
        <f t="shared" ref="O907:O908" si="499">L907+N907</f>
        <v>25000</v>
      </c>
    </row>
    <row r="908" spans="1:21" ht="12" customHeight="1" outlineLevel="1" x14ac:dyDescent="0.25">
      <c r="A908" s="3" t="s">
        <v>534</v>
      </c>
      <c r="B908" s="3" t="s">
        <v>556</v>
      </c>
      <c r="C908" s="3" t="s">
        <v>557</v>
      </c>
      <c r="D908" s="3" t="s">
        <v>101</v>
      </c>
      <c r="E908" s="4" t="s">
        <v>102</v>
      </c>
      <c r="F908" s="5">
        <v>0</v>
      </c>
      <c r="G908" s="5">
        <v>0</v>
      </c>
      <c r="H908" s="5">
        <v>0</v>
      </c>
      <c r="I908" s="5">
        <v>0</v>
      </c>
      <c r="J908" s="5">
        <f t="shared" si="498"/>
        <v>0</v>
      </c>
      <c r="K908" s="5">
        <v>5000</v>
      </c>
      <c r="L908" s="5">
        <v>5000</v>
      </c>
      <c r="M908" s="5">
        <v>0</v>
      </c>
      <c r="N908" s="26">
        <v>0</v>
      </c>
      <c r="O908" s="29">
        <f t="shared" si="499"/>
        <v>5000</v>
      </c>
    </row>
    <row r="909" spans="1:21" ht="12" customHeight="1" x14ac:dyDescent="0.25">
      <c r="A909" s="65" t="s">
        <v>558</v>
      </c>
      <c r="B909" s="66"/>
      <c r="C909" s="66"/>
      <c r="D909" s="66"/>
      <c r="E909" s="66"/>
      <c r="F909" s="6">
        <f>SUM(F906:F908)</f>
        <v>0</v>
      </c>
      <c r="G909" s="6">
        <f>SUM(G906:G908)</f>
        <v>0</v>
      </c>
      <c r="H909" s="6">
        <f t="shared" ref="H909:J909" si="500">SUM(H906:H908)</f>
        <v>0</v>
      </c>
      <c r="I909" s="6">
        <f t="shared" si="500"/>
        <v>0</v>
      </c>
      <c r="J909" s="6">
        <f t="shared" si="500"/>
        <v>0</v>
      </c>
      <c r="K909" s="6">
        <f t="shared" ref="K909" si="501">SUM(K906:K908)</f>
        <v>38000</v>
      </c>
      <c r="L909" s="6">
        <f t="shared" ref="L909:O909" si="502">SUM(L906:L908)</f>
        <v>38000</v>
      </c>
      <c r="M909" s="6">
        <f t="shared" si="502"/>
        <v>15233</v>
      </c>
      <c r="N909" s="6">
        <f t="shared" si="502"/>
        <v>0</v>
      </c>
      <c r="O909" s="6">
        <f t="shared" si="502"/>
        <v>38000</v>
      </c>
    </row>
    <row r="910" spans="1:21" ht="12" customHeight="1" outlineLevel="1" x14ac:dyDescent="0.25">
      <c r="A910" s="3" t="s">
        <v>534</v>
      </c>
      <c r="B910" s="3" t="s">
        <v>559</v>
      </c>
      <c r="C910" s="3" t="s">
        <v>560</v>
      </c>
      <c r="D910" s="3" t="s">
        <v>91</v>
      </c>
      <c r="E910" s="4" t="s">
        <v>92</v>
      </c>
      <c r="F910" s="5">
        <v>0</v>
      </c>
      <c r="G910" s="5">
        <v>0</v>
      </c>
      <c r="H910" s="5">
        <v>0</v>
      </c>
      <c r="I910" s="5">
        <v>0</v>
      </c>
      <c r="J910" s="5">
        <f>G910+I910</f>
        <v>0</v>
      </c>
      <c r="K910" s="5">
        <v>50000</v>
      </c>
      <c r="L910" s="5">
        <v>50000</v>
      </c>
      <c r="M910" s="5">
        <v>0</v>
      </c>
      <c r="N910" s="26">
        <v>0</v>
      </c>
      <c r="O910" s="29">
        <f>L910+N910</f>
        <v>50000</v>
      </c>
    </row>
    <row r="911" spans="1:21" ht="12" customHeight="1" x14ac:dyDescent="0.25">
      <c r="A911" s="65" t="s">
        <v>561</v>
      </c>
      <c r="B911" s="66"/>
      <c r="C911" s="66"/>
      <c r="D911" s="66"/>
      <c r="E911" s="66"/>
      <c r="F911" s="6">
        <f>SUM(F910)</f>
        <v>0</v>
      </c>
      <c r="G911" s="6">
        <f>SUM(G910)</f>
        <v>0</v>
      </c>
      <c r="H911" s="6">
        <f t="shared" ref="H911:J911" si="503">SUM(H910)</f>
        <v>0</v>
      </c>
      <c r="I911" s="6">
        <f t="shared" si="503"/>
        <v>0</v>
      </c>
      <c r="J911" s="6">
        <f t="shared" si="503"/>
        <v>0</v>
      </c>
      <c r="K911" s="6">
        <f t="shared" ref="K911" si="504">SUM(K910)</f>
        <v>50000</v>
      </c>
      <c r="L911" s="6">
        <f t="shared" ref="L911:O911" si="505">SUM(L910)</f>
        <v>50000</v>
      </c>
      <c r="M911" s="6">
        <f t="shared" si="505"/>
        <v>0</v>
      </c>
      <c r="N911" s="6">
        <f t="shared" si="505"/>
        <v>0</v>
      </c>
      <c r="O911" s="6">
        <f t="shared" si="505"/>
        <v>50000</v>
      </c>
    </row>
    <row r="912" spans="1:21" ht="12" customHeight="1" outlineLevel="1" x14ac:dyDescent="0.25">
      <c r="A912" s="3" t="s">
        <v>534</v>
      </c>
      <c r="B912" s="3" t="s">
        <v>562</v>
      </c>
      <c r="C912" s="3" t="s">
        <v>563</v>
      </c>
      <c r="D912" s="3" t="s">
        <v>169</v>
      </c>
      <c r="E912" s="4" t="s">
        <v>170</v>
      </c>
      <c r="F912" s="5">
        <v>0</v>
      </c>
      <c r="G912" s="5">
        <v>0</v>
      </c>
      <c r="H912" s="5">
        <v>0</v>
      </c>
      <c r="I912" s="25">
        <v>0</v>
      </c>
      <c r="J912" s="27">
        <f>G912+I912</f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</row>
    <row r="913" spans="1:15" ht="12" customHeight="1" outlineLevel="1" x14ac:dyDescent="0.25">
      <c r="A913" s="3" t="s">
        <v>534</v>
      </c>
      <c r="B913" s="3" t="s">
        <v>562</v>
      </c>
      <c r="C913" s="3" t="s">
        <v>563</v>
      </c>
      <c r="D913" s="3" t="s">
        <v>130</v>
      </c>
      <c r="E913" s="4" t="s">
        <v>131</v>
      </c>
      <c r="F913" s="5">
        <v>0</v>
      </c>
      <c r="G913" s="5">
        <v>0</v>
      </c>
      <c r="H913" s="5">
        <v>0</v>
      </c>
      <c r="I913" s="5">
        <v>0</v>
      </c>
      <c r="J913" s="5">
        <f>G913+I913</f>
        <v>0</v>
      </c>
      <c r="K913" s="5">
        <v>0</v>
      </c>
      <c r="L913" s="5">
        <v>0</v>
      </c>
      <c r="M913" s="5">
        <v>0</v>
      </c>
      <c r="N913" s="26">
        <v>0</v>
      </c>
      <c r="O913" s="29">
        <f>L913+N913</f>
        <v>0</v>
      </c>
    </row>
    <row r="914" spans="1:15" ht="12" customHeight="1" outlineLevel="1" x14ac:dyDescent="0.25">
      <c r="A914" s="3" t="s">
        <v>534</v>
      </c>
      <c r="B914" s="3" t="s">
        <v>562</v>
      </c>
      <c r="C914" s="3" t="s">
        <v>563</v>
      </c>
      <c r="D914" s="3" t="s">
        <v>101</v>
      </c>
      <c r="E914" s="4" t="s">
        <v>102</v>
      </c>
      <c r="F914" s="5">
        <v>0</v>
      </c>
      <c r="G914" s="5">
        <v>0</v>
      </c>
      <c r="H914" s="5">
        <v>0</v>
      </c>
      <c r="I914" s="5">
        <v>0</v>
      </c>
      <c r="J914" s="5">
        <f t="shared" ref="J914:J915" si="506">G914+I914</f>
        <v>0</v>
      </c>
      <c r="K914" s="5">
        <v>0</v>
      </c>
      <c r="L914" s="5">
        <v>0</v>
      </c>
      <c r="M914" s="5">
        <v>0</v>
      </c>
      <c r="N914" s="26">
        <v>0</v>
      </c>
      <c r="O914" s="29">
        <f t="shared" ref="O914:O915" si="507">L914+N914</f>
        <v>0</v>
      </c>
    </row>
    <row r="915" spans="1:15" ht="12" customHeight="1" outlineLevel="1" x14ac:dyDescent="0.25">
      <c r="A915" s="3" t="s">
        <v>534</v>
      </c>
      <c r="B915" s="3" t="s">
        <v>562</v>
      </c>
      <c r="C915" s="3" t="s">
        <v>563</v>
      </c>
      <c r="D915" s="3" t="s">
        <v>84</v>
      </c>
      <c r="E915" s="4" t="s">
        <v>85</v>
      </c>
      <c r="F915" s="5">
        <v>0</v>
      </c>
      <c r="G915" s="5">
        <v>0</v>
      </c>
      <c r="H915" s="5">
        <v>0</v>
      </c>
      <c r="I915" s="5">
        <v>0</v>
      </c>
      <c r="J915" s="5">
        <f t="shared" si="506"/>
        <v>0</v>
      </c>
      <c r="K915" s="5">
        <v>100000</v>
      </c>
      <c r="L915" s="5">
        <v>100000</v>
      </c>
      <c r="M915" s="5">
        <v>0</v>
      </c>
      <c r="N915" s="26">
        <v>0</v>
      </c>
      <c r="O915" s="29">
        <f t="shared" si="507"/>
        <v>100000</v>
      </c>
    </row>
    <row r="916" spans="1:15" ht="12" customHeight="1" x14ac:dyDescent="0.25">
      <c r="A916" s="65" t="s">
        <v>564</v>
      </c>
      <c r="B916" s="66"/>
      <c r="C916" s="66"/>
      <c r="D916" s="66"/>
      <c r="E916" s="66"/>
      <c r="F916" s="6">
        <f>SUM(F912:F915)</f>
        <v>0</v>
      </c>
      <c r="G916" s="6">
        <f>SUM(G912:G915)</f>
        <v>0</v>
      </c>
      <c r="H916" s="6">
        <f t="shared" ref="H916:J916" si="508">SUM(H912:H915)</f>
        <v>0</v>
      </c>
      <c r="I916" s="6">
        <f t="shared" si="508"/>
        <v>0</v>
      </c>
      <c r="J916" s="6">
        <f t="shared" si="508"/>
        <v>0</v>
      </c>
      <c r="K916" s="6">
        <f>SUM(K912:K915)</f>
        <v>100000</v>
      </c>
      <c r="L916" s="6">
        <f>SUM(L912:L915)</f>
        <v>100000</v>
      </c>
      <c r="M916" s="6">
        <f t="shared" ref="M916:O916" si="509">SUM(M912:M915)</f>
        <v>0</v>
      </c>
      <c r="N916" s="6">
        <f t="shared" si="509"/>
        <v>0</v>
      </c>
      <c r="O916" s="6">
        <f t="shared" si="509"/>
        <v>100000</v>
      </c>
    </row>
    <row r="917" spans="1:15" ht="12" customHeight="1" outlineLevel="1" x14ac:dyDescent="0.25">
      <c r="A917" s="3" t="s">
        <v>534</v>
      </c>
      <c r="B917" s="3" t="s">
        <v>565</v>
      </c>
      <c r="C917" s="3" t="s">
        <v>566</v>
      </c>
      <c r="D917" s="3" t="s">
        <v>101</v>
      </c>
      <c r="E917" s="4" t="s">
        <v>102</v>
      </c>
      <c r="F917" s="5">
        <v>0</v>
      </c>
      <c r="G917" s="5">
        <v>0</v>
      </c>
      <c r="H917" s="5">
        <v>0</v>
      </c>
      <c r="I917" s="5">
        <v>0</v>
      </c>
      <c r="J917" s="5">
        <f>G917+I917</f>
        <v>0</v>
      </c>
      <c r="K917" s="5">
        <v>0</v>
      </c>
      <c r="L917" s="5">
        <v>0</v>
      </c>
      <c r="M917" s="5">
        <v>0</v>
      </c>
      <c r="N917" s="26">
        <v>0</v>
      </c>
      <c r="O917" s="29">
        <f>L917+N917</f>
        <v>0</v>
      </c>
    </row>
    <row r="918" spans="1:15" ht="12" customHeight="1" x14ac:dyDescent="0.25">
      <c r="A918" s="65" t="s">
        <v>567</v>
      </c>
      <c r="B918" s="66"/>
      <c r="C918" s="66"/>
      <c r="D918" s="66"/>
      <c r="E918" s="66"/>
      <c r="F918" s="6">
        <f>SUM(F917)</f>
        <v>0</v>
      </c>
      <c r="G918" s="6">
        <f>SUM(G917)</f>
        <v>0</v>
      </c>
      <c r="H918" s="6">
        <f t="shared" ref="H918:J918" si="510">SUM(H917)</f>
        <v>0</v>
      </c>
      <c r="I918" s="6">
        <f t="shared" si="510"/>
        <v>0</v>
      </c>
      <c r="J918" s="6">
        <f t="shared" si="510"/>
        <v>0</v>
      </c>
      <c r="K918" s="6">
        <f t="shared" ref="K918" si="511">SUM(K917)</f>
        <v>0</v>
      </c>
      <c r="L918" s="6">
        <f t="shared" ref="L918:O918" si="512">SUM(L917)</f>
        <v>0</v>
      </c>
      <c r="M918" s="6">
        <f t="shared" si="512"/>
        <v>0</v>
      </c>
      <c r="N918" s="6">
        <f t="shared" si="512"/>
        <v>0</v>
      </c>
      <c r="O918" s="6">
        <f t="shared" si="512"/>
        <v>0</v>
      </c>
    </row>
    <row r="919" spans="1:15" ht="12" customHeight="1" outlineLevel="1" x14ac:dyDescent="0.25">
      <c r="A919" s="3" t="s">
        <v>534</v>
      </c>
      <c r="B919" s="3" t="s">
        <v>568</v>
      </c>
      <c r="C919" s="3" t="s">
        <v>569</v>
      </c>
      <c r="D919" s="3" t="s">
        <v>101</v>
      </c>
      <c r="E919" s="4" t="s">
        <v>102</v>
      </c>
      <c r="F919" s="5">
        <v>0</v>
      </c>
      <c r="G919" s="5">
        <v>0</v>
      </c>
      <c r="H919" s="5">
        <v>0</v>
      </c>
      <c r="I919" s="5">
        <v>0</v>
      </c>
      <c r="J919" s="5">
        <f>G919+I919</f>
        <v>0</v>
      </c>
      <c r="K919" s="5">
        <v>0</v>
      </c>
      <c r="L919" s="5">
        <v>0</v>
      </c>
      <c r="M919" s="5">
        <v>0</v>
      </c>
      <c r="N919" s="26">
        <v>0</v>
      </c>
      <c r="O919" s="29">
        <f>L919+N919</f>
        <v>0</v>
      </c>
    </row>
    <row r="920" spans="1:15" ht="12" customHeight="1" x14ac:dyDescent="0.25">
      <c r="A920" s="65" t="s">
        <v>570</v>
      </c>
      <c r="B920" s="66"/>
      <c r="C920" s="66"/>
      <c r="D920" s="66"/>
      <c r="E920" s="66"/>
      <c r="F920" s="6">
        <f>SUM(F919)</f>
        <v>0</v>
      </c>
      <c r="G920" s="6">
        <f>SUM(G919)</f>
        <v>0</v>
      </c>
      <c r="H920" s="6">
        <f t="shared" ref="H920:J920" si="513">SUM(H919)</f>
        <v>0</v>
      </c>
      <c r="I920" s="6">
        <f t="shared" si="513"/>
        <v>0</v>
      </c>
      <c r="J920" s="6">
        <f t="shared" si="513"/>
        <v>0</v>
      </c>
      <c r="K920" s="6">
        <f t="shared" ref="K920" si="514">SUM(K919)</f>
        <v>0</v>
      </c>
      <c r="L920" s="6">
        <f t="shared" ref="L920:O920" si="515">SUM(L919)</f>
        <v>0</v>
      </c>
      <c r="M920" s="6">
        <f t="shared" si="515"/>
        <v>0</v>
      </c>
      <c r="N920" s="6">
        <f t="shared" si="515"/>
        <v>0</v>
      </c>
      <c r="O920" s="6">
        <f t="shared" si="515"/>
        <v>0</v>
      </c>
    </row>
    <row r="921" spans="1:15" ht="12" customHeight="1" outlineLevel="1" x14ac:dyDescent="0.25">
      <c r="A921" s="3" t="s">
        <v>534</v>
      </c>
      <c r="B921" s="3" t="s">
        <v>571</v>
      </c>
      <c r="C921" s="3" t="s">
        <v>572</v>
      </c>
      <c r="D921" s="3" t="s">
        <v>128</v>
      </c>
      <c r="E921" s="4" t="s">
        <v>129</v>
      </c>
      <c r="F921" s="5">
        <v>0</v>
      </c>
      <c r="G921" s="5">
        <v>0</v>
      </c>
      <c r="H921" s="5">
        <v>0</v>
      </c>
      <c r="I921" s="5">
        <v>0</v>
      </c>
      <c r="J921" s="5">
        <f>G921+I921</f>
        <v>0</v>
      </c>
      <c r="K921" s="5">
        <v>0</v>
      </c>
      <c r="L921" s="5">
        <v>0</v>
      </c>
      <c r="M921" s="5">
        <v>0</v>
      </c>
      <c r="N921" s="26">
        <v>0</v>
      </c>
      <c r="O921" s="29">
        <f>L921+N921</f>
        <v>0</v>
      </c>
    </row>
    <row r="922" spans="1:15" ht="12" customHeight="1" outlineLevel="1" x14ac:dyDescent="0.25">
      <c r="A922" s="3" t="s">
        <v>534</v>
      </c>
      <c r="B922" s="3" t="s">
        <v>571</v>
      </c>
      <c r="C922" s="3" t="s">
        <v>572</v>
      </c>
      <c r="D922" s="3" t="s">
        <v>130</v>
      </c>
      <c r="E922" s="4" t="s">
        <v>131</v>
      </c>
      <c r="F922" s="5">
        <v>0</v>
      </c>
      <c r="G922" s="5">
        <v>0</v>
      </c>
      <c r="H922" s="5">
        <v>0</v>
      </c>
      <c r="I922" s="5">
        <v>0</v>
      </c>
      <c r="J922" s="5">
        <f t="shared" ref="J922:J925" si="516">G922+I922</f>
        <v>0</v>
      </c>
      <c r="K922" s="5">
        <v>0</v>
      </c>
      <c r="L922" s="5">
        <v>0</v>
      </c>
      <c r="M922" s="5">
        <v>0</v>
      </c>
      <c r="N922" s="26">
        <v>0</v>
      </c>
      <c r="O922" s="29">
        <f t="shared" ref="O922:O925" si="517">L922+N922</f>
        <v>0</v>
      </c>
    </row>
    <row r="923" spans="1:15" ht="12" customHeight="1" outlineLevel="1" x14ac:dyDescent="0.25">
      <c r="A923" s="3" t="s">
        <v>534</v>
      </c>
      <c r="B923" s="3" t="s">
        <v>571</v>
      </c>
      <c r="C923" s="3" t="s">
        <v>572</v>
      </c>
      <c r="D923" s="3" t="s">
        <v>101</v>
      </c>
      <c r="E923" s="4" t="s">
        <v>102</v>
      </c>
      <c r="F923" s="5">
        <v>0</v>
      </c>
      <c r="G923" s="5">
        <v>0</v>
      </c>
      <c r="H923" s="5">
        <v>0</v>
      </c>
      <c r="I923" s="5">
        <v>0</v>
      </c>
      <c r="J923" s="5">
        <f t="shared" si="516"/>
        <v>0</v>
      </c>
      <c r="K923" s="5">
        <v>40000</v>
      </c>
      <c r="L923" s="5">
        <v>40000</v>
      </c>
      <c r="M923" s="5">
        <v>0</v>
      </c>
      <c r="N923" s="26">
        <v>0</v>
      </c>
      <c r="O923" s="29">
        <f t="shared" si="517"/>
        <v>40000</v>
      </c>
    </row>
    <row r="924" spans="1:15" ht="12" customHeight="1" outlineLevel="1" x14ac:dyDescent="0.25">
      <c r="A924" s="3" t="s">
        <v>534</v>
      </c>
      <c r="B924" s="3" t="s">
        <v>571</v>
      </c>
      <c r="C924" s="3" t="s">
        <v>572</v>
      </c>
      <c r="D924" s="3" t="s">
        <v>84</v>
      </c>
      <c r="E924" s="4" t="s">
        <v>85</v>
      </c>
      <c r="F924" s="5">
        <v>0</v>
      </c>
      <c r="G924" s="5">
        <v>0</v>
      </c>
      <c r="H924" s="5">
        <v>0</v>
      </c>
      <c r="I924" s="5">
        <v>0</v>
      </c>
      <c r="J924" s="5">
        <f t="shared" si="516"/>
        <v>0</v>
      </c>
      <c r="K924" s="5">
        <v>0</v>
      </c>
      <c r="L924" s="5">
        <v>0</v>
      </c>
      <c r="M924" s="5">
        <v>0</v>
      </c>
      <c r="N924" s="26">
        <v>0</v>
      </c>
      <c r="O924" s="29">
        <f t="shared" si="517"/>
        <v>0</v>
      </c>
    </row>
    <row r="925" spans="1:15" ht="12" customHeight="1" outlineLevel="1" x14ac:dyDescent="0.25">
      <c r="A925" s="3" t="s">
        <v>534</v>
      </c>
      <c r="B925" s="3" t="s">
        <v>571</v>
      </c>
      <c r="C925" s="3" t="s">
        <v>572</v>
      </c>
      <c r="D925" s="3" t="s">
        <v>573</v>
      </c>
      <c r="E925" s="4" t="s">
        <v>574</v>
      </c>
      <c r="F925" s="5">
        <v>0</v>
      </c>
      <c r="G925" s="5">
        <v>0</v>
      </c>
      <c r="H925" s="5">
        <v>0</v>
      </c>
      <c r="I925" s="5">
        <v>0</v>
      </c>
      <c r="J925" s="5">
        <f t="shared" si="516"/>
        <v>0</v>
      </c>
      <c r="K925" s="5">
        <v>20000</v>
      </c>
      <c r="L925" s="5">
        <v>20000</v>
      </c>
      <c r="M925" s="5">
        <v>0</v>
      </c>
      <c r="N925" s="26">
        <v>0</v>
      </c>
      <c r="O925" s="29">
        <f t="shared" si="517"/>
        <v>20000</v>
      </c>
    </row>
    <row r="926" spans="1:15" ht="12" customHeight="1" x14ac:dyDescent="0.25">
      <c r="A926" s="65" t="s">
        <v>575</v>
      </c>
      <c r="B926" s="66"/>
      <c r="C926" s="66"/>
      <c r="D926" s="66"/>
      <c r="E926" s="66"/>
      <c r="F926" s="6">
        <f>SUM(F921:F925)</f>
        <v>0</v>
      </c>
      <c r="G926" s="6">
        <f>SUM(G921:G925)</f>
        <v>0</v>
      </c>
      <c r="H926" s="6">
        <f t="shared" ref="H926:J926" si="518">SUM(H921:H925)</f>
        <v>0</v>
      </c>
      <c r="I926" s="6">
        <f t="shared" si="518"/>
        <v>0</v>
      </c>
      <c r="J926" s="6">
        <f t="shared" si="518"/>
        <v>0</v>
      </c>
      <c r="K926" s="6">
        <f t="shared" ref="K926" si="519">SUM(K921:K925)</f>
        <v>60000</v>
      </c>
      <c r="L926" s="6">
        <f t="shared" ref="L926:O926" si="520">SUM(L921:L925)</f>
        <v>60000</v>
      </c>
      <c r="M926" s="6">
        <f t="shared" si="520"/>
        <v>0</v>
      </c>
      <c r="N926" s="6">
        <f t="shared" si="520"/>
        <v>0</v>
      </c>
      <c r="O926" s="6">
        <f t="shared" si="520"/>
        <v>60000</v>
      </c>
    </row>
    <row r="927" spans="1:15" s="7" customFormat="1" ht="12" customHeight="1" x14ac:dyDescent="0.25">
      <c r="A927" s="67" t="s">
        <v>576</v>
      </c>
      <c r="B927" s="68"/>
      <c r="C927" s="68"/>
      <c r="D927" s="68"/>
      <c r="E927" s="68"/>
      <c r="F927" s="10">
        <f>SUM(F884,F886,F892,F894,F900,F902,F905,F909,F911,F916,F918,F920,F926)</f>
        <v>2030000</v>
      </c>
      <c r="G927" s="10">
        <f>SUM(G884,G886,G892,G894,G900,G902,G905,G909,G911,G916,G918,G920,G926)</f>
        <v>2030000</v>
      </c>
      <c r="H927" s="10">
        <f t="shared" ref="H927:J927" si="521">SUM(H884,H886,H892,H894,H900,H902,H905,H909,H911,H916,H918,H920,H926)</f>
        <v>77074.19</v>
      </c>
      <c r="I927" s="10">
        <f t="shared" si="521"/>
        <v>2000</v>
      </c>
      <c r="J927" s="10">
        <f t="shared" si="521"/>
        <v>2032000</v>
      </c>
      <c r="K927" s="10">
        <f t="shared" ref="K927" si="522">SUM(K884,K886,K892,K894,K900,K902,K905,K909,K911,K916,K918,K920,K926)</f>
        <v>9236500</v>
      </c>
      <c r="L927" s="10">
        <f t="shared" ref="L927:O927" si="523">SUM(L884,L886,L892,L894,L900,L902,L905,L909,L911,L916,L918,L920,L926)</f>
        <v>9236500</v>
      </c>
      <c r="M927" s="10">
        <f t="shared" si="523"/>
        <v>411562.99000000005</v>
      </c>
      <c r="N927" s="10">
        <f t="shared" si="523"/>
        <v>100000</v>
      </c>
      <c r="O927" s="10">
        <f t="shared" si="523"/>
        <v>9336500</v>
      </c>
    </row>
    <row r="928" spans="1:15" ht="12" customHeight="1" outlineLevel="1" x14ac:dyDescent="0.25">
      <c r="A928" s="3" t="s">
        <v>577</v>
      </c>
      <c r="B928" s="3" t="s">
        <v>578</v>
      </c>
      <c r="C928" s="3" t="s">
        <v>252</v>
      </c>
      <c r="D928" s="3" t="s">
        <v>101</v>
      </c>
      <c r="E928" s="4" t="s">
        <v>102</v>
      </c>
      <c r="F928" s="5">
        <v>0</v>
      </c>
      <c r="G928" s="5">
        <v>0</v>
      </c>
      <c r="H928" s="5">
        <v>0</v>
      </c>
      <c r="I928" s="5">
        <v>0</v>
      </c>
      <c r="J928" s="5">
        <f>G928+I928</f>
        <v>0</v>
      </c>
      <c r="K928" s="5">
        <v>5000</v>
      </c>
      <c r="L928" s="5">
        <v>5000</v>
      </c>
      <c r="M928" s="5">
        <v>0</v>
      </c>
      <c r="N928" s="26">
        <v>0</v>
      </c>
      <c r="O928" s="29">
        <f>L928+N928</f>
        <v>5000</v>
      </c>
    </row>
    <row r="929" spans="1:16" ht="12" customHeight="1" x14ac:dyDescent="0.25">
      <c r="A929" s="65" t="s">
        <v>579</v>
      </c>
      <c r="B929" s="66"/>
      <c r="C929" s="66"/>
      <c r="D929" s="66"/>
      <c r="E929" s="66"/>
      <c r="F929" s="6">
        <f t="shared" ref="F929" si="524">SUM(F928)</f>
        <v>0</v>
      </c>
      <c r="G929" s="6">
        <f t="shared" ref="G929:J930" si="525">SUM(G928)</f>
        <v>0</v>
      </c>
      <c r="H929" s="6">
        <f t="shared" si="525"/>
        <v>0</v>
      </c>
      <c r="I929" s="6">
        <f t="shared" si="525"/>
        <v>0</v>
      </c>
      <c r="J929" s="6">
        <f t="shared" si="525"/>
        <v>0</v>
      </c>
      <c r="K929" s="6">
        <f t="shared" ref="K929" si="526">SUM(K928)</f>
        <v>5000</v>
      </c>
      <c r="L929" s="6">
        <f t="shared" ref="L929:O930" si="527">SUM(L928)</f>
        <v>5000</v>
      </c>
      <c r="M929" s="6">
        <f t="shared" si="527"/>
        <v>0</v>
      </c>
      <c r="N929" s="6">
        <f t="shared" si="527"/>
        <v>0</v>
      </c>
      <c r="O929" s="6">
        <f t="shared" si="527"/>
        <v>5000</v>
      </c>
    </row>
    <row r="930" spans="1:16" s="7" customFormat="1" ht="12" customHeight="1" x14ac:dyDescent="0.25">
      <c r="A930" s="67" t="s">
        <v>580</v>
      </c>
      <c r="B930" s="68"/>
      <c r="C930" s="68"/>
      <c r="D930" s="68"/>
      <c r="E930" s="68"/>
      <c r="F930" s="10">
        <f t="shared" ref="F930" si="528">SUM(F929)</f>
        <v>0</v>
      </c>
      <c r="G930" s="10">
        <f t="shared" si="525"/>
        <v>0</v>
      </c>
      <c r="H930" s="10">
        <f t="shared" si="525"/>
        <v>0</v>
      </c>
      <c r="I930" s="10">
        <f t="shared" si="525"/>
        <v>0</v>
      </c>
      <c r="J930" s="10">
        <f t="shared" si="525"/>
        <v>0</v>
      </c>
      <c r="K930" s="10">
        <f t="shared" ref="K930" si="529">SUM(K929)</f>
        <v>5000</v>
      </c>
      <c r="L930" s="10">
        <f t="shared" si="527"/>
        <v>5000</v>
      </c>
      <c r="M930" s="10">
        <f t="shared" si="527"/>
        <v>0</v>
      </c>
      <c r="N930" s="10">
        <f t="shared" si="527"/>
        <v>0</v>
      </c>
      <c r="O930" s="10">
        <f t="shared" si="527"/>
        <v>5000</v>
      </c>
    </row>
    <row r="931" spans="1:16" s="7" customFormat="1" ht="12" customHeight="1" x14ac:dyDescent="0.25">
      <c r="A931" s="67" t="s">
        <v>581</v>
      </c>
      <c r="B931" s="68"/>
      <c r="C931" s="68"/>
      <c r="D931" s="68"/>
      <c r="E931" s="68"/>
      <c r="F931" s="10">
        <f>SUM(F46,F50,F91,F100,F281,F411,F432,F518,F603,F803,F823,F834,F852,F870,F927,F930)</f>
        <v>120701754</v>
      </c>
      <c r="G931" s="10">
        <f>SUM(G46,G50,G91,G100,G281,G411,G432,G518,G603,G803,G823,G834,G852,G870,G927,G930)</f>
        <v>120701754</v>
      </c>
      <c r="H931" s="10">
        <f>SUM(H46,H50,H91,H100,H281,H411,H432,H518,H603,H803,H823,H834,H852,H870,H927,H930)</f>
        <v>14239205.82</v>
      </c>
      <c r="I931" s="10">
        <f>SUM(I46,I50,I91,I100,I281,I411,I432,I518,I603,I803,I823,I834,I852,I870,I927,I930)</f>
        <v>1606065.25</v>
      </c>
      <c r="J931" s="10">
        <f>SUM(J46,J50,J91,J100,J281,J411,J432,J518,J603,J803,J823,J834,J852,J870,J927,J930)</f>
        <v>122307819.25</v>
      </c>
      <c r="K931" s="10">
        <f>SUM(K46,K50,K91,K100,K281,K411,K432,K518,K603,K803,K823,K834,K852,K870,K927,K930)</f>
        <v>129125451</v>
      </c>
      <c r="L931" s="10">
        <f>SUM(L46,L50,L91,L100,L281,L411,L432,L518,L603,L803,L823,L834,L852,L870,L927,L930)</f>
        <v>129125451</v>
      </c>
      <c r="M931" s="10">
        <f>SUM(M46,M50,M91,M100,M281,M411,M432,M518,M603,M803,M823,M834,M852,M870,M927,M930)</f>
        <v>10593272.390000001</v>
      </c>
      <c r="N931" s="10">
        <f>SUM(N46,N50,N91,N100,N281,N411,N432,N518,N603,N803,N823,N834,N852,N870,N927,N930)</f>
        <v>40549615.25</v>
      </c>
      <c r="O931" s="10">
        <f>SUM(O46,O50,O91,O100,O281,O411,O432,O518,O603,O803,O823,O834,O852,O870,O927,O930)</f>
        <v>169675066.25</v>
      </c>
    </row>
    <row r="933" spans="1:16" x14ac:dyDescent="0.25">
      <c r="A933" s="12" t="s">
        <v>582</v>
      </c>
      <c r="B933" s="12"/>
      <c r="C933" s="12"/>
      <c r="D933" s="12">
        <v>8115</v>
      </c>
      <c r="E933" s="12" t="s">
        <v>583</v>
      </c>
      <c r="F933" s="13">
        <v>12000000</v>
      </c>
      <c r="G933" s="13">
        <v>12000000</v>
      </c>
      <c r="H933" s="13"/>
      <c r="I933" s="13">
        <v>13943550</v>
      </c>
      <c r="J933" s="13">
        <f>SUM(G933,I933)</f>
        <v>25943550</v>
      </c>
      <c r="K933" s="12"/>
      <c r="L933" s="12"/>
      <c r="M933" s="12"/>
      <c r="N933" s="12"/>
      <c r="O933" s="12"/>
      <c r="P933" t="s">
        <v>607</v>
      </c>
    </row>
    <row r="934" spans="1:16" x14ac:dyDescent="0.25">
      <c r="A934" s="12" t="s">
        <v>582</v>
      </c>
      <c r="B934" s="12"/>
      <c r="C934" s="12"/>
      <c r="D934" s="12"/>
      <c r="E934" s="12" t="s">
        <v>584</v>
      </c>
      <c r="F934" s="12"/>
      <c r="G934" s="12"/>
      <c r="H934" s="12"/>
      <c r="I934" s="12"/>
      <c r="J934" s="12"/>
      <c r="K934" s="13">
        <v>76303</v>
      </c>
      <c r="L934" s="13">
        <v>25876.91</v>
      </c>
      <c r="M934" s="13"/>
      <c r="N934" s="13"/>
      <c r="O934" s="13">
        <v>76303</v>
      </c>
    </row>
    <row r="935" spans="1:16" x14ac:dyDescent="0.25">
      <c r="A935" s="12"/>
      <c r="B935" s="12"/>
      <c r="C935" s="12"/>
      <c r="D935" s="12"/>
      <c r="E935" s="12" t="s">
        <v>585</v>
      </c>
      <c r="F935" s="12"/>
      <c r="G935" s="12"/>
      <c r="H935" s="12"/>
      <c r="I935" s="12"/>
      <c r="J935" s="12"/>
      <c r="K935" s="13">
        <v>2000000</v>
      </c>
      <c r="L935" s="13">
        <v>166666.70000000001</v>
      </c>
      <c r="M935" s="13"/>
      <c r="N935" s="13"/>
      <c r="O935" s="13">
        <v>2000000</v>
      </c>
    </row>
    <row r="936" spans="1:16" x14ac:dyDescent="0.25">
      <c r="A936" s="12"/>
      <c r="B936" s="12"/>
      <c r="C936" s="12"/>
      <c r="D936" s="12"/>
      <c r="E936" s="12" t="s">
        <v>586</v>
      </c>
      <c r="F936" s="12"/>
      <c r="G936" s="12"/>
      <c r="H936" s="12"/>
      <c r="I936" s="12"/>
      <c r="J936" s="12"/>
      <c r="K936" s="13">
        <v>1500000</v>
      </c>
      <c r="L936" s="13">
        <v>125000</v>
      </c>
      <c r="M936" s="13"/>
      <c r="N936" s="13"/>
      <c r="O936" s="13">
        <v>1500000</v>
      </c>
    </row>
    <row r="937" spans="1:16" x14ac:dyDescent="0.25">
      <c r="A937" s="12"/>
      <c r="B937" s="12"/>
      <c r="C937" s="12"/>
      <c r="D937" s="12"/>
      <c r="E937" s="12" t="s">
        <v>643</v>
      </c>
      <c r="F937" s="13"/>
      <c r="G937" s="13"/>
      <c r="H937" s="12"/>
      <c r="I937" s="13">
        <v>25000000</v>
      </c>
      <c r="J937" s="13">
        <v>25000000</v>
      </c>
      <c r="K937" s="13"/>
      <c r="L937" s="13"/>
      <c r="M937" s="13"/>
      <c r="N937" s="13"/>
      <c r="O937" s="13"/>
    </row>
    <row r="939" spans="1:16" x14ac:dyDescent="0.25">
      <c r="A939" s="14"/>
      <c r="B939" s="14"/>
      <c r="C939" s="14"/>
      <c r="D939" s="14"/>
      <c r="E939" s="14" t="s">
        <v>587</v>
      </c>
      <c r="F939" s="15">
        <f>SUM(F933,F931)</f>
        <v>132701754</v>
      </c>
      <c r="G939" s="15">
        <f>SUM(G931,G933)</f>
        <v>132701754</v>
      </c>
      <c r="H939" s="15">
        <f>SUM(H931)</f>
        <v>14239205.82</v>
      </c>
      <c r="I939" s="15">
        <f>SUM(I931,I933,I937)</f>
        <v>40549615.25</v>
      </c>
      <c r="J939" s="15">
        <f>SUM(J931,J933,J937)</f>
        <v>173251369.25</v>
      </c>
      <c r="K939" s="15">
        <f>SUM(K931,K934,K935,K936,K937)</f>
        <v>132701754</v>
      </c>
      <c r="L939" s="15">
        <f>SUM(L931,L934,L935,L936,L937)</f>
        <v>129442994.61</v>
      </c>
      <c r="M939" s="15">
        <f>SUM(M931,M934,M935,M936,M937)</f>
        <v>10593272.390000001</v>
      </c>
      <c r="N939" s="15">
        <f>SUM(N931)</f>
        <v>40549615.25</v>
      </c>
      <c r="O939" s="15">
        <f>SUM(O931,O934:O937)</f>
        <v>173251369.25</v>
      </c>
    </row>
    <row r="941" spans="1:16" x14ac:dyDescent="0.25">
      <c r="A941" s="23"/>
      <c r="B941" s="23"/>
      <c r="C941" s="23"/>
      <c r="D941" s="23"/>
      <c r="E941" t="s">
        <v>592</v>
      </c>
    </row>
    <row r="942" spans="1:16" x14ac:dyDescent="0.25">
      <c r="A942" s="24"/>
      <c r="B942" s="24"/>
      <c r="C942" s="24"/>
      <c r="D942" s="24"/>
      <c r="E942" t="s">
        <v>593</v>
      </c>
    </row>
  </sheetData>
  <autoFilter ref="A4:O931" xr:uid="{00000000-0009-0000-0000-000000000000}"/>
  <mergeCells count="177">
    <mergeCell ref="P446:R446"/>
    <mergeCell ref="P452:R452"/>
    <mergeCell ref="A35:E35"/>
    <mergeCell ref="A37:E37"/>
    <mergeCell ref="A39:E39"/>
    <mergeCell ref="A41:E41"/>
    <mergeCell ref="A1:O1"/>
    <mergeCell ref="A2:O2"/>
    <mergeCell ref="A3:O3"/>
    <mergeCell ref="C10:C11"/>
    <mergeCell ref="A25:E25"/>
    <mergeCell ref="A27:E27"/>
    <mergeCell ref="A29:E29"/>
    <mergeCell ref="A31:E31"/>
    <mergeCell ref="A33:E33"/>
    <mergeCell ref="C14:C15"/>
    <mergeCell ref="C17:C18"/>
    <mergeCell ref="A19:E19"/>
    <mergeCell ref="A21:E21"/>
    <mergeCell ref="A23:E23"/>
    <mergeCell ref="A119:E119"/>
    <mergeCell ref="A124:E124"/>
    <mergeCell ref="A132:E132"/>
    <mergeCell ref="A137:E137"/>
    <mergeCell ref="A146:E146"/>
    <mergeCell ref="A208:E208"/>
    <mergeCell ref="A43:E43"/>
    <mergeCell ref="A90:E90"/>
    <mergeCell ref="A91:E91"/>
    <mergeCell ref="A94:E94"/>
    <mergeCell ref="A99:E99"/>
    <mergeCell ref="A100:E100"/>
    <mergeCell ref="A57:E57"/>
    <mergeCell ref="A59:E59"/>
    <mergeCell ref="A64:E64"/>
    <mergeCell ref="A66:E66"/>
    <mergeCell ref="A68:E68"/>
    <mergeCell ref="A45:E45"/>
    <mergeCell ref="A46:E46"/>
    <mergeCell ref="A49:E49"/>
    <mergeCell ref="A50:E50"/>
    <mergeCell ref="A55:E55"/>
    <mergeCell ref="A248:E248"/>
    <mergeCell ref="A252:E252"/>
    <mergeCell ref="A259:E259"/>
    <mergeCell ref="A280:E280"/>
    <mergeCell ref="A281:E281"/>
    <mergeCell ref="A168:E168"/>
    <mergeCell ref="A190:E190"/>
    <mergeCell ref="A192:E192"/>
    <mergeCell ref="A206:E206"/>
    <mergeCell ref="A237:E237"/>
    <mergeCell ref="A214:E214"/>
    <mergeCell ref="A301:E301"/>
    <mergeCell ref="A313:E313"/>
    <mergeCell ref="A315:E315"/>
    <mergeCell ref="A317:E317"/>
    <mergeCell ref="A324:E324"/>
    <mergeCell ref="A283:E283"/>
    <mergeCell ref="A288:E288"/>
    <mergeCell ref="A292:E292"/>
    <mergeCell ref="A295:E295"/>
    <mergeCell ref="A297:E297"/>
    <mergeCell ref="A303:E303"/>
    <mergeCell ref="A305:E305"/>
    <mergeCell ref="A307:E307"/>
    <mergeCell ref="A309:E309"/>
    <mergeCell ref="A311:E311"/>
    <mergeCell ref="A341:E341"/>
    <mergeCell ref="A353:E353"/>
    <mergeCell ref="A355:E355"/>
    <mergeCell ref="A359:E359"/>
    <mergeCell ref="A369:E369"/>
    <mergeCell ref="A331:E331"/>
    <mergeCell ref="A333:E333"/>
    <mergeCell ref="A335:E335"/>
    <mergeCell ref="A337:E337"/>
    <mergeCell ref="A339:E339"/>
    <mergeCell ref="A406:E406"/>
    <mergeCell ref="A408:E408"/>
    <mergeCell ref="A410:E410"/>
    <mergeCell ref="A411:E411"/>
    <mergeCell ref="A418:E418"/>
    <mergeCell ref="A373:E373"/>
    <mergeCell ref="A378:E378"/>
    <mergeCell ref="A382:E382"/>
    <mergeCell ref="A387:E387"/>
    <mergeCell ref="A391:E391"/>
    <mergeCell ref="A394:E394"/>
    <mergeCell ref="A398:E398"/>
    <mergeCell ref="A400:E400"/>
    <mergeCell ref="A432:E432"/>
    <mergeCell ref="A463:E463"/>
    <mergeCell ref="A470:E470"/>
    <mergeCell ref="A473:E473"/>
    <mergeCell ref="A477:E477"/>
    <mergeCell ref="A422:E422"/>
    <mergeCell ref="A425:E425"/>
    <mergeCell ref="A427:E427"/>
    <mergeCell ref="A429:E429"/>
    <mergeCell ref="A431:E431"/>
    <mergeCell ref="A515:E515"/>
    <mergeCell ref="A518:E518"/>
    <mergeCell ref="A530:E530"/>
    <mergeCell ref="A532:E532"/>
    <mergeCell ref="A517:E517"/>
    <mergeCell ref="A480:E480"/>
    <mergeCell ref="A484:E484"/>
    <mergeCell ref="A496:E496"/>
    <mergeCell ref="A498:E498"/>
    <mergeCell ref="A511:E511"/>
    <mergeCell ref="A602:E602"/>
    <mergeCell ref="A603:E603"/>
    <mergeCell ref="A614:E614"/>
    <mergeCell ref="A624:E624"/>
    <mergeCell ref="A542:E542"/>
    <mergeCell ref="A549:E549"/>
    <mergeCell ref="A561:E561"/>
    <mergeCell ref="A584:E584"/>
    <mergeCell ref="A587:E587"/>
    <mergeCell ref="A689:E689"/>
    <mergeCell ref="A729:E729"/>
    <mergeCell ref="A731:E731"/>
    <mergeCell ref="A733:E733"/>
    <mergeCell ref="A737:E737"/>
    <mergeCell ref="A634:E634"/>
    <mergeCell ref="A642:E642"/>
    <mergeCell ref="A649:E649"/>
    <mergeCell ref="A663:E663"/>
    <mergeCell ref="A675:E675"/>
    <mergeCell ref="A802:E802"/>
    <mergeCell ref="A803:E803"/>
    <mergeCell ref="A805:E805"/>
    <mergeCell ref="A807:E807"/>
    <mergeCell ref="A809:E809"/>
    <mergeCell ref="A739:E739"/>
    <mergeCell ref="A749:E749"/>
    <mergeCell ref="A759:E759"/>
    <mergeCell ref="A776:E776"/>
    <mergeCell ref="A786:E786"/>
    <mergeCell ref="A851:E851"/>
    <mergeCell ref="A852:E852"/>
    <mergeCell ref="A855:E855"/>
    <mergeCell ref="A823:E823"/>
    <mergeCell ref="A831:E831"/>
    <mergeCell ref="A833:E833"/>
    <mergeCell ref="A834:E834"/>
    <mergeCell ref="A837:E837"/>
    <mergeCell ref="A811:E811"/>
    <mergeCell ref="A813:E813"/>
    <mergeCell ref="A815:E815"/>
    <mergeCell ref="A817:E817"/>
    <mergeCell ref="A822:E822"/>
    <mergeCell ref="A843:E843"/>
    <mergeCell ref="A930:E930"/>
    <mergeCell ref="A931:E931"/>
    <mergeCell ref="A918:E918"/>
    <mergeCell ref="A920:E920"/>
    <mergeCell ref="A926:E926"/>
    <mergeCell ref="A927:E927"/>
    <mergeCell ref="A929:E929"/>
    <mergeCell ref="A902:E902"/>
    <mergeCell ref="A905:E905"/>
    <mergeCell ref="A909:E909"/>
    <mergeCell ref="A911:E911"/>
    <mergeCell ref="A916:E916"/>
    <mergeCell ref="P899:U900"/>
    <mergeCell ref="A884:E884"/>
    <mergeCell ref="A886:E886"/>
    <mergeCell ref="A892:E892"/>
    <mergeCell ref="A894:E894"/>
    <mergeCell ref="A900:E900"/>
    <mergeCell ref="A857:E857"/>
    <mergeCell ref="A865:E865"/>
    <mergeCell ref="A867:E867"/>
    <mergeCell ref="A869:E869"/>
    <mergeCell ref="A870:E870"/>
  </mergeCells>
  <phoneticPr fontId="13" type="noConversion"/>
  <pageMargins left="0.25" right="0.25" top="0.75" bottom="0.75" header="0.3" footer="0.3"/>
  <pageSetup scale="47" fitToHeight="0" orientation="landscape" r:id="rId1"/>
  <ignoredErrors>
    <ignoredError sqref="J19 J21:J22 O94 H939 O463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2024-02-26T13:45:09Z</cp:lastPrinted>
  <dcterms:created xsi:type="dcterms:W3CDTF">2022-08-05T05:30:08Z</dcterms:created>
  <dcterms:modified xsi:type="dcterms:W3CDTF">2024-03-01T09:59:39Z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