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720" windowWidth="27495" windowHeight="11835"/>
  </bookViews>
  <sheets>
    <sheet name="Sheet 1" sheetId="1" r:id="rId1"/>
  </sheets>
  <definedNames>
    <definedName name="_xlnm._FilterDatabase" localSheetId="0" hidden="1">'Sheet 1'!$A$5:$K$177</definedName>
  </definedNames>
  <calcPr calcId="145621"/>
</workbook>
</file>

<file path=xl/calcChain.xml><?xml version="1.0" encoding="utf-8"?>
<calcChain xmlns="http://schemas.openxmlformats.org/spreadsheetml/2006/main">
  <c r="J133" i="1" l="1"/>
  <c r="I133" i="1"/>
  <c r="I141" i="1" s="1"/>
  <c r="J60" i="1" l="1"/>
  <c r="I60" i="1"/>
  <c r="I175" i="1" l="1"/>
  <c r="J175" i="1" s="1"/>
  <c r="I173" i="1"/>
  <c r="J173" i="1" s="1"/>
  <c r="I171" i="1"/>
  <c r="I169" i="1"/>
  <c r="J169" i="1" s="1"/>
  <c r="I167" i="1"/>
  <c r="I164" i="1"/>
  <c r="I163" i="1"/>
  <c r="I160" i="1"/>
  <c r="I157" i="1"/>
  <c r="I158" i="1" s="1"/>
  <c r="J158" i="1" s="1"/>
  <c r="I154" i="1"/>
  <c r="I152" i="1"/>
  <c r="I149" i="1"/>
  <c r="J149" i="1" s="1"/>
  <c r="I147" i="1"/>
  <c r="I150" i="1" s="1"/>
  <c r="J150" i="1" s="1"/>
  <c r="I144" i="1"/>
  <c r="J144" i="1" s="1"/>
  <c r="I140" i="1"/>
  <c r="J140" i="1" s="1"/>
  <c r="I138" i="1"/>
  <c r="I136" i="1"/>
  <c r="I131" i="1"/>
  <c r="I129" i="1"/>
  <c r="J141" i="1" s="1"/>
  <c r="I126" i="1"/>
  <c r="I122" i="1"/>
  <c r="I119" i="1"/>
  <c r="I116" i="1"/>
  <c r="I127" i="1" s="1"/>
  <c r="J127" i="1" s="1"/>
  <c r="I113" i="1"/>
  <c r="I111" i="1"/>
  <c r="I109" i="1"/>
  <c r="J109" i="1" s="1"/>
  <c r="I105" i="1"/>
  <c r="J105" i="1" s="1"/>
  <c r="I103" i="1"/>
  <c r="I101" i="1"/>
  <c r="I99" i="1"/>
  <c r="J99" i="1" s="1"/>
  <c r="I96" i="1"/>
  <c r="J96" i="1"/>
  <c r="I94" i="1"/>
  <c r="J94" i="1" s="1"/>
  <c r="I92" i="1"/>
  <c r="I89" i="1"/>
  <c r="I87" i="1"/>
  <c r="J87" i="1" s="1"/>
  <c r="I84" i="1"/>
  <c r="J84" i="1" s="1"/>
  <c r="I81" i="1"/>
  <c r="I79" i="1"/>
  <c r="I77" i="1"/>
  <c r="I75" i="1"/>
  <c r="J75" i="1" s="1"/>
  <c r="I73" i="1"/>
  <c r="I70" i="1"/>
  <c r="I67" i="1"/>
  <c r="J67" i="1" s="1"/>
  <c r="I65" i="1"/>
  <c r="J65" i="1" s="1"/>
  <c r="I63" i="1"/>
  <c r="I58" i="1"/>
  <c r="I54" i="1"/>
  <c r="I55" i="1" s="1"/>
  <c r="J55" i="1" s="1"/>
  <c r="I51" i="1"/>
  <c r="I48" i="1"/>
  <c r="I45" i="1"/>
  <c r="J45" i="1" s="1"/>
  <c r="I43" i="1"/>
  <c r="J43" i="1" s="1"/>
  <c r="I41" i="1"/>
  <c r="J41" i="1" s="1"/>
  <c r="I39" i="1"/>
  <c r="I37" i="1"/>
  <c r="J37" i="1" s="1"/>
  <c r="I35" i="1"/>
  <c r="J35" i="1" s="1"/>
  <c r="I33" i="1"/>
  <c r="J33" i="1" s="1"/>
  <c r="I31" i="1"/>
  <c r="J31" i="1" s="1"/>
  <c r="I29" i="1"/>
  <c r="J29" i="1" s="1"/>
  <c r="I27" i="1"/>
  <c r="J27" i="1" s="1"/>
  <c r="I25" i="1"/>
  <c r="J25" i="1" s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8" i="1"/>
  <c r="J30" i="1"/>
  <c r="J32" i="1"/>
  <c r="J34" i="1"/>
  <c r="J36" i="1"/>
  <c r="J38" i="1"/>
  <c r="J39" i="1"/>
  <c r="J40" i="1"/>
  <c r="J42" i="1"/>
  <c r="J44" i="1"/>
  <c r="J47" i="1"/>
  <c r="J48" i="1"/>
  <c r="J49" i="1"/>
  <c r="J50" i="1"/>
  <c r="J51" i="1"/>
  <c r="J52" i="1"/>
  <c r="J53" i="1"/>
  <c r="J56" i="1"/>
  <c r="J57" i="1"/>
  <c r="J58" i="1"/>
  <c r="J61" i="1"/>
  <c r="J62" i="1"/>
  <c r="J63" i="1"/>
  <c r="J64" i="1"/>
  <c r="J66" i="1"/>
  <c r="J68" i="1"/>
  <c r="J69" i="1"/>
  <c r="J70" i="1"/>
  <c r="J71" i="1"/>
  <c r="J72" i="1"/>
  <c r="J73" i="1"/>
  <c r="J74" i="1"/>
  <c r="J76" i="1"/>
  <c r="J77" i="1"/>
  <c r="J78" i="1"/>
  <c r="J79" i="1"/>
  <c r="J80" i="1"/>
  <c r="J81" i="1"/>
  <c r="J82" i="1"/>
  <c r="J83" i="1"/>
  <c r="J86" i="1"/>
  <c r="J88" i="1"/>
  <c r="J89" i="1"/>
  <c r="J90" i="1"/>
  <c r="J91" i="1"/>
  <c r="J92" i="1"/>
  <c r="J93" i="1"/>
  <c r="J95" i="1"/>
  <c r="J98" i="1"/>
  <c r="J100" i="1"/>
  <c r="J101" i="1"/>
  <c r="J102" i="1"/>
  <c r="J103" i="1"/>
  <c r="J104" i="1"/>
  <c r="J107" i="1"/>
  <c r="J108" i="1"/>
  <c r="J110" i="1"/>
  <c r="J111" i="1"/>
  <c r="J112" i="1"/>
  <c r="J113" i="1"/>
  <c r="J114" i="1"/>
  <c r="J115" i="1"/>
  <c r="J117" i="1"/>
  <c r="J118" i="1"/>
  <c r="J119" i="1"/>
  <c r="J120" i="1"/>
  <c r="J121" i="1"/>
  <c r="J122" i="1"/>
  <c r="J123" i="1"/>
  <c r="J124" i="1"/>
  <c r="J125" i="1"/>
  <c r="J126" i="1"/>
  <c r="J128" i="1"/>
  <c r="J130" i="1"/>
  <c r="J131" i="1"/>
  <c r="J134" i="1"/>
  <c r="J135" i="1"/>
  <c r="J136" i="1"/>
  <c r="J137" i="1"/>
  <c r="J138" i="1"/>
  <c r="J139" i="1"/>
  <c r="J142" i="1"/>
  <c r="J143" i="1"/>
  <c r="J146" i="1"/>
  <c r="J147" i="1"/>
  <c r="J148" i="1"/>
  <c r="J151" i="1"/>
  <c r="J152" i="1"/>
  <c r="J153" i="1"/>
  <c r="J154" i="1"/>
  <c r="J155" i="1"/>
  <c r="J156" i="1"/>
  <c r="J159" i="1"/>
  <c r="J160" i="1"/>
  <c r="J161" i="1"/>
  <c r="J162" i="1"/>
  <c r="J163" i="1"/>
  <c r="J164" i="1"/>
  <c r="J165" i="1"/>
  <c r="J166" i="1"/>
  <c r="J167" i="1"/>
  <c r="J168" i="1"/>
  <c r="J170" i="1"/>
  <c r="J171" i="1"/>
  <c r="J172" i="1"/>
  <c r="J174" i="1"/>
  <c r="J6" i="1"/>
  <c r="I97" i="1" l="1"/>
  <c r="J97" i="1" s="1"/>
  <c r="I85" i="1"/>
  <c r="J85" i="1" s="1"/>
  <c r="J54" i="1"/>
  <c r="J157" i="1"/>
  <c r="J129" i="1"/>
  <c r="J116" i="1"/>
  <c r="I145" i="1"/>
  <c r="J145" i="1" s="1"/>
  <c r="I176" i="1"/>
  <c r="J176" i="1" s="1"/>
  <c r="I46" i="1"/>
  <c r="J46" i="1" s="1"/>
  <c r="I106" i="1"/>
  <c r="J106" i="1" l="1"/>
  <c r="I177" i="1"/>
  <c r="J177" i="1" s="1"/>
  <c r="J182" i="1" s="1"/>
</calcChain>
</file>

<file path=xl/comments1.xml><?xml version="1.0" encoding="utf-8"?>
<comments xmlns="http://schemas.openxmlformats.org/spreadsheetml/2006/main">
  <authors>
    <author>Hlávková Andrea</author>
    <author>Hlavková Andrea</author>
  </authors>
  <commentList>
    <comment ref="I64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DPH od roku 2017 účtováno v hlavním rozpočtu</t>
        </r>
      </text>
    </comment>
    <comment ref="I132" authorId="1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Dotace na volby do poslanecké sněmovny - zároveň i ve výdajích</t>
        </r>
      </text>
    </comment>
    <comment ref="I168" authorId="0">
      <text>
        <r>
          <rPr>
            <b/>
            <sz val="9"/>
            <color indexed="81"/>
            <rFont val="Tahoma"/>
            <family val="2"/>
            <charset val="238"/>
          </rPr>
          <t>Krysová Radka:</t>
        </r>
        <r>
          <rPr>
            <sz val="9"/>
            <color indexed="81"/>
            <rFont val="Tahoma"/>
            <family val="2"/>
            <charset val="238"/>
          </rPr>
          <t xml:space="preserve">
Byla uložena a zaplacena pokuta - Šmírová</t>
        </r>
      </text>
    </comment>
  </commentList>
</comments>
</file>

<file path=xl/sharedStrings.xml><?xml version="1.0" encoding="utf-8"?>
<sst xmlns="http://schemas.openxmlformats.org/spreadsheetml/2006/main" count="578" uniqueCount="278">
  <si>
    <t>00298468 Město Štramberk</t>
  </si>
  <si>
    <t>Náměstí 9 Štramberk</t>
  </si>
  <si>
    <t>Podmínka:</t>
  </si>
  <si>
    <t>AND  1=1</t>
  </si>
  <si>
    <t>ORJ</t>
  </si>
  <si>
    <t>ORG</t>
  </si>
  <si>
    <t>ODPA</t>
  </si>
  <si>
    <t>POL</t>
  </si>
  <si>
    <t>Popis</t>
  </si>
  <si>
    <t>SR</t>
  </si>
  <si>
    <t>UR</t>
  </si>
  <si>
    <t>Čerpání</t>
  </si>
  <si>
    <t>Č/UR%</t>
  </si>
  <si>
    <t/>
  </si>
  <si>
    <t>6310</t>
  </si>
  <si>
    <t>2329</t>
  </si>
  <si>
    <t>Ostatní nedaňové příjmy jinde nezařazené</t>
  </si>
  <si>
    <t>11</t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</si>
  <si>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</si>
  <si>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</si>
  <si>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</si>
  <si>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</si>
  <si>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</si>
  <si>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</si>
  <si>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</si>
  <si>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</si>
  <si>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</si>
  <si>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</si>
  <si>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</si>
  <si>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</si>
  <si>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</si>
  <si>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</si>
  <si>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</si>
  <si>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</si>
  <si>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</si>
  <si>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</si>
  <si>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</si>
  <si>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</si>
  <si>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</si>
  <si>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za lázeňský nebo rekreační pobyt</t>
  </si>
  <si>
    <t>1343</t>
  </si>
  <si>
    <t>Poplatek za užívání veřejného prostranství</t>
  </si>
  <si>
    <t>1345</t>
  </si>
  <si>
    <t>Poplatek z ubytovací kapacity</t>
  </si>
  <si>
    <t>1351</t>
  </si>
  <si>
    <t>Odvod z loterií a podobných her kromě VHP</t>
  </si>
  <si>
    <t>1355</t>
  </si>
  <si>
    <t>Odvody z výherních hracích přístrojů</t>
  </si>
  <si>
    <t>1381</t>
  </si>
  <si>
    <t>Daň z hazardních her</t>
  </si>
  <si>
    <t>1382</t>
  </si>
  <si>
    <t>Zrušený odvod z loterií a podobných her kromě z výherních hracích přístrojů</t>
  </si>
  <si>
    <t>1383</t>
  </si>
  <si>
    <t>Zrušený odvod z výherních hracích přístrojů</t>
  </si>
  <si>
    <t>1511</t>
  </si>
  <si>
    <t>Daň z nemovitých věcí</t>
  </si>
  <si>
    <t>000001</t>
  </si>
  <si>
    <t>1361</t>
  </si>
  <si>
    <t>Správní poplatky</t>
  </si>
  <si>
    <t>ORG 000001        Sňatky</t>
  </si>
  <si>
    <t>000002</t>
  </si>
  <si>
    <t>ORG 000002        Trvalý pobyt</t>
  </si>
  <si>
    <t>000003</t>
  </si>
  <si>
    <t>ORG 000003        Ověřování listin a podpisů</t>
  </si>
  <si>
    <t>000004</t>
  </si>
  <si>
    <t>ORG 000004        CzechPOINT</t>
  </si>
  <si>
    <t>000005</t>
  </si>
  <si>
    <t>ORG 000005        Výherní hrací přístroj</t>
  </si>
  <si>
    <t>000006</t>
  </si>
  <si>
    <t>ORG 000006        Stav.povolení,kolaud.rozh.</t>
  </si>
  <si>
    <t>000008</t>
  </si>
  <si>
    <t>ORG 000008        Změna jména a příjmení</t>
  </si>
  <si>
    <t>000009</t>
  </si>
  <si>
    <t>ORG 000009        Druhopisy matričních dokladů</t>
  </si>
  <si>
    <t>000010</t>
  </si>
  <si>
    <t>ORG 000010        Rušení údaje TP</t>
  </si>
  <si>
    <t>000011</t>
  </si>
  <si>
    <t>ORG 000011        Kolky - prodej pozemků</t>
  </si>
  <si>
    <t>ORJ 11         Daně</t>
  </si>
  <si>
    <t>20</t>
  </si>
  <si>
    <t>002000</t>
  </si>
  <si>
    <t>2119</t>
  </si>
  <si>
    <t>2343</t>
  </si>
  <si>
    <t>Příjmy z dobíhajících úhrad dobývacího prostoru a z vydobytých nerostů</t>
  </si>
  <si>
    <t>ORG 002000        Úhrady za dobývací činnost</t>
  </si>
  <si>
    <t>002021</t>
  </si>
  <si>
    <t>2143</t>
  </si>
  <si>
    <t>2112</t>
  </si>
  <si>
    <t>Příjmy z prodeje zboží (již nakoupeného za účelem prodeje)</t>
  </si>
  <si>
    <t>2321</t>
  </si>
  <si>
    <t>Přijaté neinvestiční dary</t>
  </si>
  <si>
    <t>ORG 002021        Podpora marketingu akcí ve městě</t>
  </si>
  <si>
    <t>002050</t>
  </si>
  <si>
    <t>4116</t>
  </si>
  <si>
    <t>Ostatní neinvestiční přijaté transfery ze státního rozpočtu</t>
  </si>
  <si>
    <t>4122</t>
  </si>
  <si>
    <t>Neinvestiční přijaté transfery od krajů</t>
  </si>
  <si>
    <t>ORG 002050        JPO II</t>
  </si>
  <si>
    <t>ORJ 20         Starosta</t>
  </si>
  <si>
    <t>23</t>
  </si>
  <si>
    <t>002310</t>
  </si>
  <si>
    <t>2141</t>
  </si>
  <si>
    <t>2111</t>
  </si>
  <si>
    <t>Příjmy z poskytování služeb a výrobků</t>
  </si>
  <si>
    <t>ORG 002310        MIC (Městské informační centrum)</t>
  </si>
  <si>
    <t>002330</t>
  </si>
  <si>
    <t>3349</t>
  </si>
  <si>
    <t>Ostatní příjmy z vlastní činnosti</t>
  </si>
  <si>
    <t>ORG 002330        Štramberské novinky</t>
  </si>
  <si>
    <t>002450</t>
  </si>
  <si>
    <t>3313</t>
  </si>
  <si>
    <t>ORG 002450        Kino</t>
  </si>
  <si>
    <t>002460</t>
  </si>
  <si>
    <t>3314</t>
  </si>
  <si>
    <t>ORG 002460        Městská knihovna</t>
  </si>
  <si>
    <t>002470</t>
  </si>
  <si>
    <t>3315</t>
  </si>
  <si>
    <t>ORG 002470        Muzeum Zdeňka Buriana</t>
  </si>
  <si>
    <t>002480</t>
  </si>
  <si>
    <t>3319</t>
  </si>
  <si>
    <t>ORG 002480        Kulturní programy</t>
  </si>
  <si>
    <t>002481</t>
  </si>
  <si>
    <t>ORG 002481        Průvodcovské slovo</t>
  </si>
  <si>
    <t>002490</t>
  </si>
  <si>
    <t>3392</t>
  </si>
  <si>
    <t>2132</t>
  </si>
  <si>
    <t>Příjmy z pronájmu ostatních nemovitostí a jejich částí</t>
  </si>
  <si>
    <t>ORG 002490        Kulturní dům</t>
  </si>
  <si>
    <t>002500</t>
  </si>
  <si>
    <t>3412</t>
  </si>
  <si>
    <t>ORG 002500        Tělocvična</t>
  </si>
  <si>
    <t>002540</t>
  </si>
  <si>
    <t>3421</t>
  </si>
  <si>
    <t>3121</t>
  </si>
  <si>
    <t>Přijaté dary na pořízení dlouhodobého majetku</t>
  </si>
  <si>
    <t>ORG 002540        Dětská hřiště</t>
  </si>
  <si>
    <t>002600</t>
  </si>
  <si>
    <t>3321</t>
  </si>
  <si>
    <t>ORG 002600        Trúba</t>
  </si>
  <si>
    <t>ORJ 23         Odd.kultury, sportu a cestovního ruchu</t>
  </si>
  <si>
    <t>30</t>
  </si>
  <si>
    <t>003214</t>
  </si>
  <si>
    <t>4216</t>
  </si>
  <si>
    <t>Ostatní investiční přijaté transfery ze státního rozpočtu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</si>
  <si>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</si>
  <si>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</si>
  <si>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</si>
  <si>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</si>
  <si>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ORG 003216        Projekt-Strategický plán</t>
  </si>
  <si>
    <t>003221</t>
  </si>
  <si>
    <t>4222</t>
  </si>
  <si>
    <t>Investiční přijaté transfery od krajů</t>
  </si>
  <si>
    <t>ORG 003221        Projekt-Sluneční stezka</t>
  </si>
  <si>
    <t>003360</t>
  </si>
  <si>
    <t>ORG 003360        Záchovná údržba-Městská památková rezervace</t>
  </si>
  <si>
    <t>ORJ 30         Správa majetku, rozvoje a investic</t>
  </si>
  <si>
    <t>34</t>
  </si>
  <si>
    <t>003400</t>
  </si>
  <si>
    <t>3639</t>
  </si>
  <si>
    <t>2131</t>
  </si>
  <si>
    <t>Příjmy z pronájmu pozemků</t>
  </si>
  <si>
    <t>ORG 003400        Pozemky-nájem,nákup</t>
  </si>
  <si>
    <t>003402</t>
  </si>
  <si>
    <t>3111</t>
  </si>
  <si>
    <t>Příjmy z prodeje pozemků</t>
  </si>
  <si>
    <t>ORG 003402        Pozemky-prodej</t>
  </si>
  <si>
    <t>003403</t>
  </si>
  <si>
    <t>ORG 003403        Věcné břemeno</t>
  </si>
  <si>
    <t>003420</t>
  </si>
  <si>
    <t>3632</t>
  </si>
  <si>
    <t>ORG 003420        Pohřebnictví</t>
  </si>
  <si>
    <t>ORJ 34         Správa pozemků</t>
  </si>
  <si>
    <t>35</t>
  </si>
  <si>
    <t>003510</t>
  </si>
  <si>
    <t>ORG 003510        Oddělení technické správy</t>
  </si>
  <si>
    <t>003523</t>
  </si>
  <si>
    <t>2219</t>
  </si>
  <si>
    <t>ORG 003523        Parkovné</t>
  </si>
  <si>
    <t>003524</t>
  </si>
  <si>
    <t>ORG 003524        Rezidentní a abonentní karty</t>
  </si>
  <si>
    <t>003560</t>
  </si>
  <si>
    <t>3429</t>
  </si>
  <si>
    <t>2342</t>
  </si>
  <si>
    <t>Platby za odebrané množství podzemní vody</t>
  </si>
  <si>
    <t>ORG 003560        Koupaliště</t>
  </si>
  <si>
    <t>003720</t>
  </si>
  <si>
    <t>3613</t>
  </si>
  <si>
    <t>ORG 003720        Domy v majetku města</t>
  </si>
  <si>
    <t>003721</t>
  </si>
  <si>
    <t>2133</t>
  </si>
  <si>
    <t>Příjmy z pronájmu movitých věcí</t>
  </si>
  <si>
    <t>ORG 003721        Věci movité</t>
  </si>
  <si>
    <t>003730</t>
  </si>
  <si>
    <t>3612</t>
  </si>
  <si>
    <t>2322</t>
  </si>
  <si>
    <t>Přijaté pojistné náhrady</t>
  </si>
  <si>
    <t>ORG 003730        Bytová správa</t>
  </si>
  <si>
    <t>ORJ 35         Oddělení technických služeb a bytového hospodářství</t>
  </si>
  <si>
    <t>60</t>
  </si>
  <si>
    <t>006001</t>
  </si>
  <si>
    <t>4112</t>
  </si>
  <si>
    <t>Neinvestiční přijaté transfery ze SR v rámci souhrnného dotačního vztahu</t>
  </si>
  <si>
    <t>ORG 006001        Dotace na výkon st.správy</t>
  </si>
  <si>
    <t>006002</t>
  </si>
  <si>
    <t>4351</t>
  </si>
  <si>
    <t>ORG 006002        Dům s pečovatelskou službou</t>
  </si>
  <si>
    <t>006040</t>
  </si>
  <si>
    <t>6171</t>
  </si>
  <si>
    <t>2142</t>
  </si>
  <si>
    <t>Příjmy z podílů na zisku a dividend</t>
  </si>
  <si>
    <t>ORG 006040        Činnost místní správy</t>
  </si>
  <si>
    <t>006041</t>
  </si>
  <si>
    <t>ORG 006041        Reklama</t>
  </si>
  <si>
    <t>006502</t>
  </si>
  <si>
    <t>ORG 006502        Licenční poplatek</t>
  </si>
  <si>
    <t>ORJ 60         Tajemník</t>
  </si>
  <si>
    <t>62</t>
  </si>
  <si>
    <t>006202</t>
  </si>
  <si>
    <t>5311</t>
  </si>
  <si>
    <t>2212</t>
  </si>
  <si>
    <t>Sankční platby přijaté od jiných subjektů</t>
  </si>
  <si>
    <t>ORG 006202        Přestupky-přestupkové řízení (Pokuty)</t>
  </si>
  <si>
    <t>ORJ 62         Sociální věci a přestupky</t>
  </si>
  <si>
    <t>63</t>
  </si>
  <si>
    <t>006320</t>
  </si>
  <si>
    <t>6219</t>
  </si>
  <si>
    <t>ORG 006320        Paušální náhrada za svatební obřad</t>
  </si>
  <si>
    <t>006330</t>
  </si>
  <si>
    <t>ORG 006330        Cena za zajištění svatebního obřadu v areálu hradu Trúba</t>
  </si>
  <si>
    <t>ORJ 63         Matrika a registr obyvatel, SPOZ, CzechPOINT</t>
  </si>
  <si>
    <t>64</t>
  </si>
  <si>
    <t>006410</t>
  </si>
  <si>
    <t>2324</t>
  </si>
  <si>
    <t>Přijaté nekapitálové příspěvky a náhrady</t>
  </si>
  <si>
    <t>ORG 006410        MŠ Bařiny</t>
  </si>
  <si>
    <t>006420</t>
  </si>
  <si>
    <t>ORG 006420        MŠ Zauličí</t>
  </si>
  <si>
    <t>006430</t>
  </si>
  <si>
    <t>3113</t>
  </si>
  <si>
    <t>ORG 006430        ZŠ Štramberk</t>
  </si>
  <si>
    <t>ORJ 64         Školství</t>
  </si>
  <si>
    <t>65</t>
  </si>
  <si>
    <t>006500</t>
  </si>
  <si>
    <t>4113</t>
  </si>
  <si>
    <t>Neinvestiční přijaté transfery ze státních fondů</t>
  </si>
  <si>
    <t>ORG 006500        Nástavba 814-815 (úroky)</t>
  </si>
  <si>
    <t>006520</t>
  </si>
  <si>
    <t>Příjmy z úroků (část)</t>
  </si>
  <si>
    <t>ORG 006520        Příjmy a výdaje z úvěr.operací</t>
  </si>
  <si>
    <t>ORJ 65         Finanční oddělení</t>
  </si>
  <si>
    <t>66</t>
  </si>
  <si>
    <t>006600</t>
  </si>
  <si>
    <t>3722</t>
  </si>
  <si>
    <t>ORG 006600        Nakládání s komunálním odpadem</t>
  </si>
  <si>
    <t>006604</t>
  </si>
  <si>
    <t>3769</t>
  </si>
  <si>
    <t>ORG 006604        Pokuty ŽP</t>
  </si>
  <si>
    <t>006605</t>
  </si>
  <si>
    <t>3725</t>
  </si>
  <si>
    <t>ORG 006605        Odměna za tříděný odpad</t>
  </si>
  <si>
    <t>006610</t>
  </si>
  <si>
    <t>1032</t>
  </si>
  <si>
    <t>ORG 006610        Lesy v majetku města, stromy mimo les</t>
  </si>
  <si>
    <t>006690</t>
  </si>
  <si>
    <t>ORG 006690        Program péče o krajinu</t>
  </si>
  <si>
    <t>ORJ 66         Životní prostředí</t>
  </si>
  <si>
    <t>Celkem</t>
  </si>
  <si>
    <t>Plnění příjmů k 31.08.2017 v Kč; tištěno 28.08.2017 08:53:36</t>
  </si>
  <si>
    <t>Úprava</t>
  </si>
  <si>
    <t>Po úpravě</t>
  </si>
  <si>
    <t>ORG 002312        MIC-dotace (TIC) - 7.etapa</t>
  </si>
  <si>
    <t xml:space="preserve">Třída 8. financování </t>
  </si>
  <si>
    <t>Změna stavu krát.prostředků</t>
  </si>
  <si>
    <t>CELKEM</t>
  </si>
  <si>
    <t>PLNĚNÍ PŘÍJMŮ K 22.08.2017 V KČ - Rozpočtové opatření č. 5/2017 - PŘÍJMY</t>
  </si>
  <si>
    <t>Neinv.přijaté transfery z všeob.pokl.správy st.rozpočtu</t>
  </si>
  <si>
    <t>ORG 006030        Volby</t>
  </si>
  <si>
    <t>6030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</si>
</sst>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scheme val="minor"/>
    </font>
    <font>
      <b/>
      <sz val="12"/>
      <color indexed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4" fontId="5" fillId="3" borderId="1" xfId="0" applyNumberFormat="1" applyFont="1" applyFill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0" fontId="6" fillId="0" borderId="0" xfId="0" applyFont="1"/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/>
    <xf numFmtId="0" fontId="0" fillId="0" borderId="0" xfId="0" applyAlignment="1"/>
    <xf numFmtId="4" fontId="10" fillId="0" borderId="0" xfId="0" applyNumberFormat="1" applyFont="1"/>
    <xf numFmtId="4" fontId="12" fillId="0" borderId="0" xfId="0" applyNumberFormat="1" applyFont="1"/>
    <xf numFmtId="0" fontId="10" fillId="0" borderId="0" xfId="0" applyFont="1" applyAlignment="1"/>
    <xf numFmtId="0" fontId="11" fillId="0" borderId="0" xfId="0" applyFont="1"/>
    <xf numFmtId="0" fontId="0" fillId="0" borderId="0" xfId="0"/>
    <xf numFmtId="0" fontId="2" fillId="4" borderId="1" xfId="0" applyFont="1" applyFill="1" applyBorder="1" applyAlignment="1">
      <alignment horizontal="left" vertical="top" wrapText="1"/>
    </xf>
    <xf numFmtId="4" fontId="2" fillId="4" borderId="1" xfId="0" applyNumberFormat="1" applyFont="1" applyFill="1" applyBorder="1" applyAlignment="1">
      <alignment horizontal="right" vertical="top"/>
    </xf>
    <xf numFmtId="0" fontId="2" fillId="4" borderId="1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49" fontId="2" fillId="4" borderId="1" xfId="0" applyNumberFormat="1" applyFont="1" applyFill="1" applyBorder="1" applyAlignment="1">
      <alignment vertical="top"/>
    </xf>
    <xf numFmtId="0" fontId="2" fillId="4" borderId="1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1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0" borderId="1" xfId="0" applyFont="1" applyBorder="1"/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" fontId="2" fillId="5" borderId="1" xfId="0" applyNumberFormat="1" applyFont="1" applyFill="1" applyBorder="1" applyAlignment="1">
      <alignment horizontal="right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82"/>
  <sheetViews>
    <sheetView tabSelected="1" topLeftCell="A127" workbookViewId="0">
      <selection activeCell="O135" sqref="O135"/>
    </sheetView>
  </sheetViews>
  <sheetFormatPr defaultRowHeight="15" x14ac:dyDescent="0.25"/>
  <cols>
    <col min="1" max="1" width="3.5703125" customWidth="1"/>
    <col min="2" max="2" width="5.85546875" customWidth="1"/>
    <col min="3" max="3" width="5.5703125" customWidth="1"/>
    <col min="4" max="4" width="4.140625" customWidth="1"/>
    <col min="5" max="5" width="27.85546875" customWidth="1"/>
    <col min="6" max="6" width="12" customWidth="1"/>
    <col min="7" max="7" width="11.7109375" customWidth="1"/>
    <col min="8" max="8" width="12" customWidth="1"/>
    <col min="9" max="9" width="10.7109375" customWidth="1"/>
    <col min="10" max="10" width="11.5703125" customWidth="1"/>
    <col min="11" max="11" width="6.7109375" customWidth="1"/>
  </cols>
  <sheetData>
    <row r="1" spans="1:11" x14ac:dyDescent="0.25">
      <c r="A1" s="35"/>
      <c r="B1" s="38" t="s">
        <v>0</v>
      </c>
      <c r="C1" s="35"/>
      <c r="D1" s="35"/>
      <c r="E1" s="35"/>
      <c r="F1" s="35"/>
      <c r="G1" s="35"/>
      <c r="H1" s="35"/>
      <c r="K1" s="35"/>
    </row>
    <row r="2" spans="1:11" x14ac:dyDescent="0.25">
      <c r="A2" s="35"/>
      <c r="B2" s="38" t="s">
        <v>1</v>
      </c>
      <c r="C2" s="35"/>
      <c r="D2" s="35"/>
      <c r="E2" s="35"/>
      <c r="F2" s="35"/>
      <c r="G2" s="35"/>
      <c r="H2" s="35"/>
      <c r="K2" s="35"/>
    </row>
    <row r="3" spans="1:11" x14ac:dyDescent="0.25">
      <c r="A3" s="39" t="s">
        <v>274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5">
      <c r="A4" s="1" t="s">
        <v>2</v>
      </c>
      <c r="B4" s="34" t="s">
        <v>3</v>
      </c>
      <c r="C4" s="35"/>
      <c r="D4" s="35"/>
      <c r="E4" s="35"/>
      <c r="F4" s="35"/>
      <c r="G4" s="35"/>
      <c r="H4" s="35"/>
      <c r="I4" s="35"/>
      <c r="J4" s="35"/>
      <c r="K4" s="35"/>
    </row>
    <row r="5" spans="1:11" s="2" customFormat="1" ht="22.5" x14ac:dyDescent="0.25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4" t="s">
        <v>268</v>
      </c>
      <c r="J5" s="4" t="s">
        <v>269</v>
      </c>
      <c r="K5" s="4" t="s">
        <v>12</v>
      </c>
    </row>
    <row r="6" spans="1:11" ht="15" customHeight="1" x14ac:dyDescent="0.25">
      <c r="A6" s="5" t="s">
        <v>17</v>
      </c>
      <c r="B6" s="5" t="s">
        <v>13</v>
      </c>
      <c r="C6" s="5" t="s">
        <v>13</v>
      </c>
      <c r="D6" s="5" t="s">
        <v>18</v>
      </c>
      <c r="E6" s="6" t="s">
        <v>19</v>
      </c>
      <c r="F6" s="7">
        <v>7100000</v>
      </c>
      <c r="G6" s="7">
        <v>8350000</v>
      </c>
      <c r="H6" s="7">
        <v>6130727.9400000004</v>
      </c>
      <c r="I6" s="7"/>
      <c r="J6" s="7">
        <f>G6+I6</f>
        <v>8350000</v>
      </c>
      <c r="K6" s="7">
        <v>73.421891497005987</v>
      </c>
    </row>
    <row r="7" spans="1:11" ht="15" customHeight="1" x14ac:dyDescent="0.25">
      <c r="A7" s="5" t="s">
        <v>17</v>
      </c>
      <c r="B7" s="5" t="s">
        <v>13</v>
      </c>
      <c r="C7" s="5" t="s">
        <v>13</v>
      </c>
      <c r="D7" s="5" t="s">
        <v>20</v>
      </c>
      <c r="E7" s="6" t="s">
        <v>21</v>
      </c>
      <c r="F7" s="7">
        <v>300000</v>
      </c>
      <c r="G7" s="7">
        <v>380000</v>
      </c>
      <c r="H7" s="7">
        <v>265926.44</v>
      </c>
      <c r="I7" s="7"/>
      <c r="J7" s="7">
        <f t="shared" ref="J7:J72" si="0">G7+I7</f>
        <v>380000</v>
      </c>
      <c r="K7" s="7">
        <v>69.980642105263158</v>
      </c>
    </row>
    <row r="8" spans="1:11" ht="15" customHeight="1" x14ac:dyDescent="0.25">
      <c r="A8" s="5" t="s">
        <v>17</v>
      </c>
      <c r="B8" s="5" t="s">
        <v>13</v>
      </c>
      <c r="C8" s="5" t="s">
        <v>13</v>
      </c>
      <c r="D8" s="5" t="s">
        <v>22</v>
      </c>
      <c r="E8" s="6" t="s">
        <v>23</v>
      </c>
      <c r="F8" s="7">
        <v>800000</v>
      </c>
      <c r="G8" s="7">
        <v>800000</v>
      </c>
      <c r="H8" s="7">
        <v>566776.47</v>
      </c>
      <c r="I8" s="7"/>
      <c r="J8" s="7">
        <f t="shared" si="0"/>
        <v>800000</v>
      </c>
      <c r="K8" s="7">
        <v>70.847058750000002</v>
      </c>
    </row>
    <row r="9" spans="1:11" ht="15" customHeight="1" x14ac:dyDescent="0.25">
      <c r="A9" s="5" t="s">
        <v>17</v>
      </c>
      <c r="B9" s="5" t="s">
        <v>13</v>
      </c>
      <c r="C9" s="5" t="s">
        <v>13</v>
      </c>
      <c r="D9" s="5" t="s">
        <v>24</v>
      </c>
      <c r="E9" s="6" t="s">
        <v>25</v>
      </c>
      <c r="F9" s="7">
        <v>7500000</v>
      </c>
      <c r="G9" s="7">
        <v>7500000</v>
      </c>
      <c r="H9" s="7">
        <v>5886281.0700000003</v>
      </c>
      <c r="I9" s="7"/>
      <c r="J9" s="7">
        <f t="shared" si="0"/>
        <v>7500000</v>
      </c>
      <c r="K9" s="7">
        <v>78.483747600000001</v>
      </c>
    </row>
    <row r="10" spans="1:11" ht="15" customHeight="1" x14ac:dyDescent="0.25">
      <c r="A10" s="5" t="s">
        <v>17</v>
      </c>
      <c r="B10" s="5" t="s">
        <v>13</v>
      </c>
      <c r="C10" s="5" t="s">
        <v>13</v>
      </c>
      <c r="D10" s="5" t="s">
        <v>26</v>
      </c>
      <c r="E10" s="6" t="s">
        <v>27</v>
      </c>
      <c r="F10" s="7">
        <v>0</v>
      </c>
      <c r="G10" s="7">
        <v>1254190</v>
      </c>
      <c r="H10" s="7">
        <v>1254190</v>
      </c>
      <c r="I10" s="7"/>
      <c r="J10" s="7">
        <f t="shared" si="0"/>
        <v>1254190</v>
      </c>
      <c r="K10" s="7">
        <v>100</v>
      </c>
    </row>
    <row r="11" spans="1:11" ht="15" customHeight="1" x14ac:dyDescent="0.25">
      <c r="A11" s="5" t="s">
        <v>17</v>
      </c>
      <c r="B11" s="5" t="s">
        <v>13</v>
      </c>
      <c r="C11" s="5" t="s">
        <v>13</v>
      </c>
      <c r="D11" s="5" t="s">
        <v>28</v>
      </c>
      <c r="E11" s="6" t="s">
        <v>29</v>
      </c>
      <c r="F11" s="7">
        <v>15000000</v>
      </c>
      <c r="G11" s="7">
        <v>16640000</v>
      </c>
      <c r="H11" s="7">
        <v>12679929.27</v>
      </c>
      <c r="I11" s="7"/>
      <c r="J11" s="7">
        <f t="shared" si="0"/>
        <v>16640000</v>
      </c>
      <c r="K11" s="7">
        <v>76.201498016826918</v>
      </c>
    </row>
    <row r="12" spans="1:11" ht="15" customHeight="1" x14ac:dyDescent="0.25">
      <c r="A12" s="5" t="s">
        <v>17</v>
      </c>
      <c r="B12" s="5" t="s">
        <v>13</v>
      </c>
      <c r="C12" s="5" t="s">
        <v>13</v>
      </c>
      <c r="D12" s="5" t="s">
        <v>30</v>
      </c>
      <c r="E12" s="6" t="s">
        <v>31</v>
      </c>
      <c r="F12" s="7">
        <v>1000</v>
      </c>
      <c r="G12" s="7">
        <v>1000</v>
      </c>
      <c r="H12" s="7">
        <v>1191</v>
      </c>
      <c r="I12" s="7">
        <v>200</v>
      </c>
      <c r="J12" s="7">
        <f t="shared" si="0"/>
        <v>1200</v>
      </c>
      <c r="K12" s="7">
        <v>119.1</v>
      </c>
    </row>
    <row r="13" spans="1:11" ht="15" customHeight="1" x14ac:dyDescent="0.25">
      <c r="A13" s="5" t="s">
        <v>17</v>
      </c>
      <c r="B13" s="5" t="s">
        <v>13</v>
      </c>
      <c r="C13" s="5" t="s">
        <v>13</v>
      </c>
      <c r="D13" s="5" t="s">
        <v>32</v>
      </c>
      <c r="E13" s="6" t="s">
        <v>33</v>
      </c>
      <c r="F13" s="7">
        <v>1000</v>
      </c>
      <c r="G13" s="7">
        <v>1000</v>
      </c>
      <c r="H13" s="7">
        <v>0</v>
      </c>
      <c r="I13" s="7"/>
      <c r="J13" s="7">
        <f t="shared" si="0"/>
        <v>1000</v>
      </c>
      <c r="K13" s="7">
        <v>0</v>
      </c>
    </row>
    <row r="14" spans="1:11" ht="15" customHeight="1" x14ac:dyDescent="0.25">
      <c r="A14" s="5" t="s">
        <v>17</v>
      </c>
      <c r="B14" s="5" t="s">
        <v>13</v>
      </c>
      <c r="C14" s="5" t="s">
        <v>13</v>
      </c>
      <c r="D14" s="5" t="s">
        <v>34</v>
      </c>
      <c r="E14" s="6" t="s">
        <v>35</v>
      </c>
      <c r="F14" s="7">
        <v>1700000</v>
      </c>
      <c r="G14" s="7">
        <v>1700000</v>
      </c>
      <c r="H14" s="7">
        <v>1736294.53</v>
      </c>
      <c r="I14" s="7">
        <v>40000</v>
      </c>
      <c r="J14" s="7">
        <f t="shared" si="0"/>
        <v>1740000</v>
      </c>
      <c r="K14" s="7">
        <v>102.13497235294118</v>
      </c>
    </row>
    <row r="15" spans="1:11" ht="15" customHeight="1" x14ac:dyDescent="0.25">
      <c r="A15" s="5" t="s">
        <v>17</v>
      </c>
      <c r="B15" s="5" t="s">
        <v>13</v>
      </c>
      <c r="C15" s="5" t="s">
        <v>13</v>
      </c>
      <c r="D15" s="5" t="s">
        <v>36</v>
      </c>
      <c r="E15" s="6" t="s">
        <v>37</v>
      </c>
      <c r="F15" s="7">
        <v>115000</v>
      </c>
      <c r="G15" s="7">
        <v>115000</v>
      </c>
      <c r="H15" s="7">
        <v>110282</v>
      </c>
      <c r="I15" s="7"/>
      <c r="J15" s="7">
        <f t="shared" si="0"/>
        <v>115000</v>
      </c>
      <c r="K15" s="7">
        <v>95.897391304347821</v>
      </c>
    </row>
    <row r="16" spans="1:11" ht="15" customHeight="1" x14ac:dyDescent="0.25">
      <c r="A16" s="5" t="s">
        <v>17</v>
      </c>
      <c r="B16" s="5" t="s">
        <v>13</v>
      </c>
      <c r="C16" s="5" t="s">
        <v>13</v>
      </c>
      <c r="D16" s="5" t="s">
        <v>38</v>
      </c>
      <c r="E16" s="6" t="s">
        <v>39</v>
      </c>
      <c r="F16" s="7">
        <v>45000</v>
      </c>
      <c r="G16" s="7">
        <v>45000</v>
      </c>
      <c r="H16" s="7">
        <v>39850</v>
      </c>
      <c r="I16" s="7"/>
      <c r="J16" s="7">
        <f t="shared" si="0"/>
        <v>45000</v>
      </c>
      <c r="K16" s="7">
        <v>88.555555555555557</v>
      </c>
    </row>
    <row r="17" spans="1:11" ht="15" customHeight="1" x14ac:dyDescent="0.25">
      <c r="A17" s="5" t="s">
        <v>17</v>
      </c>
      <c r="B17" s="5" t="s">
        <v>13</v>
      </c>
      <c r="C17" s="5" t="s">
        <v>13</v>
      </c>
      <c r="D17" s="5" t="s">
        <v>40</v>
      </c>
      <c r="E17" s="6" t="s">
        <v>41</v>
      </c>
      <c r="F17" s="7">
        <v>295000</v>
      </c>
      <c r="G17" s="7">
        <v>295000</v>
      </c>
      <c r="H17" s="7">
        <v>240853</v>
      </c>
      <c r="I17" s="7"/>
      <c r="J17" s="7">
        <f t="shared" si="0"/>
        <v>295000</v>
      </c>
      <c r="K17" s="7">
        <v>81.645084745762716</v>
      </c>
    </row>
    <row r="18" spans="1:11" ht="15" customHeight="1" x14ac:dyDescent="0.25">
      <c r="A18" s="5" t="s">
        <v>17</v>
      </c>
      <c r="B18" s="5" t="s">
        <v>13</v>
      </c>
      <c r="C18" s="5" t="s">
        <v>13</v>
      </c>
      <c r="D18" s="5" t="s">
        <v>42</v>
      </c>
      <c r="E18" s="6" t="s">
        <v>43</v>
      </c>
      <c r="F18" s="7">
        <v>50000</v>
      </c>
      <c r="G18" s="7">
        <v>50000</v>
      </c>
      <c r="H18" s="7">
        <v>46980</v>
      </c>
      <c r="I18" s="7"/>
      <c r="J18" s="7">
        <f t="shared" si="0"/>
        <v>50000</v>
      </c>
      <c r="K18" s="7">
        <v>93.96</v>
      </c>
    </row>
    <row r="19" spans="1:11" ht="15" customHeight="1" x14ac:dyDescent="0.25">
      <c r="A19" s="5" t="s">
        <v>17</v>
      </c>
      <c r="B19" s="5" t="s">
        <v>13</v>
      </c>
      <c r="C19" s="5" t="s">
        <v>13</v>
      </c>
      <c r="D19" s="5" t="s">
        <v>44</v>
      </c>
      <c r="E19" s="6" t="s">
        <v>45</v>
      </c>
      <c r="F19" s="7">
        <v>135000</v>
      </c>
      <c r="G19" s="7">
        <v>0</v>
      </c>
      <c r="H19" s="7">
        <v>0</v>
      </c>
      <c r="I19" s="7"/>
      <c r="J19" s="7">
        <f t="shared" si="0"/>
        <v>0</v>
      </c>
      <c r="K19" s="7">
        <v>0</v>
      </c>
    </row>
    <row r="20" spans="1:11" ht="15" customHeight="1" x14ac:dyDescent="0.25">
      <c r="A20" s="5" t="s">
        <v>17</v>
      </c>
      <c r="B20" s="5" t="s">
        <v>13</v>
      </c>
      <c r="C20" s="5" t="s">
        <v>13</v>
      </c>
      <c r="D20" s="5" t="s">
        <v>46</v>
      </c>
      <c r="E20" s="6" t="s">
        <v>47</v>
      </c>
      <c r="F20" s="7">
        <v>120000</v>
      </c>
      <c r="G20" s="7">
        <v>0</v>
      </c>
      <c r="H20" s="7">
        <v>0</v>
      </c>
      <c r="I20" s="7"/>
      <c r="J20" s="7">
        <f t="shared" si="0"/>
        <v>0</v>
      </c>
      <c r="K20" s="7">
        <v>0</v>
      </c>
    </row>
    <row r="21" spans="1:11" ht="15" customHeight="1" x14ac:dyDescent="0.25">
      <c r="A21" s="5" t="s">
        <v>17</v>
      </c>
      <c r="B21" s="5" t="s">
        <v>13</v>
      </c>
      <c r="C21" s="5" t="s">
        <v>13</v>
      </c>
      <c r="D21" s="5" t="s">
        <v>48</v>
      </c>
      <c r="E21" s="6" t="s">
        <v>49</v>
      </c>
      <c r="F21" s="7">
        <v>0</v>
      </c>
      <c r="G21" s="7">
        <v>100000</v>
      </c>
      <c r="H21" s="7">
        <v>159214.66</v>
      </c>
      <c r="I21" s="7">
        <v>60000</v>
      </c>
      <c r="J21" s="7">
        <f t="shared" si="0"/>
        <v>160000</v>
      </c>
      <c r="K21" s="7">
        <v>159.21466000000001</v>
      </c>
    </row>
    <row r="22" spans="1:11" ht="15" customHeight="1" x14ac:dyDescent="0.25">
      <c r="A22" s="5" t="s">
        <v>17</v>
      </c>
      <c r="B22" s="5" t="s">
        <v>13</v>
      </c>
      <c r="C22" s="5" t="s">
        <v>13</v>
      </c>
      <c r="D22" s="5" t="s">
        <v>50</v>
      </c>
      <c r="E22" s="6" t="s">
        <v>51</v>
      </c>
      <c r="F22" s="7">
        <v>0</v>
      </c>
      <c r="G22" s="7">
        <v>60000</v>
      </c>
      <c r="H22" s="7">
        <v>58573.05</v>
      </c>
      <c r="I22" s="7"/>
      <c r="J22" s="7">
        <f t="shared" si="0"/>
        <v>60000</v>
      </c>
      <c r="K22" s="7">
        <v>97.621750000000006</v>
      </c>
    </row>
    <row r="23" spans="1:11" ht="15" customHeight="1" x14ac:dyDescent="0.25">
      <c r="A23" s="5" t="s">
        <v>17</v>
      </c>
      <c r="B23" s="5" t="s">
        <v>13</v>
      </c>
      <c r="C23" s="5" t="s">
        <v>13</v>
      </c>
      <c r="D23" s="5" t="s">
        <v>52</v>
      </c>
      <c r="E23" s="6" t="s">
        <v>53</v>
      </c>
      <c r="F23" s="7">
        <v>0</v>
      </c>
      <c r="G23" s="7">
        <v>41000</v>
      </c>
      <c r="H23" s="7">
        <v>40315.279999999999</v>
      </c>
      <c r="I23" s="7"/>
      <c r="J23" s="7">
        <f t="shared" si="0"/>
        <v>41000</v>
      </c>
      <c r="K23" s="7">
        <v>98.329951219512196</v>
      </c>
    </row>
    <row r="24" spans="1:11" ht="15" customHeight="1" x14ac:dyDescent="0.25">
      <c r="A24" s="5" t="s">
        <v>17</v>
      </c>
      <c r="B24" s="5" t="s">
        <v>13</v>
      </c>
      <c r="C24" s="5" t="s">
        <v>13</v>
      </c>
      <c r="D24" s="5" t="s">
        <v>54</v>
      </c>
      <c r="E24" s="6" t="s">
        <v>55</v>
      </c>
      <c r="F24" s="7">
        <v>3907000</v>
      </c>
      <c r="G24" s="7">
        <v>3725000</v>
      </c>
      <c r="H24" s="7">
        <v>3088509.47</v>
      </c>
      <c r="I24" s="7"/>
      <c r="J24" s="7">
        <f t="shared" si="0"/>
        <v>3725000</v>
      </c>
      <c r="K24" s="7">
        <v>82.913005906040269</v>
      </c>
    </row>
    <row r="25" spans="1:11" ht="15" customHeight="1" x14ac:dyDescent="0.25">
      <c r="A25" s="36" t="s">
        <v>5</v>
      </c>
      <c r="B25" s="37"/>
      <c r="C25" s="37"/>
      <c r="D25" s="37"/>
      <c r="E25" s="37"/>
      <c r="F25" s="8">
        <v>37069000</v>
      </c>
      <c r="G25" s="8">
        <v>41057190</v>
      </c>
      <c r="H25" s="8">
        <v>32305894.18</v>
      </c>
      <c r="I25" s="8">
        <f>SUM(I6:I24)</f>
        <v>100200</v>
      </c>
      <c r="J25" s="9">
        <f t="shared" si="0"/>
        <v>41157390</v>
      </c>
      <c r="K25" s="8">
        <v>78.69</v>
      </c>
    </row>
    <row r="26" spans="1:11" ht="15" customHeight="1" x14ac:dyDescent="0.25">
      <c r="A26" s="5" t="s">
        <v>17</v>
      </c>
      <c r="B26" s="5" t="s">
        <v>56</v>
      </c>
      <c r="C26" s="5" t="s">
        <v>13</v>
      </c>
      <c r="D26" s="5" t="s">
        <v>57</v>
      </c>
      <c r="E26" s="6" t="s">
        <v>58</v>
      </c>
      <c r="F26" s="7">
        <v>40000</v>
      </c>
      <c r="G26" s="7">
        <v>40000</v>
      </c>
      <c r="H26" s="7">
        <v>39000</v>
      </c>
      <c r="I26" s="7"/>
      <c r="J26" s="7">
        <f t="shared" si="0"/>
        <v>40000</v>
      </c>
      <c r="K26" s="7">
        <v>97.5</v>
      </c>
    </row>
    <row r="27" spans="1:11" ht="15" customHeight="1" x14ac:dyDescent="0.25">
      <c r="A27" s="36" t="s">
        <v>59</v>
      </c>
      <c r="B27" s="37"/>
      <c r="C27" s="37"/>
      <c r="D27" s="37"/>
      <c r="E27" s="37"/>
      <c r="F27" s="8">
        <v>40000</v>
      </c>
      <c r="G27" s="8">
        <v>40000</v>
      </c>
      <c r="H27" s="8">
        <v>39000</v>
      </c>
      <c r="I27" s="8">
        <f>SUM(I26)</f>
        <v>0</v>
      </c>
      <c r="J27" s="9">
        <f t="shared" si="0"/>
        <v>40000</v>
      </c>
      <c r="K27" s="8">
        <v>97.5</v>
      </c>
    </row>
    <row r="28" spans="1:11" ht="15" customHeight="1" x14ac:dyDescent="0.25">
      <c r="A28" s="5" t="s">
        <v>17</v>
      </c>
      <c r="B28" s="5" t="s">
        <v>60</v>
      </c>
      <c r="C28" s="5" t="s">
        <v>13</v>
      </c>
      <c r="D28" s="5" t="s">
        <v>57</v>
      </c>
      <c r="E28" s="6" t="s">
        <v>58</v>
      </c>
      <c r="F28" s="7">
        <v>5000</v>
      </c>
      <c r="G28" s="7">
        <v>5000</v>
      </c>
      <c r="H28" s="7">
        <v>2000</v>
      </c>
      <c r="I28" s="7">
        <v>-2000</v>
      </c>
      <c r="J28" s="7">
        <f t="shared" si="0"/>
        <v>3000</v>
      </c>
      <c r="K28" s="7">
        <v>40</v>
      </c>
    </row>
    <row r="29" spans="1:11" ht="15" customHeight="1" x14ac:dyDescent="0.25">
      <c r="A29" s="36" t="s">
        <v>61</v>
      </c>
      <c r="B29" s="37"/>
      <c r="C29" s="37"/>
      <c r="D29" s="37"/>
      <c r="E29" s="37"/>
      <c r="F29" s="8">
        <v>5000</v>
      </c>
      <c r="G29" s="8">
        <v>5000</v>
      </c>
      <c r="H29" s="8">
        <v>2000</v>
      </c>
      <c r="I29" s="8">
        <f>SUM(I28)</f>
        <v>-2000</v>
      </c>
      <c r="J29" s="9">
        <f t="shared" si="0"/>
        <v>3000</v>
      </c>
      <c r="K29" s="8">
        <v>40</v>
      </c>
    </row>
    <row r="30" spans="1:11" ht="15" customHeight="1" x14ac:dyDescent="0.25">
      <c r="A30" s="5" t="s">
        <v>17</v>
      </c>
      <c r="B30" s="5" t="s">
        <v>62</v>
      </c>
      <c r="C30" s="5" t="s">
        <v>13</v>
      </c>
      <c r="D30" s="5" t="s">
        <v>57</v>
      </c>
      <c r="E30" s="6" t="s">
        <v>58</v>
      </c>
      <c r="F30" s="7">
        <v>10000</v>
      </c>
      <c r="G30" s="7">
        <v>10000</v>
      </c>
      <c r="H30" s="7">
        <v>10490</v>
      </c>
      <c r="I30" s="7">
        <v>500</v>
      </c>
      <c r="J30" s="7">
        <f t="shared" si="0"/>
        <v>10500</v>
      </c>
      <c r="K30" s="7">
        <v>104.9</v>
      </c>
    </row>
    <row r="31" spans="1:11" ht="15" customHeight="1" x14ac:dyDescent="0.25">
      <c r="A31" s="36" t="s">
        <v>63</v>
      </c>
      <c r="B31" s="37"/>
      <c r="C31" s="37"/>
      <c r="D31" s="37"/>
      <c r="E31" s="37"/>
      <c r="F31" s="8">
        <v>10000</v>
      </c>
      <c r="G31" s="8">
        <v>10000</v>
      </c>
      <c r="H31" s="8">
        <v>10490</v>
      </c>
      <c r="I31" s="8">
        <f>SUM(I30)</f>
        <v>500</v>
      </c>
      <c r="J31" s="9">
        <f t="shared" si="0"/>
        <v>10500</v>
      </c>
      <c r="K31" s="8">
        <v>104.9</v>
      </c>
    </row>
    <row r="32" spans="1:11" ht="15" customHeight="1" x14ac:dyDescent="0.25">
      <c r="A32" s="5" t="s">
        <v>17</v>
      </c>
      <c r="B32" s="5" t="s">
        <v>64</v>
      </c>
      <c r="C32" s="5" t="s">
        <v>13</v>
      </c>
      <c r="D32" s="5" t="s">
        <v>57</v>
      </c>
      <c r="E32" s="6" t="s">
        <v>58</v>
      </c>
      <c r="F32" s="7">
        <v>8000</v>
      </c>
      <c r="G32" s="7">
        <v>8000</v>
      </c>
      <c r="H32" s="7">
        <v>4100</v>
      </c>
      <c r="I32" s="7">
        <v>-2000</v>
      </c>
      <c r="J32" s="7">
        <f t="shared" si="0"/>
        <v>6000</v>
      </c>
      <c r="K32" s="7">
        <v>51.25</v>
      </c>
    </row>
    <row r="33" spans="1:11" ht="15" customHeight="1" x14ac:dyDescent="0.25">
      <c r="A33" s="36" t="s">
        <v>65</v>
      </c>
      <c r="B33" s="37"/>
      <c r="C33" s="37"/>
      <c r="D33" s="37"/>
      <c r="E33" s="37"/>
      <c r="F33" s="8">
        <v>8000</v>
      </c>
      <c r="G33" s="8">
        <v>8000</v>
      </c>
      <c r="H33" s="8">
        <v>4100</v>
      </c>
      <c r="I33" s="8">
        <f>SUM(I32)</f>
        <v>-2000</v>
      </c>
      <c r="J33" s="9">
        <f t="shared" si="0"/>
        <v>6000</v>
      </c>
      <c r="K33" s="8">
        <v>51.25</v>
      </c>
    </row>
    <row r="34" spans="1:11" ht="15" customHeight="1" x14ac:dyDescent="0.25">
      <c r="A34" s="5" t="s">
        <v>17</v>
      </c>
      <c r="B34" s="5" t="s">
        <v>66</v>
      </c>
      <c r="C34" s="5" t="s">
        <v>13</v>
      </c>
      <c r="D34" s="5" t="s">
        <v>57</v>
      </c>
      <c r="E34" s="6" t="s">
        <v>58</v>
      </c>
      <c r="F34" s="7">
        <v>5000</v>
      </c>
      <c r="G34" s="7">
        <v>0</v>
      </c>
      <c r="H34" s="7">
        <v>0</v>
      </c>
      <c r="I34" s="7"/>
      <c r="J34" s="7">
        <f t="shared" si="0"/>
        <v>0</v>
      </c>
      <c r="K34" s="7">
        <v>0</v>
      </c>
    </row>
    <row r="35" spans="1:11" ht="15" customHeight="1" x14ac:dyDescent="0.25">
      <c r="A35" s="36" t="s">
        <v>67</v>
      </c>
      <c r="B35" s="37"/>
      <c r="C35" s="37"/>
      <c r="D35" s="37"/>
      <c r="E35" s="37"/>
      <c r="F35" s="8">
        <v>5000</v>
      </c>
      <c r="G35" s="8">
        <v>0</v>
      </c>
      <c r="H35" s="8">
        <v>0</v>
      </c>
      <c r="I35" s="8">
        <f>SUM(I34)</f>
        <v>0</v>
      </c>
      <c r="J35" s="9">
        <f t="shared" si="0"/>
        <v>0</v>
      </c>
      <c r="K35" s="8">
        <v>0</v>
      </c>
    </row>
    <row r="36" spans="1:11" ht="15" customHeight="1" x14ac:dyDescent="0.25">
      <c r="A36" s="5" t="s">
        <v>17</v>
      </c>
      <c r="B36" s="5" t="s">
        <v>68</v>
      </c>
      <c r="C36" s="5" t="s">
        <v>13</v>
      </c>
      <c r="D36" s="5" t="s">
        <v>57</v>
      </c>
      <c r="E36" s="6" t="s">
        <v>58</v>
      </c>
      <c r="F36" s="7">
        <v>145000</v>
      </c>
      <c r="G36" s="7">
        <v>145000</v>
      </c>
      <c r="H36" s="7">
        <v>232100</v>
      </c>
      <c r="I36" s="7">
        <v>90000</v>
      </c>
      <c r="J36" s="7">
        <f t="shared" si="0"/>
        <v>235000</v>
      </c>
      <c r="K36" s="7">
        <v>160.06896551724137</v>
      </c>
    </row>
    <row r="37" spans="1:11" ht="15" customHeight="1" x14ac:dyDescent="0.25">
      <c r="A37" s="36" t="s">
        <v>69</v>
      </c>
      <c r="B37" s="37"/>
      <c r="C37" s="37"/>
      <c r="D37" s="37"/>
      <c r="E37" s="37"/>
      <c r="F37" s="8">
        <v>145000</v>
      </c>
      <c r="G37" s="8">
        <v>145000</v>
      </c>
      <c r="H37" s="8">
        <v>232100</v>
      </c>
      <c r="I37" s="8">
        <f>SUM(I36)</f>
        <v>90000</v>
      </c>
      <c r="J37" s="9">
        <f t="shared" si="0"/>
        <v>235000</v>
      </c>
      <c r="K37" s="8">
        <v>160.07</v>
      </c>
    </row>
    <row r="38" spans="1:11" ht="15" customHeight="1" x14ac:dyDescent="0.25">
      <c r="A38" s="5" t="s">
        <v>17</v>
      </c>
      <c r="B38" s="5" t="s">
        <v>70</v>
      </c>
      <c r="C38" s="5" t="s">
        <v>13</v>
      </c>
      <c r="D38" s="5" t="s">
        <v>57</v>
      </c>
      <c r="E38" s="6" t="s">
        <v>58</v>
      </c>
      <c r="F38" s="7">
        <v>1000</v>
      </c>
      <c r="G38" s="7">
        <v>2100</v>
      </c>
      <c r="H38" s="7">
        <v>3100</v>
      </c>
      <c r="I38" s="7">
        <v>1000</v>
      </c>
      <c r="J38" s="7">
        <f t="shared" si="0"/>
        <v>3100</v>
      </c>
      <c r="K38" s="7">
        <v>147.61904761904762</v>
      </c>
    </row>
    <row r="39" spans="1:11" ht="15" customHeight="1" x14ac:dyDescent="0.25">
      <c r="A39" s="36" t="s">
        <v>71</v>
      </c>
      <c r="B39" s="37"/>
      <c r="C39" s="37"/>
      <c r="D39" s="37"/>
      <c r="E39" s="37"/>
      <c r="F39" s="8">
        <v>1000</v>
      </c>
      <c r="G39" s="8">
        <v>2100</v>
      </c>
      <c r="H39" s="8">
        <v>3100</v>
      </c>
      <c r="I39" s="8">
        <f>SUM(I38)</f>
        <v>1000</v>
      </c>
      <c r="J39" s="9">
        <f t="shared" si="0"/>
        <v>3100</v>
      </c>
      <c r="K39" s="8">
        <v>147.62</v>
      </c>
    </row>
    <row r="40" spans="1:11" ht="15" customHeight="1" x14ac:dyDescent="0.25">
      <c r="A40" s="5" t="s">
        <v>17</v>
      </c>
      <c r="B40" s="5" t="s">
        <v>72</v>
      </c>
      <c r="C40" s="5" t="s">
        <v>13</v>
      </c>
      <c r="D40" s="5" t="s">
        <v>57</v>
      </c>
      <c r="E40" s="6" t="s">
        <v>58</v>
      </c>
      <c r="F40" s="7">
        <v>500</v>
      </c>
      <c r="G40" s="7">
        <v>800</v>
      </c>
      <c r="H40" s="7">
        <v>1300</v>
      </c>
      <c r="I40" s="7">
        <v>500</v>
      </c>
      <c r="J40" s="7">
        <f t="shared" si="0"/>
        <v>1300</v>
      </c>
      <c r="K40" s="7">
        <v>162.5</v>
      </c>
    </row>
    <row r="41" spans="1:11" ht="15" customHeight="1" x14ac:dyDescent="0.25">
      <c r="A41" s="36" t="s">
        <v>73</v>
      </c>
      <c r="B41" s="37"/>
      <c r="C41" s="37"/>
      <c r="D41" s="37"/>
      <c r="E41" s="37"/>
      <c r="F41" s="8">
        <v>500</v>
      </c>
      <c r="G41" s="8">
        <v>800</v>
      </c>
      <c r="H41" s="8">
        <v>1300</v>
      </c>
      <c r="I41" s="8">
        <f>SUM(I40)</f>
        <v>500</v>
      </c>
      <c r="J41" s="9">
        <f t="shared" si="0"/>
        <v>1300</v>
      </c>
      <c r="K41" s="8">
        <v>162.5</v>
      </c>
    </row>
    <row r="42" spans="1:11" ht="15" customHeight="1" x14ac:dyDescent="0.25">
      <c r="A42" s="5" t="s">
        <v>17</v>
      </c>
      <c r="B42" s="5" t="s">
        <v>74</v>
      </c>
      <c r="C42" s="5" t="s">
        <v>13</v>
      </c>
      <c r="D42" s="5" t="s">
        <v>57</v>
      </c>
      <c r="E42" s="6" t="s">
        <v>58</v>
      </c>
      <c r="F42" s="7">
        <v>2000</v>
      </c>
      <c r="G42" s="7">
        <v>2000</v>
      </c>
      <c r="H42" s="7">
        <v>450</v>
      </c>
      <c r="I42" s="7">
        <v>-1000</v>
      </c>
      <c r="J42" s="7">
        <f t="shared" si="0"/>
        <v>1000</v>
      </c>
      <c r="K42" s="7">
        <v>22.5</v>
      </c>
    </row>
    <row r="43" spans="1:11" ht="15" customHeight="1" x14ac:dyDescent="0.25">
      <c r="A43" s="36" t="s">
        <v>75</v>
      </c>
      <c r="B43" s="37"/>
      <c r="C43" s="37"/>
      <c r="D43" s="37"/>
      <c r="E43" s="37"/>
      <c r="F43" s="8">
        <v>2000</v>
      </c>
      <c r="G43" s="8">
        <v>2000</v>
      </c>
      <c r="H43" s="8">
        <v>450</v>
      </c>
      <c r="I43" s="8">
        <f>SUM(I42)</f>
        <v>-1000</v>
      </c>
      <c r="J43" s="9">
        <f t="shared" si="0"/>
        <v>1000</v>
      </c>
      <c r="K43" s="8">
        <v>22.5</v>
      </c>
    </row>
    <row r="44" spans="1:11" ht="15" customHeight="1" x14ac:dyDescent="0.25">
      <c r="A44" s="5" t="s">
        <v>17</v>
      </c>
      <c r="B44" s="5" t="s">
        <v>76</v>
      </c>
      <c r="C44" s="5" t="s">
        <v>13</v>
      </c>
      <c r="D44" s="5" t="s">
        <v>57</v>
      </c>
      <c r="E44" s="6" t="s">
        <v>58</v>
      </c>
      <c r="F44" s="7">
        <v>0</v>
      </c>
      <c r="G44" s="7">
        <v>0</v>
      </c>
      <c r="H44" s="7">
        <v>5000</v>
      </c>
      <c r="I44" s="7">
        <v>5000</v>
      </c>
      <c r="J44" s="7">
        <f t="shared" si="0"/>
        <v>5000</v>
      </c>
      <c r="K44" s="7">
        <v>0</v>
      </c>
    </row>
    <row r="45" spans="1:11" ht="15" customHeight="1" x14ac:dyDescent="0.25">
      <c r="A45" s="36" t="s">
        <v>77</v>
      </c>
      <c r="B45" s="37"/>
      <c r="C45" s="37"/>
      <c r="D45" s="37"/>
      <c r="E45" s="37"/>
      <c r="F45" s="8">
        <v>0</v>
      </c>
      <c r="G45" s="8">
        <v>0</v>
      </c>
      <c r="H45" s="8">
        <v>5000</v>
      </c>
      <c r="I45" s="8">
        <f>SUM(I44)</f>
        <v>5000</v>
      </c>
      <c r="J45" s="9">
        <f t="shared" si="0"/>
        <v>5000</v>
      </c>
      <c r="K45" s="8">
        <v>0</v>
      </c>
    </row>
    <row r="46" spans="1:11" s="13" customFormat="1" ht="15" customHeight="1" x14ac:dyDescent="0.25">
      <c r="A46" s="40" t="s">
        <v>78</v>
      </c>
      <c r="B46" s="41"/>
      <c r="C46" s="41"/>
      <c r="D46" s="41"/>
      <c r="E46" s="41"/>
      <c r="F46" s="12">
        <v>37285500</v>
      </c>
      <c r="G46" s="12">
        <v>41270090</v>
      </c>
      <c r="H46" s="12">
        <v>32603434.18</v>
      </c>
      <c r="I46" s="12">
        <f>SUM(I25,I27,I29,I31,I33,I37,I35,I39,I41,I43,I45)</f>
        <v>192200</v>
      </c>
      <c r="J46" s="11">
        <f t="shared" si="0"/>
        <v>41462290</v>
      </c>
      <c r="K46" s="12">
        <v>79</v>
      </c>
    </row>
    <row r="47" spans="1:11" ht="15" customHeight="1" x14ac:dyDescent="0.25">
      <c r="A47" s="5" t="s">
        <v>79</v>
      </c>
      <c r="B47" s="5" t="s">
        <v>80</v>
      </c>
      <c r="C47" s="5" t="s">
        <v>81</v>
      </c>
      <c r="D47" s="5" t="s">
        <v>82</v>
      </c>
      <c r="E47" s="6" t="s">
        <v>83</v>
      </c>
      <c r="F47" s="7">
        <v>700000</v>
      </c>
      <c r="G47" s="7">
        <v>700000</v>
      </c>
      <c r="H47" s="7">
        <v>792636.84</v>
      </c>
      <c r="I47" s="7">
        <v>93000</v>
      </c>
      <c r="J47" s="7">
        <f t="shared" si="0"/>
        <v>793000</v>
      </c>
      <c r="K47" s="7">
        <v>113.23383428571428</v>
      </c>
    </row>
    <row r="48" spans="1:11" ht="15" customHeight="1" x14ac:dyDescent="0.25">
      <c r="A48" s="36" t="s">
        <v>84</v>
      </c>
      <c r="B48" s="37"/>
      <c r="C48" s="37"/>
      <c r="D48" s="37"/>
      <c r="E48" s="37"/>
      <c r="F48" s="8">
        <v>700000</v>
      </c>
      <c r="G48" s="8">
        <v>700000</v>
      </c>
      <c r="H48" s="8">
        <v>792636.84</v>
      </c>
      <c r="I48" s="8">
        <f>SUM(I47)</f>
        <v>93000</v>
      </c>
      <c r="J48" s="9">
        <f t="shared" si="0"/>
        <v>793000</v>
      </c>
      <c r="K48" s="8">
        <v>113.23</v>
      </c>
    </row>
    <row r="49" spans="1:11" ht="15" customHeight="1" x14ac:dyDescent="0.25">
      <c r="A49" s="5" t="s">
        <v>79</v>
      </c>
      <c r="B49" s="5" t="s">
        <v>85</v>
      </c>
      <c r="C49" s="5" t="s">
        <v>86</v>
      </c>
      <c r="D49" s="5" t="s">
        <v>87</v>
      </c>
      <c r="E49" s="6" t="s">
        <v>88</v>
      </c>
      <c r="F49" s="7">
        <v>0</v>
      </c>
      <c r="G49" s="7">
        <v>0</v>
      </c>
      <c r="H49" s="7">
        <v>2460</v>
      </c>
      <c r="I49" s="7">
        <v>2460</v>
      </c>
      <c r="J49" s="7">
        <f t="shared" si="0"/>
        <v>2460</v>
      </c>
      <c r="K49" s="7">
        <v>0</v>
      </c>
    </row>
    <row r="50" spans="1:11" ht="15" customHeight="1" x14ac:dyDescent="0.25">
      <c r="A50" s="5" t="s">
        <v>79</v>
      </c>
      <c r="B50" s="5" t="s">
        <v>85</v>
      </c>
      <c r="C50" s="5" t="s">
        <v>86</v>
      </c>
      <c r="D50" s="5" t="s">
        <v>89</v>
      </c>
      <c r="E50" s="6" t="s">
        <v>90</v>
      </c>
      <c r="F50" s="7">
        <v>0</v>
      </c>
      <c r="G50" s="7">
        <v>80000</v>
      </c>
      <c r="H50" s="7">
        <v>41000</v>
      </c>
      <c r="I50" s="7">
        <v>-2460</v>
      </c>
      <c r="J50" s="7">
        <f t="shared" si="0"/>
        <v>77540</v>
      </c>
      <c r="K50" s="7">
        <v>51.25</v>
      </c>
    </row>
    <row r="51" spans="1:11" ht="15" customHeight="1" x14ac:dyDescent="0.25">
      <c r="A51" s="36" t="s">
        <v>91</v>
      </c>
      <c r="B51" s="37"/>
      <c r="C51" s="37"/>
      <c r="D51" s="37"/>
      <c r="E51" s="37"/>
      <c r="F51" s="8">
        <v>0</v>
      </c>
      <c r="G51" s="8">
        <v>80000</v>
      </c>
      <c r="H51" s="8">
        <v>43460</v>
      </c>
      <c r="I51" s="8">
        <f>SUM(I49:I50)</f>
        <v>0</v>
      </c>
      <c r="J51" s="9">
        <f t="shared" si="0"/>
        <v>80000</v>
      </c>
      <c r="K51" s="8">
        <v>54.33</v>
      </c>
    </row>
    <row r="52" spans="1:11" ht="15" customHeight="1" x14ac:dyDescent="0.25">
      <c r="A52" s="5" t="s">
        <v>79</v>
      </c>
      <c r="B52" s="5" t="s">
        <v>92</v>
      </c>
      <c r="C52" s="5" t="s">
        <v>13</v>
      </c>
      <c r="D52" s="5" t="s">
        <v>93</v>
      </c>
      <c r="E52" s="6" t="s">
        <v>94</v>
      </c>
      <c r="F52" s="7">
        <v>120000</v>
      </c>
      <c r="G52" s="7">
        <v>150000</v>
      </c>
      <c r="H52" s="7">
        <v>150000</v>
      </c>
      <c r="I52" s="7"/>
      <c r="J52" s="7">
        <f t="shared" si="0"/>
        <v>150000</v>
      </c>
      <c r="K52" s="7">
        <v>100</v>
      </c>
    </row>
    <row r="53" spans="1:11" ht="15" customHeight="1" x14ac:dyDescent="0.25">
      <c r="A53" s="5" t="s">
        <v>79</v>
      </c>
      <c r="B53" s="5" t="s">
        <v>92</v>
      </c>
      <c r="C53" s="5" t="s">
        <v>13</v>
      </c>
      <c r="D53" s="5" t="s">
        <v>95</v>
      </c>
      <c r="E53" s="6" t="s">
        <v>96</v>
      </c>
      <c r="F53" s="7">
        <v>50000</v>
      </c>
      <c r="G53" s="7">
        <v>50000</v>
      </c>
      <c r="H53" s="7">
        <v>0</v>
      </c>
      <c r="I53" s="7"/>
      <c r="J53" s="7">
        <f t="shared" si="0"/>
        <v>50000</v>
      </c>
      <c r="K53" s="7">
        <v>0</v>
      </c>
    </row>
    <row r="54" spans="1:11" ht="15" customHeight="1" x14ac:dyDescent="0.25">
      <c r="A54" s="36" t="s">
        <v>97</v>
      </c>
      <c r="B54" s="37"/>
      <c r="C54" s="37"/>
      <c r="D54" s="37"/>
      <c r="E54" s="37"/>
      <c r="F54" s="8">
        <v>170000</v>
      </c>
      <c r="G54" s="8">
        <v>200000</v>
      </c>
      <c r="H54" s="8">
        <v>150000</v>
      </c>
      <c r="I54" s="8">
        <f>SUM(I52:I53)</f>
        <v>0</v>
      </c>
      <c r="J54" s="9">
        <f t="shared" si="0"/>
        <v>200000</v>
      </c>
      <c r="K54" s="8">
        <v>75</v>
      </c>
    </row>
    <row r="55" spans="1:11" s="13" customFormat="1" ht="15" customHeight="1" x14ac:dyDescent="0.25">
      <c r="A55" s="40" t="s">
        <v>98</v>
      </c>
      <c r="B55" s="41"/>
      <c r="C55" s="41"/>
      <c r="D55" s="41"/>
      <c r="E55" s="41"/>
      <c r="F55" s="12">
        <v>870000</v>
      </c>
      <c r="G55" s="12">
        <v>980000</v>
      </c>
      <c r="H55" s="12">
        <v>986096.84</v>
      </c>
      <c r="I55" s="12">
        <f>SUM(I48,I51,I54)</f>
        <v>93000</v>
      </c>
      <c r="J55" s="11">
        <f t="shared" si="0"/>
        <v>1073000</v>
      </c>
      <c r="K55" s="12">
        <v>100.62</v>
      </c>
    </row>
    <row r="56" spans="1:11" ht="15" customHeight="1" x14ac:dyDescent="0.25">
      <c r="A56" s="5" t="s">
        <v>99</v>
      </c>
      <c r="B56" s="5" t="s">
        <v>100</v>
      </c>
      <c r="C56" s="5" t="s">
        <v>101</v>
      </c>
      <c r="D56" s="5" t="s">
        <v>102</v>
      </c>
      <c r="E56" s="6" t="s">
        <v>103</v>
      </c>
      <c r="F56" s="7">
        <v>1000</v>
      </c>
      <c r="G56" s="7">
        <v>1000</v>
      </c>
      <c r="H56" s="7">
        <v>411</v>
      </c>
      <c r="I56" s="7"/>
      <c r="J56" s="7">
        <f t="shared" si="0"/>
        <v>1000</v>
      </c>
      <c r="K56" s="7">
        <v>41.1</v>
      </c>
    </row>
    <row r="57" spans="1:11" ht="15" customHeight="1" x14ac:dyDescent="0.25">
      <c r="A57" s="5" t="s">
        <v>99</v>
      </c>
      <c r="B57" s="5" t="s">
        <v>100</v>
      </c>
      <c r="C57" s="5" t="s">
        <v>101</v>
      </c>
      <c r="D57" s="5" t="s">
        <v>87</v>
      </c>
      <c r="E57" s="6" t="s">
        <v>88</v>
      </c>
      <c r="F57" s="7">
        <v>89000</v>
      </c>
      <c r="G57" s="7">
        <v>89000</v>
      </c>
      <c r="H57" s="7">
        <v>55291</v>
      </c>
      <c r="I57" s="7"/>
      <c r="J57" s="7">
        <f t="shared" si="0"/>
        <v>89000</v>
      </c>
      <c r="K57" s="7">
        <v>62.124719101123596</v>
      </c>
    </row>
    <row r="58" spans="1:11" ht="15" customHeight="1" x14ac:dyDescent="0.25">
      <c r="A58" s="36" t="s">
        <v>104</v>
      </c>
      <c r="B58" s="37"/>
      <c r="C58" s="37"/>
      <c r="D58" s="37"/>
      <c r="E58" s="37"/>
      <c r="F58" s="8">
        <v>90000</v>
      </c>
      <c r="G58" s="8">
        <v>90000</v>
      </c>
      <c r="H58" s="8">
        <v>55702</v>
      </c>
      <c r="I58" s="8">
        <f>SUM(I56:I57)</f>
        <v>0</v>
      </c>
      <c r="J58" s="9">
        <f t="shared" si="0"/>
        <v>90000</v>
      </c>
      <c r="K58" s="8">
        <v>61.89</v>
      </c>
    </row>
    <row r="59" spans="1:11" s="20" customFormat="1" ht="15" customHeight="1" x14ac:dyDescent="0.25">
      <c r="A59" s="15">
        <v>23</v>
      </c>
      <c r="B59" s="16" t="s">
        <v>100</v>
      </c>
      <c r="C59" s="17">
        <v>2141</v>
      </c>
      <c r="D59" s="18">
        <v>4122</v>
      </c>
      <c r="E59" s="18" t="s">
        <v>96</v>
      </c>
      <c r="F59" s="19">
        <v>0</v>
      </c>
      <c r="G59" s="19">
        <v>0</v>
      </c>
      <c r="H59" s="19">
        <v>0</v>
      </c>
      <c r="I59" s="19">
        <v>134800</v>
      </c>
      <c r="J59" s="19">
        <v>134800</v>
      </c>
      <c r="K59" s="19"/>
    </row>
    <row r="60" spans="1:11" s="14" customFormat="1" ht="15" customHeight="1" x14ac:dyDescent="0.25">
      <c r="A60" s="36" t="s">
        <v>270</v>
      </c>
      <c r="B60" s="37"/>
      <c r="C60" s="37"/>
      <c r="D60" s="37"/>
      <c r="E60" s="37"/>
      <c r="F60" s="8">
        <v>0</v>
      </c>
      <c r="G60" s="8">
        <v>0</v>
      </c>
      <c r="H60" s="8">
        <v>0</v>
      </c>
      <c r="I60" s="8">
        <f>SUM(I59)</f>
        <v>134800</v>
      </c>
      <c r="J60" s="8">
        <f>SUM(J59)</f>
        <v>134800</v>
      </c>
      <c r="K60" s="8"/>
    </row>
    <row r="61" spans="1:11" ht="15" customHeight="1" x14ac:dyDescent="0.25">
      <c r="A61" s="5" t="s">
        <v>99</v>
      </c>
      <c r="B61" s="5" t="s">
        <v>105</v>
      </c>
      <c r="C61" s="5" t="s">
        <v>106</v>
      </c>
      <c r="D61" s="5" t="s">
        <v>102</v>
      </c>
      <c r="E61" s="6" t="s">
        <v>103</v>
      </c>
      <c r="F61" s="7">
        <v>16000</v>
      </c>
      <c r="G61" s="7">
        <v>15000</v>
      </c>
      <c r="H61" s="7">
        <v>7879</v>
      </c>
      <c r="I61" s="7"/>
      <c r="J61" s="7">
        <f t="shared" si="0"/>
        <v>15000</v>
      </c>
      <c r="K61" s="7">
        <v>52.526666666666664</v>
      </c>
    </row>
    <row r="62" spans="1:11" ht="15" customHeight="1" x14ac:dyDescent="0.25">
      <c r="A62" s="5" t="s">
        <v>99</v>
      </c>
      <c r="B62" s="5" t="s">
        <v>105</v>
      </c>
      <c r="C62" s="5" t="s">
        <v>106</v>
      </c>
      <c r="D62" s="5" t="s">
        <v>81</v>
      </c>
      <c r="E62" s="6" t="s">
        <v>107</v>
      </c>
      <c r="F62" s="7">
        <v>0</v>
      </c>
      <c r="G62" s="7">
        <v>1000</v>
      </c>
      <c r="H62" s="7">
        <v>252</v>
      </c>
      <c r="I62" s="7"/>
      <c r="J62" s="7">
        <f t="shared" si="0"/>
        <v>1000</v>
      </c>
      <c r="K62" s="7">
        <v>25.2</v>
      </c>
    </row>
    <row r="63" spans="1:11" ht="15" customHeight="1" x14ac:dyDescent="0.25">
      <c r="A63" s="36" t="s">
        <v>108</v>
      </c>
      <c r="B63" s="37"/>
      <c r="C63" s="37"/>
      <c r="D63" s="37"/>
      <c r="E63" s="37"/>
      <c r="F63" s="8">
        <v>16000</v>
      </c>
      <c r="G63" s="8">
        <v>16000</v>
      </c>
      <c r="H63" s="8">
        <v>8131</v>
      </c>
      <c r="I63" s="8">
        <f>SUM(I61:I62)</f>
        <v>0</v>
      </c>
      <c r="J63" s="9">
        <f t="shared" si="0"/>
        <v>16000</v>
      </c>
      <c r="K63" s="8">
        <v>50.82</v>
      </c>
    </row>
    <row r="64" spans="1:11" ht="15" customHeight="1" x14ac:dyDescent="0.25">
      <c r="A64" s="5" t="s">
        <v>99</v>
      </c>
      <c r="B64" s="5" t="s">
        <v>109</v>
      </c>
      <c r="C64" s="5" t="s">
        <v>110</v>
      </c>
      <c r="D64" s="5" t="s">
        <v>102</v>
      </c>
      <c r="E64" s="6" t="s">
        <v>103</v>
      </c>
      <c r="F64" s="7">
        <v>35000</v>
      </c>
      <c r="G64" s="7">
        <v>35000</v>
      </c>
      <c r="H64" s="7">
        <v>42440</v>
      </c>
      <c r="I64" s="7">
        <v>10000</v>
      </c>
      <c r="J64" s="7">
        <f t="shared" si="0"/>
        <v>45000</v>
      </c>
      <c r="K64" s="7">
        <v>121.25714285714285</v>
      </c>
    </row>
    <row r="65" spans="1:11" ht="15" customHeight="1" x14ac:dyDescent="0.25">
      <c r="A65" s="36" t="s">
        <v>111</v>
      </c>
      <c r="B65" s="37"/>
      <c r="C65" s="37"/>
      <c r="D65" s="37"/>
      <c r="E65" s="37"/>
      <c r="F65" s="8">
        <v>35000</v>
      </c>
      <c r="G65" s="8">
        <v>35000</v>
      </c>
      <c r="H65" s="8">
        <v>42440</v>
      </c>
      <c r="I65" s="8">
        <f>SUM(I64)</f>
        <v>10000</v>
      </c>
      <c r="J65" s="9">
        <f t="shared" si="0"/>
        <v>45000</v>
      </c>
      <c r="K65" s="8">
        <v>121.26</v>
      </c>
    </row>
    <row r="66" spans="1:11" ht="15" customHeight="1" x14ac:dyDescent="0.25">
      <c r="A66" s="5" t="s">
        <v>99</v>
      </c>
      <c r="B66" s="5" t="s">
        <v>112</v>
      </c>
      <c r="C66" s="5" t="s">
        <v>113</v>
      </c>
      <c r="D66" s="5" t="s">
        <v>102</v>
      </c>
      <c r="E66" s="6" t="s">
        <v>103</v>
      </c>
      <c r="F66" s="7">
        <v>20000</v>
      </c>
      <c r="G66" s="7">
        <v>20000</v>
      </c>
      <c r="H66" s="7">
        <v>15886</v>
      </c>
      <c r="I66" s="7"/>
      <c r="J66" s="7">
        <f t="shared" si="0"/>
        <v>20000</v>
      </c>
      <c r="K66" s="7">
        <v>79.430000000000007</v>
      </c>
    </row>
    <row r="67" spans="1:11" ht="15" customHeight="1" x14ac:dyDescent="0.25">
      <c r="A67" s="36" t="s">
        <v>114</v>
      </c>
      <c r="B67" s="37"/>
      <c r="C67" s="37"/>
      <c r="D67" s="37"/>
      <c r="E67" s="37"/>
      <c r="F67" s="8">
        <v>20000</v>
      </c>
      <c r="G67" s="8">
        <v>20000</v>
      </c>
      <c r="H67" s="8">
        <v>15886</v>
      </c>
      <c r="I67" s="8">
        <f>SUM(I66)</f>
        <v>0</v>
      </c>
      <c r="J67" s="9">
        <f t="shared" si="0"/>
        <v>20000</v>
      </c>
      <c r="K67" s="8">
        <v>79.430000000000007</v>
      </c>
    </row>
    <row r="68" spans="1:11" ht="15" customHeight="1" x14ac:dyDescent="0.25">
      <c r="A68" s="5" t="s">
        <v>99</v>
      </c>
      <c r="B68" s="5" t="s">
        <v>115</v>
      </c>
      <c r="C68" s="5" t="s">
        <v>116</v>
      </c>
      <c r="D68" s="5" t="s">
        <v>102</v>
      </c>
      <c r="E68" s="6" t="s">
        <v>103</v>
      </c>
      <c r="F68" s="7">
        <v>130000</v>
      </c>
      <c r="G68" s="7">
        <v>130000</v>
      </c>
      <c r="H68" s="7">
        <v>65144.5</v>
      </c>
      <c r="I68" s="7"/>
      <c r="J68" s="7">
        <f t="shared" si="0"/>
        <v>130000</v>
      </c>
      <c r="K68" s="7">
        <v>50.111153846153847</v>
      </c>
    </row>
    <row r="69" spans="1:11" ht="15" customHeight="1" x14ac:dyDescent="0.25">
      <c r="A69" s="5" t="s">
        <v>99</v>
      </c>
      <c r="B69" s="5" t="s">
        <v>115</v>
      </c>
      <c r="C69" s="5" t="s">
        <v>116</v>
      </c>
      <c r="D69" s="5" t="s">
        <v>87</v>
      </c>
      <c r="E69" s="6" t="s">
        <v>88</v>
      </c>
      <c r="F69" s="7">
        <v>90000</v>
      </c>
      <c r="G69" s="7">
        <v>90000</v>
      </c>
      <c r="H69" s="7">
        <v>52610</v>
      </c>
      <c r="I69" s="7"/>
      <c r="J69" s="7">
        <f t="shared" si="0"/>
        <v>90000</v>
      </c>
      <c r="K69" s="7">
        <v>58.455555555555556</v>
      </c>
    </row>
    <row r="70" spans="1:11" ht="15" customHeight="1" x14ac:dyDescent="0.25">
      <c r="A70" s="36" t="s">
        <v>117</v>
      </c>
      <c r="B70" s="37"/>
      <c r="C70" s="37"/>
      <c r="D70" s="37"/>
      <c r="E70" s="37"/>
      <c r="F70" s="8">
        <v>220000</v>
      </c>
      <c r="G70" s="8">
        <v>220000</v>
      </c>
      <c r="H70" s="8">
        <v>117754.5</v>
      </c>
      <c r="I70" s="8">
        <f>SUM(I68:I69)</f>
        <v>0</v>
      </c>
      <c r="J70" s="9">
        <f t="shared" si="0"/>
        <v>220000</v>
      </c>
      <c r="K70" s="8">
        <v>53.52</v>
      </c>
    </row>
    <row r="71" spans="1:11" ht="15" customHeight="1" x14ac:dyDescent="0.25">
      <c r="A71" s="5" t="s">
        <v>99</v>
      </c>
      <c r="B71" s="5" t="s">
        <v>118</v>
      </c>
      <c r="C71" s="5" t="s">
        <v>119</v>
      </c>
      <c r="D71" s="5" t="s">
        <v>102</v>
      </c>
      <c r="E71" s="6" t="s">
        <v>103</v>
      </c>
      <c r="F71" s="7">
        <v>120000</v>
      </c>
      <c r="G71" s="7">
        <v>126653</v>
      </c>
      <c r="H71" s="7">
        <v>104363</v>
      </c>
      <c r="I71" s="7"/>
      <c r="J71" s="7">
        <f t="shared" si="0"/>
        <v>126653</v>
      </c>
      <c r="K71" s="7">
        <v>82.400732710634571</v>
      </c>
    </row>
    <row r="72" spans="1:11" ht="15" customHeight="1" x14ac:dyDescent="0.25">
      <c r="A72" s="5" t="s">
        <v>99</v>
      </c>
      <c r="B72" s="5" t="s">
        <v>118</v>
      </c>
      <c r="C72" s="5" t="s">
        <v>119</v>
      </c>
      <c r="D72" s="5" t="s">
        <v>89</v>
      </c>
      <c r="E72" s="6" t="s">
        <v>90</v>
      </c>
      <c r="F72" s="7">
        <v>0</v>
      </c>
      <c r="G72" s="7">
        <v>3000</v>
      </c>
      <c r="H72" s="7">
        <v>0</v>
      </c>
      <c r="I72" s="7"/>
      <c r="J72" s="7">
        <f t="shared" si="0"/>
        <v>3000</v>
      </c>
      <c r="K72" s="7">
        <v>0</v>
      </c>
    </row>
    <row r="73" spans="1:11" ht="15" customHeight="1" x14ac:dyDescent="0.25">
      <c r="A73" s="36" t="s">
        <v>120</v>
      </c>
      <c r="B73" s="37"/>
      <c r="C73" s="37"/>
      <c r="D73" s="37"/>
      <c r="E73" s="37"/>
      <c r="F73" s="8">
        <v>120000</v>
      </c>
      <c r="G73" s="8">
        <v>129653</v>
      </c>
      <c r="H73" s="8">
        <v>104363</v>
      </c>
      <c r="I73" s="8">
        <f>SUM(I71:I72)</f>
        <v>0</v>
      </c>
      <c r="J73" s="9">
        <f t="shared" ref="J73:J138" si="1">G73+I73</f>
        <v>129653</v>
      </c>
      <c r="K73" s="8">
        <v>80.489999999999995</v>
      </c>
    </row>
    <row r="74" spans="1:11" ht="15" customHeight="1" x14ac:dyDescent="0.25">
      <c r="A74" s="5" t="s">
        <v>99</v>
      </c>
      <c r="B74" s="5" t="s">
        <v>121</v>
      </c>
      <c r="C74" s="5" t="s">
        <v>86</v>
      </c>
      <c r="D74" s="5" t="s">
        <v>102</v>
      </c>
      <c r="E74" s="6" t="s">
        <v>103</v>
      </c>
      <c r="F74" s="7">
        <v>1000</v>
      </c>
      <c r="G74" s="7">
        <v>1000</v>
      </c>
      <c r="H74" s="7">
        <v>0</v>
      </c>
      <c r="I74" s="7"/>
      <c r="J74" s="7">
        <f t="shared" si="1"/>
        <v>1000</v>
      </c>
      <c r="K74" s="7">
        <v>0</v>
      </c>
    </row>
    <row r="75" spans="1:11" ht="15" customHeight="1" x14ac:dyDescent="0.25">
      <c r="A75" s="36" t="s">
        <v>122</v>
      </c>
      <c r="B75" s="37"/>
      <c r="C75" s="37"/>
      <c r="D75" s="37"/>
      <c r="E75" s="37"/>
      <c r="F75" s="8">
        <v>1000</v>
      </c>
      <c r="G75" s="8">
        <v>1000</v>
      </c>
      <c r="H75" s="8">
        <v>0</v>
      </c>
      <c r="I75" s="8">
        <f>SUM(I74)</f>
        <v>0</v>
      </c>
      <c r="J75" s="9">
        <f t="shared" si="1"/>
        <v>1000</v>
      </c>
      <c r="K75" s="8">
        <v>0</v>
      </c>
    </row>
    <row r="76" spans="1:11" ht="15" customHeight="1" x14ac:dyDescent="0.25">
      <c r="A76" s="5" t="s">
        <v>99</v>
      </c>
      <c r="B76" s="5" t="s">
        <v>123</v>
      </c>
      <c r="C76" s="5" t="s">
        <v>124</v>
      </c>
      <c r="D76" s="5" t="s">
        <v>125</v>
      </c>
      <c r="E76" s="6" t="s">
        <v>126</v>
      </c>
      <c r="F76" s="7">
        <v>28000</v>
      </c>
      <c r="G76" s="7">
        <v>28000</v>
      </c>
      <c r="H76" s="7">
        <v>29160</v>
      </c>
      <c r="I76" s="7">
        <v>2000</v>
      </c>
      <c r="J76" s="7">
        <f t="shared" si="1"/>
        <v>30000</v>
      </c>
      <c r="K76" s="7">
        <v>104.14285714285714</v>
      </c>
    </row>
    <row r="77" spans="1:11" ht="15" customHeight="1" x14ac:dyDescent="0.25">
      <c r="A77" s="36" t="s">
        <v>127</v>
      </c>
      <c r="B77" s="37"/>
      <c r="C77" s="37"/>
      <c r="D77" s="37"/>
      <c r="E77" s="37"/>
      <c r="F77" s="8">
        <v>28000</v>
      </c>
      <c r="G77" s="8">
        <v>28000</v>
      </c>
      <c r="H77" s="8">
        <v>29160</v>
      </c>
      <c r="I77" s="8">
        <f>SUM(I76)</f>
        <v>2000</v>
      </c>
      <c r="J77" s="9">
        <f t="shared" si="1"/>
        <v>30000</v>
      </c>
      <c r="K77" s="8">
        <v>104.14</v>
      </c>
    </row>
    <row r="78" spans="1:11" ht="15" customHeight="1" x14ac:dyDescent="0.25">
      <c r="A78" s="5" t="s">
        <v>99</v>
      </c>
      <c r="B78" s="5" t="s">
        <v>128</v>
      </c>
      <c r="C78" s="5" t="s">
        <v>129</v>
      </c>
      <c r="D78" s="5" t="s">
        <v>125</v>
      </c>
      <c r="E78" s="6" t="s">
        <v>126</v>
      </c>
      <c r="F78" s="7">
        <v>200000</v>
      </c>
      <c r="G78" s="7">
        <v>200000</v>
      </c>
      <c r="H78" s="7">
        <v>134515</v>
      </c>
      <c r="I78" s="7"/>
      <c r="J78" s="7">
        <f t="shared" si="1"/>
        <v>200000</v>
      </c>
      <c r="K78" s="7">
        <v>67.257499999999993</v>
      </c>
    </row>
    <row r="79" spans="1:11" ht="15" customHeight="1" x14ac:dyDescent="0.25">
      <c r="A79" s="36" t="s">
        <v>130</v>
      </c>
      <c r="B79" s="37"/>
      <c r="C79" s="37"/>
      <c r="D79" s="37"/>
      <c r="E79" s="37"/>
      <c r="F79" s="8">
        <v>200000</v>
      </c>
      <c r="G79" s="8">
        <v>200000</v>
      </c>
      <c r="H79" s="8">
        <v>134515</v>
      </c>
      <c r="I79" s="8">
        <f>SUM(I78)</f>
        <v>0</v>
      </c>
      <c r="J79" s="9">
        <f t="shared" si="1"/>
        <v>200000</v>
      </c>
      <c r="K79" s="8">
        <v>67.260000000000005</v>
      </c>
    </row>
    <row r="80" spans="1:11" ht="15" customHeight="1" x14ac:dyDescent="0.25">
      <c r="A80" s="5" t="s">
        <v>99</v>
      </c>
      <c r="B80" s="5" t="s">
        <v>131</v>
      </c>
      <c r="C80" s="5" t="s">
        <v>132</v>
      </c>
      <c r="D80" s="5" t="s">
        <v>133</v>
      </c>
      <c r="E80" s="6" t="s">
        <v>134</v>
      </c>
      <c r="F80" s="7">
        <v>0</v>
      </c>
      <c r="G80" s="7">
        <v>200000</v>
      </c>
      <c r="H80" s="7">
        <v>200000</v>
      </c>
      <c r="I80" s="7"/>
      <c r="J80" s="7">
        <f t="shared" si="1"/>
        <v>200000</v>
      </c>
      <c r="K80" s="7">
        <v>100</v>
      </c>
    </row>
    <row r="81" spans="1:11" ht="15" customHeight="1" x14ac:dyDescent="0.25">
      <c r="A81" s="36" t="s">
        <v>135</v>
      </c>
      <c r="B81" s="37"/>
      <c r="C81" s="37"/>
      <c r="D81" s="37"/>
      <c r="E81" s="37"/>
      <c r="F81" s="8">
        <v>0</v>
      </c>
      <c r="G81" s="8">
        <v>200000</v>
      </c>
      <c r="H81" s="8">
        <v>200000</v>
      </c>
      <c r="I81" s="8">
        <f>SUM(I80)</f>
        <v>0</v>
      </c>
      <c r="J81" s="9">
        <f t="shared" si="1"/>
        <v>200000</v>
      </c>
      <c r="K81" s="8">
        <v>100</v>
      </c>
    </row>
    <row r="82" spans="1:11" ht="15" customHeight="1" x14ac:dyDescent="0.25">
      <c r="A82" s="5" t="s">
        <v>99</v>
      </c>
      <c r="B82" s="5" t="s">
        <v>136</v>
      </c>
      <c r="C82" s="5" t="s">
        <v>137</v>
      </c>
      <c r="D82" s="5" t="s">
        <v>102</v>
      </c>
      <c r="E82" s="6" t="s">
        <v>103</v>
      </c>
      <c r="F82" s="7">
        <v>1600000</v>
      </c>
      <c r="G82" s="7">
        <v>1600000</v>
      </c>
      <c r="H82" s="7">
        <v>1709080</v>
      </c>
      <c r="I82" s="7">
        <v>400000</v>
      </c>
      <c r="J82" s="7">
        <f t="shared" si="1"/>
        <v>2000000</v>
      </c>
      <c r="K82" s="7">
        <v>106.8175</v>
      </c>
    </row>
    <row r="83" spans="1:11" ht="15" customHeight="1" x14ac:dyDescent="0.25">
      <c r="A83" s="5" t="s">
        <v>99</v>
      </c>
      <c r="B83" s="5" t="s">
        <v>136</v>
      </c>
      <c r="C83" s="5" t="s">
        <v>137</v>
      </c>
      <c r="D83" s="5" t="s">
        <v>87</v>
      </c>
      <c r="E83" s="6" t="s">
        <v>88</v>
      </c>
      <c r="F83" s="7">
        <v>230000</v>
      </c>
      <c r="G83" s="7">
        <v>230000</v>
      </c>
      <c r="H83" s="7">
        <v>260336</v>
      </c>
      <c r="I83" s="7">
        <v>50000</v>
      </c>
      <c r="J83" s="7">
        <f t="shared" si="1"/>
        <v>280000</v>
      </c>
      <c r="K83" s="7">
        <v>113.1895652173913</v>
      </c>
    </row>
    <row r="84" spans="1:11" ht="15" customHeight="1" x14ac:dyDescent="0.25">
      <c r="A84" s="36" t="s">
        <v>138</v>
      </c>
      <c r="B84" s="37"/>
      <c r="C84" s="37"/>
      <c r="D84" s="37"/>
      <c r="E84" s="37"/>
      <c r="F84" s="8">
        <v>1830000</v>
      </c>
      <c r="G84" s="8">
        <v>1830000</v>
      </c>
      <c r="H84" s="8">
        <v>1969416</v>
      </c>
      <c r="I84" s="8">
        <f>SUM(I82:I83)</f>
        <v>450000</v>
      </c>
      <c r="J84" s="9">
        <f t="shared" si="1"/>
        <v>2280000</v>
      </c>
      <c r="K84" s="8">
        <v>107.62</v>
      </c>
    </row>
    <row r="85" spans="1:11" s="13" customFormat="1" ht="15" customHeight="1" x14ac:dyDescent="0.25">
      <c r="A85" s="40" t="s">
        <v>139</v>
      </c>
      <c r="B85" s="41"/>
      <c r="C85" s="41"/>
      <c r="D85" s="41"/>
      <c r="E85" s="41"/>
      <c r="F85" s="12">
        <v>2560000</v>
      </c>
      <c r="G85" s="12">
        <v>2769653</v>
      </c>
      <c r="H85" s="12">
        <v>2677367.5</v>
      </c>
      <c r="I85" s="12">
        <f>SUM(I58,I60,I63,I65,I67,I70,I73,I75,I77,I79,I81,I84)</f>
        <v>596800</v>
      </c>
      <c r="J85" s="11">
        <f t="shared" si="1"/>
        <v>3366453</v>
      </c>
      <c r="K85" s="12">
        <v>96.67</v>
      </c>
    </row>
    <row r="86" spans="1:11" ht="15" customHeight="1" x14ac:dyDescent="0.25">
      <c r="A86" s="5" t="s">
        <v>140</v>
      </c>
      <c r="B86" s="5" t="s">
        <v>141</v>
      </c>
      <c r="C86" s="5" t="s">
        <v>13</v>
      </c>
      <c r="D86" s="5" t="s">
        <v>142</v>
      </c>
      <c r="E86" s="6" t="s">
        <v>143</v>
      </c>
      <c r="F86" s="7">
        <v>1471579</v>
      </c>
      <c r="G86" s="7">
        <v>1471579</v>
      </c>
      <c r="H86" s="7">
        <v>0</v>
      </c>
      <c r="I86" s="7"/>
      <c r="J86" s="7">
        <f t="shared" si="1"/>
        <v>1471579</v>
      </c>
      <c r="K86" s="7">
        <v>0</v>
      </c>
    </row>
    <row r="87" spans="1:11" ht="15" customHeight="1" x14ac:dyDescent="0.25">
      <c r="A87" s="36" t="s">
        <v>144</v>
      </c>
      <c r="B87" s="37"/>
      <c r="C87" s="37"/>
      <c r="D87" s="37"/>
      <c r="E87" s="37"/>
      <c r="F87" s="8">
        <v>1471579</v>
      </c>
      <c r="G87" s="8">
        <v>1471579</v>
      </c>
      <c r="H87" s="8">
        <v>0</v>
      </c>
      <c r="I87" s="8">
        <f>SUM(I86)</f>
        <v>0</v>
      </c>
      <c r="J87" s="9">
        <f t="shared" si="1"/>
        <v>1471579</v>
      </c>
      <c r="K87" s="8">
        <v>0</v>
      </c>
    </row>
    <row r="88" spans="1:11" ht="15" customHeight="1" x14ac:dyDescent="0.25">
      <c r="A88" s="5" t="s">
        <v>140</v>
      </c>
      <c r="B88" s="5" t="s">
        <v>145</v>
      </c>
      <c r="C88" s="5" t="s">
        <v>13</v>
      </c>
      <c r="D88" s="5" t="s">
        <v>142</v>
      </c>
      <c r="E88" s="6" t="s">
        <v>143</v>
      </c>
      <c r="F88" s="7">
        <v>1098594</v>
      </c>
      <c r="G88" s="7">
        <v>1098594</v>
      </c>
      <c r="H88" s="7">
        <v>0</v>
      </c>
      <c r="I88" s="7"/>
      <c r="J88" s="7">
        <f t="shared" si="1"/>
        <v>1098594</v>
      </c>
      <c r="K88" s="7">
        <v>0</v>
      </c>
    </row>
    <row r="89" spans="1:11" ht="15" customHeight="1" x14ac:dyDescent="0.25">
      <c r="A89" s="36" t="s">
        <v>146</v>
      </c>
      <c r="B89" s="37"/>
      <c r="C89" s="37"/>
      <c r="D89" s="37"/>
      <c r="E89" s="37"/>
      <c r="F89" s="8">
        <v>1098594</v>
      </c>
      <c r="G89" s="8">
        <v>1098594</v>
      </c>
      <c r="H89" s="8">
        <v>0</v>
      </c>
      <c r="I89" s="8">
        <f>SUM(I88)</f>
        <v>0</v>
      </c>
      <c r="J89" s="9">
        <f t="shared" si="1"/>
        <v>1098594</v>
      </c>
      <c r="K89" s="8">
        <v>0</v>
      </c>
    </row>
    <row r="90" spans="1:11" ht="15" customHeight="1" x14ac:dyDescent="0.25">
      <c r="A90" s="5" t="s">
        <v>140</v>
      </c>
      <c r="B90" s="5" t="s">
        <v>147</v>
      </c>
      <c r="C90" s="5" t="s">
        <v>13</v>
      </c>
      <c r="D90" s="5" t="s">
        <v>93</v>
      </c>
      <c r="E90" s="6" t="s">
        <v>94</v>
      </c>
      <c r="F90" s="7">
        <v>2664365</v>
      </c>
      <c r="G90" s="7">
        <v>2516079.5</v>
      </c>
      <c r="H90" s="7">
        <v>652882.5</v>
      </c>
      <c r="I90" s="7"/>
      <c r="J90" s="7">
        <f t="shared" si="1"/>
        <v>2516079.5</v>
      </c>
      <c r="K90" s="7">
        <v>25.94840504840964</v>
      </c>
    </row>
    <row r="91" spans="1:11" ht="15" customHeight="1" x14ac:dyDescent="0.25">
      <c r="A91" s="5" t="s">
        <v>140</v>
      </c>
      <c r="B91" s="5" t="s">
        <v>147</v>
      </c>
      <c r="C91" s="5" t="s">
        <v>13</v>
      </c>
      <c r="D91" s="5" t="s">
        <v>142</v>
      </c>
      <c r="E91" s="6" t="s">
        <v>143</v>
      </c>
      <c r="F91" s="7">
        <v>0</v>
      </c>
      <c r="G91" s="7">
        <v>148285.5</v>
      </c>
      <c r="H91" s="7">
        <v>148285.5</v>
      </c>
      <c r="I91" s="7"/>
      <c r="J91" s="7">
        <f t="shared" si="1"/>
        <v>148285.5</v>
      </c>
      <c r="K91" s="7">
        <v>100</v>
      </c>
    </row>
    <row r="92" spans="1:11" ht="15" customHeight="1" x14ac:dyDescent="0.25">
      <c r="A92" s="36" t="s">
        <v>148</v>
      </c>
      <c r="B92" s="37"/>
      <c r="C92" s="37"/>
      <c r="D92" s="37"/>
      <c r="E92" s="37"/>
      <c r="F92" s="8">
        <v>2664365</v>
      </c>
      <c r="G92" s="8">
        <v>2664365</v>
      </c>
      <c r="H92" s="8">
        <v>801168</v>
      </c>
      <c r="I92" s="8">
        <f>SUM(I90:I91)</f>
        <v>0</v>
      </c>
      <c r="J92" s="9">
        <f t="shared" si="1"/>
        <v>2664365</v>
      </c>
      <c r="K92" s="8">
        <v>30.07</v>
      </c>
    </row>
    <row r="93" spans="1:11" ht="15" customHeight="1" x14ac:dyDescent="0.25">
      <c r="A93" s="5" t="s">
        <v>140</v>
      </c>
      <c r="B93" s="5" t="s">
        <v>149</v>
      </c>
      <c r="C93" s="5" t="s">
        <v>13</v>
      </c>
      <c r="D93" s="5" t="s">
        <v>150</v>
      </c>
      <c r="E93" s="6" t="s">
        <v>151</v>
      </c>
      <c r="F93" s="7">
        <v>0</v>
      </c>
      <c r="G93" s="7">
        <v>150000</v>
      </c>
      <c r="H93" s="7">
        <v>150000</v>
      </c>
      <c r="I93" s="7"/>
      <c r="J93" s="7">
        <f t="shared" si="1"/>
        <v>150000</v>
      </c>
      <c r="K93" s="7">
        <v>100</v>
      </c>
    </row>
    <row r="94" spans="1:11" ht="15" customHeight="1" x14ac:dyDescent="0.25">
      <c r="A94" s="36" t="s">
        <v>152</v>
      </c>
      <c r="B94" s="37"/>
      <c r="C94" s="37"/>
      <c r="D94" s="37"/>
      <c r="E94" s="37"/>
      <c r="F94" s="8">
        <v>0</v>
      </c>
      <c r="G94" s="8">
        <v>150000</v>
      </c>
      <c r="H94" s="8">
        <v>150000</v>
      </c>
      <c r="I94" s="8">
        <f>SUM(I93)</f>
        <v>0</v>
      </c>
      <c r="J94" s="9">
        <f t="shared" si="1"/>
        <v>150000</v>
      </c>
      <c r="K94" s="8">
        <v>100</v>
      </c>
    </row>
    <row r="95" spans="1:11" ht="15" customHeight="1" x14ac:dyDescent="0.25">
      <c r="A95" s="5" t="s">
        <v>140</v>
      </c>
      <c r="B95" s="5" t="s">
        <v>153</v>
      </c>
      <c r="C95" s="5" t="s">
        <v>13</v>
      </c>
      <c r="D95" s="5" t="s">
        <v>93</v>
      </c>
      <c r="E95" s="6" t="s">
        <v>94</v>
      </c>
      <c r="F95" s="7">
        <v>0</v>
      </c>
      <c r="G95" s="7">
        <v>2350000</v>
      </c>
      <c r="H95" s="7">
        <v>0</v>
      </c>
      <c r="I95" s="7"/>
      <c r="J95" s="7">
        <f t="shared" si="1"/>
        <v>2350000</v>
      </c>
      <c r="K95" s="7">
        <v>0</v>
      </c>
    </row>
    <row r="96" spans="1:11" ht="15" customHeight="1" x14ac:dyDescent="0.25">
      <c r="A96" s="36" t="s">
        <v>154</v>
      </c>
      <c r="B96" s="37"/>
      <c r="C96" s="37"/>
      <c r="D96" s="37"/>
      <c r="E96" s="37"/>
      <c r="F96" s="8">
        <v>0</v>
      </c>
      <c r="G96" s="8">
        <v>2350000</v>
      </c>
      <c r="H96" s="8">
        <v>0</v>
      </c>
      <c r="I96" s="8">
        <f>SUM(I95)</f>
        <v>0</v>
      </c>
      <c r="J96" s="9">
        <f t="shared" si="1"/>
        <v>2350000</v>
      </c>
      <c r="K96" s="8">
        <v>0</v>
      </c>
    </row>
    <row r="97" spans="1:11" s="13" customFormat="1" ht="15" customHeight="1" x14ac:dyDescent="0.25">
      <c r="A97" s="40" t="s">
        <v>155</v>
      </c>
      <c r="B97" s="41"/>
      <c r="C97" s="41"/>
      <c r="D97" s="41"/>
      <c r="E97" s="41"/>
      <c r="F97" s="12">
        <v>5234538</v>
      </c>
      <c r="G97" s="12">
        <v>7734538</v>
      </c>
      <c r="H97" s="12">
        <v>951168</v>
      </c>
      <c r="I97" s="12">
        <f>SUM(I87,I89,I92,I94,I96)</f>
        <v>0</v>
      </c>
      <c r="J97" s="11">
        <f t="shared" si="1"/>
        <v>7734538</v>
      </c>
      <c r="K97" s="12">
        <v>12.3</v>
      </c>
    </row>
    <row r="98" spans="1:11" ht="15" customHeight="1" x14ac:dyDescent="0.25">
      <c r="A98" s="5" t="s">
        <v>156</v>
      </c>
      <c r="B98" s="5" t="s">
        <v>157</v>
      </c>
      <c r="C98" s="5" t="s">
        <v>158</v>
      </c>
      <c r="D98" s="5" t="s">
        <v>159</v>
      </c>
      <c r="E98" s="6" t="s">
        <v>160</v>
      </c>
      <c r="F98" s="7">
        <v>105000</v>
      </c>
      <c r="G98" s="7">
        <v>105000</v>
      </c>
      <c r="H98" s="7">
        <v>76264</v>
      </c>
      <c r="I98" s="7"/>
      <c r="J98" s="7">
        <f t="shared" si="1"/>
        <v>105000</v>
      </c>
      <c r="K98" s="7">
        <v>72.632380952380956</v>
      </c>
    </row>
    <row r="99" spans="1:11" ht="15" customHeight="1" x14ac:dyDescent="0.25">
      <c r="A99" s="36" t="s">
        <v>161</v>
      </c>
      <c r="B99" s="37"/>
      <c r="C99" s="37"/>
      <c r="D99" s="37"/>
      <c r="E99" s="37"/>
      <c r="F99" s="8">
        <v>105000</v>
      </c>
      <c r="G99" s="8">
        <v>105000</v>
      </c>
      <c r="H99" s="8">
        <v>76264</v>
      </c>
      <c r="I99" s="8">
        <f>SUM(I98)</f>
        <v>0</v>
      </c>
      <c r="J99" s="9">
        <f t="shared" si="1"/>
        <v>105000</v>
      </c>
      <c r="K99" s="8">
        <v>72.63</v>
      </c>
    </row>
    <row r="100" spans="1:11" ht="15" customHeight="1" x14ac:dyDescent="0.25">
      <c r="A100" s="5" t="s">
        <v>156</v>
      </c>
      <c r="B100" s="5" t="s">
        <v>162</v>
      </c>
      <c r="C100" s="5" t="s">
        <v>158</v>
      </c>
      <c r="D100" s="5" t="s">
        <v>163</v>
      </c>
      <c r="E100" s="6" t="s">
        <v>164</v>
      </c>
      <c r="F100" s="7">
        <v>20000</v>
      </c>
      <c r="G100" s="7">
        <v>20000</v>
      </c>
      <c r="H100" s="7">
        <v>1845050</v>
      </c>
      <c r="I100" s="7">
        <v>1826000</v>
      </c>
      <c r="J100" s="7">
        <f t="shared" si="1"/>
        <v>1846000</v>
      </c>
      <c r="K100" s="7">
        <v>9225.25</v>
      </c>
    </row>
    <row r="101" spans="1:11" ht="15" customHeight="1" x14ac:dyDescent="0.25">
      <c r="A101" s="36" t="s">
        <v>165</v>
      </c>
      <c r="B101" s="37"/>
      <c r="C101" s="37"/>
      <c r="D101" s="37"/>
      <c r="E101" s="37"/>
      <c r="F101" s="8">
        <v>20000</v>
      </c>
      <c r="G101" s="8">
        <v>20000</v>
      </c>
      <c r="H101" s="8">
        <v>1845050</v>
      </c>
      <c r="I101" s="8">
        <f>SUM(I100)</f>
        <v>1826000</v>
      </c>
      <c r="J101" s="9">
        <f t="shared" si="1"/>
        <v>1846000</v>
      </c>
      <c r="K101" s="8">
        <v>9225.25</v>
      </c>
    </row>
    <row r="102" spans="1:11" ht="15" customHeight="1" x14ac:dyDescent="0.25">
      <c r="A102" s="5" t="s">
        <v>156</v>
      </c>
      <c r="B102" s="5" t="s">
        <v>166</v>
      </c>
      <c r="C102" s="5" t="s">
        <v>158</v>
      </c>
      <c r="D102" s="5" t="s">
        <v>81</v>
      </c>
      <c r="E102" s="6" t="s">
        <v>107</v>
      </c>
      <c r="F102" s="7">
        <v>3000</v>
      </c>
      <c r="G102" s="7">
        <v>45000</v>
      </c>
      <c r="H102" s="7">
        <v>46856</v>
      </c>
      <c r="I102" s="7">
        <v>2000</v>
      </c>
      <c r="J102" s="7">
        <f t="shared" si="1"/>
        <v>47000</v>
      </c>
      <c r="K102" s="7">
        <v>104.12444444444445</v>
      </c>
    </row>
    <row r="103" spans="1:11" ht="15" customHeight="1" x14ac:dyDescent="0.25">
      <c r="A103" s="36" t="s">
        <v>167</v>
      </c>
      <c r="B103" s="37"/>
      <c r="C103" s="37"/>
      <c r="D103" s="37"/>
      <c r="E103" s="37"/>
      <c r="F103" s="8">
        <v>3000</v>
      </c>
      <c r="G103" s="8">
        <v>45000</v>
      </c>
      <c r="H103" s="8">
        <v>46856</v>
      </c>
      <c r="I103" s="8">
        <f>SUM(I102)</f>
        <v>2000</v>
      </c>
      <c r="J103" s="9">
        <f t="shared" si="1"/>
        <v>47000</v>
      </c>
      <c r="K103" s="8">
        <v>104.12</v>
      </c>
    </row>
    <row r="104" spans="1:11" ht="15" customHeight="1" x14ac:dyDescent="0.25">
      <c r="A104" s="5" t="s">
        <v>156</v>
      </c>
      <c r="B104" s="5" t="s">
        <v>168</v>
      </c>
      <c r="C104" s="5" t="s">
        <v>169</v>
      </c>
      <c r="D104" s="5" t="s">
        <v>159</v>
      </c>
      <c r="E104" s="6" t="s">
        <v>160</v>
      </c>
      <c r="F104" s="7">
        <v>55500</v>
      </c>
      <c r="G104" s="7">
        <v>55500</v>
      </c>
      <c r="H104" s="7">
        <v>14700</v>
      </c>
      <c r="I104" s="7"/>
      <c r="J104" s="7">
        <f t="shared" si="1"/>
        <v>55500</v>
      </c>
      <c r="K104" s="7">
        <v>26.486486486486488</v>
      </c>
    </row>
    <row r="105" spans="1:11" ht="15" customHeight="1" x14ac:dyDescent="0.25">
      <c r="A105" s="36" t="s">
        <v>170</v>
      </c>
      <c r="B105" s="37"/>
      <c r="C105" s="37"/>
      <c r="D105" s="37"/>
      <c r="E105" s="37"/>
      <c r="F105" s="8">
        <v>55500</v>
      </c>
      <c r="G105" s="8">
        <v>55500</v>
      </c>
      <c r="H105" s="8">
        <v>14700</v>
      </c>
      <c r="I105" s="8">
        <f>SUM(I104)</f>
        <v>0</v>
      </c>
      <c r="J105" s="9">
        <f t="shared" si="1"/>
        <v>55500</v>
      </c>
      <c r="K105" s="8">
        <v>26.49</v>
      </c>
    </row>
    <row r="106" spans="1:11" s="13" customFormat="1" ht="15" customHeight="1" x14ac:dyDescent="0.25">
      <c r="A106" s="40" t="s">
        <v>171</v>
      </c>
      <c r="B106" s="41"/>
      <c r="C106" s="41"/>
      <c r="D106" s="41"/>
      <c r="E106" s="41"/>
      <c r="F106" s="12">
        <v>183500</v>
      </c>
      <c r="G106" s="12">
        <v>225500</v>
      </c>
      <c r="H106" s="12">
        <v>1982870</v>
      </c>
      <c r="I106" s="12">
        <f>SUM(I99,I101,I103,I105)</f>
        <v>1828000</v>
      </c>
      <c r="J106" s="11">
        <f t="shared" si="1"/>
        <v>2053500</v>
      </c>
      <c r="K106" s="12">
        <v>879.32</v>
      </c>
    </row>
    <row r="107" spans="1:11" ht="15" customHeight="1" x14ac:dyDescent="0.25">
      <c r="A107" s="5" t="s">
        <v>172</v>
      </c>
      <c r="B107" s="5" t="s">
        <v>173</v>
      </c>
      <c r="C107" s="5" t="s">
        <v>13</v>
      </c>
      <c r="D107" s="5" t="s">
        <v>93</v>
      </c>
      <c r="E107" s="6" t="s">
        <v>94</v>
      </c>
      <c r="F107" s="7">
        <v>1134000</v>
      </c>
      <c r="G107" s="7">
        <v>1134000</v>
      </c>
      <c r="H107" s="7">
        <v>784000</v>
      </c>
      <c r="I107" s="7"/>
      <c r="J107" s="7">
        <f t="shared" si="1"/>
        <v>1134000</v>
      </c>
      <c r="K107" s="7">
        <v>69.135802469135797</v>
      </c>
    </row>
    <row r="108" spans="1:11" ht="15" customHeight="1" x14ac:dyDescent="0.25">
      <c r="A108" s="5" t="s">
        <v>172</v>
      </c>
      <c r="B108" s="5" t="s">
        <v>173</v>
      </c>
      <c r="C108" s="5" t="s">
        <v>158</v>
      </c>
      <c r="D108" s="5" t="s">
        <v>102</v>
      </c>
      <c r="E108" s="6" t="s">
        <v>103</v>
      </c>
      <c r="F108" s="7">
        <v>40000</v>
      </c>
      <c r="G108" s="7">
        <v>40000</v>
      </c>
      <c r="H108" s="7">
        <v>50013.5</v>
      </c>
      <c r="I108" s="7">
        <v>11000</v>
      </c>
      <c r="J108" s="7">
        <f t="shared" si="1"/>
        <v>51000</v>
      </c>
      <c r="K108" s="7">
        <v>125.03375</v>
      </c>
    </row>
    <row r="109" spans="1:11" ht="15" customHeight="1" x14ac:dyDescent="0.25">
      <c r="A109" s="36" t="s">
        <v>174</v>
      </c>
      <c r="B109" s="37"/>
      <c r="C109" s="37"/>
      <c r="D109" s="37"/>
      <c r="E109" s="37"/>
      <c r="F109" s="8">
        <v>1174000</v>
      </c>
      <c r="G109" s="8">
        <v>1174000</v>
      </c>
      <c r="H109" s="8">
        <v>834013.5</v>
      </c>
      <c r="I109" s="8">
        <f>SUM(I107:I108)</f>
        <v>11000</v>
      </c>
      <c r="J109" s="9">
        <f t="shared" si="1"/>
        <v>1185000</v>
      </c>
      <c r="K109" s="8">
        <v>71.040000000000006</v>
      </c>
    </row>
    <row r="110" spans="1:11" ht="15" customHeight="1" x14ac:dyDescent="0.25">
      <c r="A110" s="5" t="s">
        <v>172</v>
      </c>
      <c r="B110" s="5" t="s">
        <v>175</v>
      </c>
      <c r="C110" s="5" t="s">
        <v>176</v>
      </c>
      <c r="D110" s="5" t="s">
        <v>102</v>
      </c>
      <c r="E110" s="6" t="s">
        <v>103</v>
      </c>
      <c r="F110" s="7">
        <v>675000</v>
      </c>
      <c r="G110" s="7">
        <v>675000</v>
      </c>
      <c r="H110" s="7">
        <v>675073.5</v>
      </c>
      <c r="I110" s="7"/>
      <c r="J110" s="7">
        <f t="shared" si="1"/>
        <v>675000</v>
      </c>
      <c r="K110" s="7">
        <v>100.01088888888889</v>
      </c>
    </row>
    <row r="111" spans="1:11" ht="15" customHeight="1" x14ac:dyDescent="0.25">
      <c r="A111" s="36" t="s">
        <v>177</v>
      </c>
      <c r="B111" s="37"/>
      <c r="C111" s="37"/>
      <c r="D111" s="37"/>
      <c r="E111" s="37"/>
      <c r="F111" s="8">
        <v>675000</v>
      </c>
      <c r="G111" s="8">
        <v>675000</v>
      </c>
      <c r="H111" s="8">
        <v>675073.5</v>
      </c>
      <c r="I111" s="8">
        <f>SUM(I110)</f>
        <v>0</v>
      </c>
      <c r="J111" s="9">
        <f t="shared" si="1"/>
        <v>675000</v>
      </c>
      <c r="K111" s="8">
        <v>100.01</v>
      </c>
    </row>
    <row r="112" spans="1:11" ht="15" customHeight="1" x14ac:dyDescent="0.25">
      <c r="A112" s="5" t="s">
        <v>172</v>
      </c>
      <c r="B112" s="5" t="s">
        <v>178</v>
      </c>
      <c r="C112" s="5" t="s">
        <v>176</v>
      </c>
      <c r="D112" s="5" t="s">
        <v>102</v>
      </c>
      <c r="E112" s="6" t="s">
        <v>103</v>
      </c>
      <c r="F112" s="7">
        <v>193000</v>
      </c>
      <c r="G112" s="7">
        <v>143000</v>
      </c>
      <c r="H112" s="7">
        <v>163000</v>
      </c>
      <c r="I112" s="7">
        <v>20000</v>
      </c>
      <c r="J112" s="7">
        <f t="shared" si="1"/>
        <v>163000</v>
      </c>
      <c r="K112" s="7">
        <v>113.98601398601399</v>
      </c>
    </row>
    <row r="113" spans="1:11" ht="15" customHeight="1" x14ac:dyDescent="0.25">
      <c r="A113" s="36" t="s">
        <v>179</v>
      </c>
      <c r="B113" s="37"/>
      <c r="C113" s="37"/>
      <c r="D113" s="37"/>
      <c r="E113" s="37"/>
      <c r="F113" s="8">
        <v>193000</v>
      </c>
      <c r="G113" s="8">
        <v>143000</v>
      </c>
      <c r="H113" s="8">
        <v>163000</v>
      </c>
      <c r="I113" s="8">
        <f>SUM(I112)</f>
        <v>20000</v>
      </c>
      <c r="J113" s="9">
        <f t="shared" si="1"/>
        <v>163000</v>
      </c>
      <c r="K113" s="8">
        <v>113.99</v>
      </c>
    </row>
    <row r="114" spans="1:11" ht="15" customHeight="1" x14ac:dyDescent="0.25">
      <c r="A114" s="5" t="s">
        <v>172</v>
      </c>
      <c r="B114" s="5" t="s">
        <v>180</v>
      </c>
      <c r="C114" s="5" t="s">
        <v>181</v>
      </c>
      <c r="D114" s="5" t="s">
        <v>102</v>
      </c>
      <c r="E114" s="6" t="s">
        <v>103</v>
      </c>
      <c r="F114" s="7">
        <v>200000</v>
      </c>
      <c r="G114" s="7">
        <v>200000</v>
      </c>
      <c r="H114" s="7">
        <v>275000</v>
      </c>
      <c r="I114" s="7">
        <v>90000</v>
      </c>
      <c r="J114" s="7">
        <f t="shared" si="1"/>
        <v>290000</v>
      </c>
      <c r="K114" s="7">
        <v>137.5</v>
      </c>
    </row>
    <row r="115" spans="1:11" ht="15" customHeight="1" x14ac:dyDescent="0.25">
      <c r="A115" s="5" t="s">
        <v>172</v>
      </c>
      <c r="B115" s="5" t="s">
        <v>180</v>
      </c>
      <c r="C115" s="5" t="s">
        <v>181</v>
      </c>
      <c r="D115" s="5" t="s">
        <v>182</v>
      </c>
      <c r="E115" s="6" t="s">
        <v>183</v>
      </c>
      <c r="F115" s="7">
        <v>10000</v>
      </c>
      <c r="G115" s="7">
        <v>16000</v>
      </c>
      <c r="H115" s="7">
        <v>15660</v>
      </c>
      <c r="I115" s="7"/>
      <c r="J115" s="7">
        <f t="shared" si="1"/>
        <v>16000</v>
      </c>
      <c r="K115" s="7">
        <v>97.875</v>
      </c>
    </row>
    <row r="116" spans="1:11" ht="15" customHeight="1" x14ac:dyDescent="0.25">
      <c r="A116" s="36" t="s">
        <v>184</v>
      </c>
      <c r="B116" s="37"/>
      <c r="C116" s="37"/>
      <c r="D116" s="37"/>
      <c r="E116" s="37"/>
      <c r="F116" s="8">
        <v>210000</v>
      </c>
      <c r="G116" s="8">
        <v>216000</v>
      </c>
      <c r="H116" s="8">
        <v>290660</v>
      </c>
      <c r="I116" s="8">
        <f>SUM(I114:I115)</f>
        <v>90000</v>
      </c>
      <c r="J116" s="9">
        <f t="shared" si="1"/>
        <v>306000</v>
      </c>
      <c r="K116" s="8">
        <v>134.56</v>
      </c>
    </row>
    <row r="117" spans="1:11" ht="15" customHeight="1" x14ac:dyDescent="0.25">
      <c r="A117" s="5" t="s">
        <v>172</v>
      </c>
      <c r="B117" s="5" t="s">
        <v>185</v>
      </c>
      <c r="C117" s="5" t="s">
        <v>186</v>
      </c>
      <c r="D117" s="5" t="s">
        <v>102</v>
      </c>
      <c r="E117" s="6" t="s">
        <v>103</v>
      </c>
      <c r="F117" s="7">
        <v>759000</v>
      </c>
      <c r="G117" s="7">
        <v>809000</v>
      </c>
      <c r="H117" s="7">
        <v>612842.82999999996</v>
      </c>
      <c r="I117" s="7"/>
      <c r="J117" s="7">
        <f t="shared" si="1"/>
        <v>809000</v>
      </c>
      <c r="K117" s="7">
        <v>75.75313102595797</v>
      </c>
    </row>
    <row r="118" spans="1:11" ht="15" customHeight="1" x14ac:dyDescent="0.25">
      <c r="A118" s="5" t="s">
        <v>172</v>
      </c>
      <c r="B118" s="5" t="s">
        <v>185</v>
      </c>
      <c r="C118" s="5" t="s">
        <v>186</v>
      </c>
      <c r="D118" s="5" t="s">
        <v>125</v>
      </c>
      <c r="E118" s="6" t="s">
        <v>126</v>
      </c>
      <c r="F118" s="7">
        <v>1230000</v>
      </c>
      <c r="G118" s="7">
        <v>1620000</v>
      </c>
      <c r="H118" s="7">
        <v>1122824.04</v>
      </c>
      <c r="I118" s="7"/>
      <c r="J118" s="7">
        <f t="shared" si="1"/>
        <v>1620000</v>
      </c>
      <c r="K118" s="7">
        <v>69.310125925925931</v>
      </c>
    </row>
    <row r="119" spans="1:11" ht="15" customHeight="1" x14ac:dyDescent="0.25">
      <c r="A119" s="36" t="s">
        <v>187</v>
      </c>
      <c r="B119" s="37"/>
      <c r="C119" s="37"/>
      <c r="D119" s="37"/>
      <c r="E119" s="37"/>
      <c r="F119" s="8">
        <v>1989000</v>
      </c>
      <c r="G119" s="8">
        <v>2429000</v>
      </c>
      <c r="H119" s="8">
        <v>1735666.87</v>
      </c>
      <c r="I119" s="8">
        <f>SUM(I117:I118)</f>
        <v>0</v>
      </c>
      <c r="J119" s="9">
        <f t="shared" si="1"/>
        <v>2429000</v>
      </c>
      <c r="K119" s="8">
        <v>71.459999999999994</v>
      </c>
    </row>
    <row r="120" spans="1:11" ht="15" customHeight="1" x14ac:dyDescent="0.25">
      <c r="A120" s="5" t="s">
        <v>172</v>
      </c>
      <c r="B120" s="5" t="s">
        <v>188</v>
      </c>
      <c r="C120" s="5" t="s">
        <v>186</v>
      </c>
      <c r="D120" s="5" t="s">
        <v>189</v>
      </c>
      <c r="E120" s="6" t="s">
        <v>190</v>
      </c>
      <c r="F120" s="7">
        <v>0</v>
      </c>
      <c r="G120" s="7">
        <v>8000</v>
      </c>
      <c r="H120" s="7">
        <v>7975</v>
      </c>
      <c r="I120" s="7"/>
      <c r="J120" s="7">
        <f t="shared" si="1"/>
        <v>8000</v>
      </c>
      <c r="K120" s="7">
        <v>99.6875</v>
      </c>
    </row>
    <row r="121" spans="1:11" ht="15" customHeight="1" x14ac:dyDescent="0.25">
      <c r="A121" s="5" t="s">
        <v>172</v>
      </c>
      <c r="B121" s="5" t="s">
        <v>188</v>
      </c>
      <c r="C121" s="5" t="s">
        <v>158</v>
      </c>
      <c r="D121" s="5" t="s">
        <v>189</v>
      </c>
      <c r="E121" s="6" t="s">
        <v>190</v>
      </c>
      <c r="F121" s="7">
        <v>2800</v>
      </c>
      <c r="G121" s="7">
        <v>2800</v>
      </c>
      <c r="H121" s="7">
        <v>1210</v>
      </c>
      <c r="I121" s="7"/>
      <c r="J121" s="7">
        <f t="shared" si="1"/>
        <v>2800</v>
      </c>
      <c r="K121" s="7">
        <v>43.214285714285715</v>
      </c>
    </row>
    <row r="122" spans="1:11" ht="15" customHeight="1" x14ac:dyDescent="0.25">
      <c r="A122" s="36" t="s">
        <v>191</v>
      </c>
      <c r="B122" s="37"/>
      <c r="C122" s="37"/>
      <c r="D122" s="37"/>
      <c r="E122" s="37"/>
      <c r="F122" s="8">
        <v>2800</v>
      </c>
      <c r="G122" s="8">
        <v>10800</v>
      </c>
      <c r="H122" s="8">
        <v>9185</v>
      </c>
      <c r="I122" s="8">
        <f>SUM(I120:I121)</f>
        <v>0</v>
      </c>
      <c r="J122" s="9">
        <f t="shared" si="1"/>
        <v>10800</v>
      </c>
      <c r="K122" s="8">
        <v>85.05</v>
      </c>
    </row>
    <row r="123" spans="1:11" ht="15" customHeight="1" x14ac:dyDescent="0.25">
      <c r="A123" s="5" t="s">
        <v>172</v>
      </c>
      <c r="B123" s="5" t="s">
        <v>192</v>
      </c>
      <c r="C123" s="5" t="s">
        <v>193</v>
      </c>
      <c r="D123" s="5" t="s">
        <v>102</v>
      </c>
      <c r="E123" s="6" t="s">
        <v>103</v>
      </c>
      <c r="F123" s="7">
        <v>850000</v>
      </c>
      <c r="G123" s="7">
        <v>850000</v>
      </c>
      <c r="H123" s="7">
        <v>647142</v>
      </c>
      <c r="I123" s="7"/>
      <c r="J123" s="7">
        <f t="shared" si="1"/>
        <v>850000</v>
      </c>
      <c r="K123" s="7">
        <v>76.134352941176473</v>
      </c>
    </row>
    <row r="124" spans="1:11" ht="15" customHeight="1" x14ac:dyDescent="0.25">
      <c r="A124" s="5" t="s">
        <v>172</v>
      </c>
      <c r="B124" s="5" t="s">
        <v>192</v>
      </c>
      <c r="C124" s="5" t="s">
        <v>193</v>
      </c>
      <c r="D124" s="5" t="s">
        <v>125</v>
      </c>
      <c r="E124" s="6" t="s">
        <v>126</v>
      </c>
      <c r="F124" s="7">
        <v>2500000</v>
      </c>
      <c r="G124" s="7">
        <v>2500000</v>
      </c>
      <c r="H124" s="7">
        <v>1588254</v>
      </c>
      <c r="I124" s="7"/>
      <c r="J124" s="7">
        <f t="shared" si="1"/>
        <v>2500000</v>
      </c>
      <c r="K124" s="7">
        <v>63.530160000000002</v>
      </c>
    </row>
    <row r="125" spans="1:11" ht="15" customHeight="1" x14ac:dyDescent="0.25">
      <c r="A125" s="5" t="s">
        <v>172</v>
      </c>
      <c r="B125" s="5" t="s">
        <v>192</v>
      </c>
      <c r="C125" s="5" t="s">
        <v>193</v>
      </c>
      <c r="D125" s="5" t="s">
        <v>194</v>
      </c>
      <c r="E125" s="6" t="s">
        <v>195</v>
      </c>
      <c r="F125" s="7">
        <v>0</v>
      </c>
      <c r="G125" s="7">
        <v>0</v>
      </c>
      <c r="H125" s="7">
        <v>1150</v>
      </c>
      <c r="I125" s="7">
        <v>1150</v>
      </c>
      <c r="J125" s="7">
        <f t="shared" si="1"/>
        <v>1150</v>
      </c>
      <c r="K125" s="7">
        <v>0</v>
      </c>
    </row>
    <row r="126" spans="1:11" ht="15" customHeight="1" x14ac:dyDescent="0.25">
      <c r="A126" s="36" t="s">
        <v>196</v>
      </c>
      <c r="B126" s="37"/>
      <c r="C126" s="37"/>
      <c r="D126" s="37"/>
      <c r="E126" s="37"/>
      <c r="F126" s="8">
        <v>3350000</v>
      </c>
      <c r="G126" s="8">
        <v>3350000</v>
      </c>
      <c r="H126" s="8">
        <v>2236546</v>
      </c>
      <c r="I126" s="8">
        <f>SUM(I123:I125)</f>
        <v>1150</v>
      </c>
      <c r="J126" s="9">
        <f t="shared" si="1"/>
        <v>3351150</v>
      </c>
      <c r="K126" s="8">
        <v>66.760000000000005</v>
      </c>
    </row>
    <row r="127" spans="1:11" s="13" customFormat="1" ht="15" customHeight="1" x14ac:dyDescent="0.25">
      <c r="A127" s="40" t="s">
        <v>197</v>
      </c>
      <c r="B127" s="41"/>
      <c r="C127" s="41"/>
      <c r="D127" s="41"/>
      <c r="E127" s="41"/>
      <c r="F127" s="12">
        <v>7593800</v>
      </c>
      <c r="G127" s="12">
        <v>7997800</v>
      </c>
      <c r="H127" s="12">
        <v>5944144.8700000001</v>
      </c>
      <c r="I127" s="12">
        <f>SUM(I109,I111,I113,I116,I119,I122,I126)</f>
        <v>122150</v>
      </c>
      <c r="J127" s="11">
        <f t="shared" si="1"/>
        <v>8119950</v>
      </c>
      <c r="K127" s="12">
        <v>74.319999999999993</v>
      </c>
    </row>
    <row r="128" spans="1:11" ht="15" customHeight="1" x14ac:dyDescent="0.25">
      <c r="A128" s="5" t="s">
        <v>198</v>
      </c>
      <c r="B128" s="5" t="s">
        <v>199</v>
      </c>
      <c r="C128" s="5" t="s">
        <v>13</v>
      </c>
      <c r="D128" s="5" t="s">
        <v>200</v>
      </c>
      <c r="E128" s="6" t="s">
        <v>201</v>
      </c>
      <c r="F128" s="7">
        <v>2001400</v>
      </c>
      <c r="G128" s="7">
        <v>2001400</v>
      </c>
      <c r="H128" s="7">
        <v>1334267</v>
      </c>
      <c r="I128" s="7"/>
      <c r="J128" s="7">
        <f t="shared" si="1"/>
        <v>2001400</v>
      </c>
      <c r="K128" s="7">
        <v>66.666683321674824</v>
      </c>
    </row>
    <row r="129" spans="1:11" ht="15" customHeight="1" x14ac:dyDescent="0.25">
      <c r="A129" s="36" t="s">
        <v>202</v>
      </c>
      <c r="B129" s="37"/>
      <c r="C129" s="37"/>
      <c r="D129" s="37"/>
      <c r="E129" s="37"/>
      <c r="F129" s="8">
        <v>2001400</v>
      </c>
      <c r="G129" s="8">
        <v>2001400</v>
      </c>
      <c r="H129" s="8">
        <v>1334267</v>
      </c>
      <c r="I129" s="8">
        <f>SUM(I128)</f>
        <v>0</v>
      </c>
      <c r="J129" s="9">
        <f t="shared" si="1"/>
        <v>2001400</v>
      </c>
      <c r="K129" s="8">
        <v>66.67</v>
      </c>
    </row>
    <row r="130" spans="1:11" ht="15" customHeight="1" x14ac:dyDescent="0.25">
      <c r="A130" s="5" t="s">
        <v>198</v>
      </c>
      <c r="B130" s="5" t="s">
        <v>203</v>
      </c>
      <c r="C130" s="5" t="s">
        <v>204</v>
      </c>
      <c r="D130" s="5" t="s">
        <v>102</v>
      </c>
      <c r="E130" s="6" t="s">
        <v>103</v>
      </c>
      <c r="F130" s="7">
        <v>30000</v>
      </c>
      <c r="G130" s="7">
        <v>30000</v>
      </c>
      <c r="H130" s="7">
        <v>20123</v>
      </c>
      <c r="I130" s="7"/>
      <c r="J130" s="7">
        <f t="shared" si="1"/>
        <v>30000</v>
      </c>
      <c r="K130" s="7">
        <v>67.076666666666668</v>
      </c>
    </row>
    <row r="131" spans="1:11" ht="15" customHeight="1" x14ac:dyDescent="0.25">
      <c r="A131" s="36" t="s">
        <v>205</v>
      </c>
      <c r="B131" s="37"/>
      <c r="C131" s="37"/>
      <c r="D131" s="37"/>
      <c r="E131" s="37"/>
      <c r="F131" s="8">
        <v>30000</v>
      </c>
      <c r="G131" s="8">
        <v>30000</v>
      </c>
      <c r="H131" s="8">
        <v>20123</v>
      </c>
      <c r="I131" s="8">
        <f>SUM(I130)</f>
        <v>0</v>
      </c>
      <c r="J131" s="9">
        <f t="shared" si="1"/>
        <v>30000</v>
      </c>
      <c r="K131" s="8">
        <v>67.08</v>
      </c>
    </row>
    <row r="132" spans="1:11" s="31" customFormat="1" ht="15" customHeight="1" x14ac:dyDescent="0.25">
      <c r="A132" s="28">
        <v>60</v>
      </c>
      <c r="B132" s="32" t="s">
        <v>277</v>
      </c>
      <c r="C132" s="33">
        <v>6114</v>
      </c>
      <c r="D132" s="30">
        <v>4111</v>
      </c>
      <c r="E132" s="30" t="s">
        <v>275</v>
      </c>
      <c r="F132" s="29">
        <v>0</v>
      </c>
      <c r="G132" s="29">
        <v>0</v>
      </c>
      <c r="H132" s="29">
        <v>0</v>
      </c>
      <c r="I132" s="48">
        <v>106560</v>
      </c>
      <c r="J132" s="29">
        <v>106560</v>
      </c>
      <c r="K132" s="29"/>
    </row>
    <row r="133" spans="1:11" s="27" customFormat="1" ht="15" customHeight="1" x14ac:dyDescent="0.25">
      <c r="A133" s="42" t="s">
        <v>276</v>
      </c>
      <c r="B133" s="43"/>
      <c r="C133" s="43"/>
      <c r="D133" s="43"/>
      <c r="E133" s="44"/>
      <c r="F133" s="9">
        <v>0</v>
      </c>
      <c r="G133" s="9">
        <v>0</v>
      </c>
      <c r="H133" s="9">
        <v>0</v>
      </c>
      <c r="I133" s="9">
        <f>SUM(I132)</f>
        <v>106560</v>
      </c>
      <c r="J133" s="9">
        <f>SUM(J132)</f>
        <v>106560</v>
      </c>
      <c r="K133" s="9"/>
    </row>
    <row r="134" spans="1:11" ht="15" customHeight="1" x14ac:dyDescent="0.25">
      <c r="A134" s="5" t="s">
        <v>198</v>
      </c>
      <c r="B134" s="5" t="s">
        <v>206</v>
      </c>
      <c r="C134" s="5" t="s">
        <v>207</v>
      </c>
      <c r="D134" s="5" t="s">
        <v>102</v>
      </c>
      <c r="E134" s="6" t="s">
        <v>103</v>
      </c>
      <c r="F134" s="7">
        <v>8000</v>
      </c>
      <c r="G134" s="7">
        <v>8000</v>
      </c>
      <c r="H134" s="7">
        <v>1220</v>
      </c>
      <c r="I134" s="7">
        <v>-5000</v>
      </c>
      <c r="J134" s="7">
        <f t="shared" si="1"/>
        <v>3000</v>
      </c>
      <c r="K134" s="7">
        <v>15.25</v>
      </c>
    </row>
    <row r="135" spans="1:11" ht="15" customHeight="1" x14ac:dyDescent="0.25">
      <c r="A135" s="5" t="s">
        <v>198</v>
      </c>
      <c r="B135" s="5" t="s">
        <v>206</v>
      </c>
      <c r="C135" s="5" t="s">
        <v>14</v>
      </c>
      <c r="D135" s="5" t="s">
        <v>208</v>
      </c>
      <c r="E135" s="6" t="s">
        <v>209</v>
      </c>
      <c r="F135" s="7">
        <v>50000</v>
      </c>
      <c r="G135" s="7">
        <v>50000</v>
      </c>
      <c r="H135" s="7">
        <v>24882.25</v>
      </c>
      <c r="I135" s="7">
        <v>-25000</v>
      </c>
      <c r="J135" s="7">
        <f t="shared" si="1"/>
        <v>25000</v>
      </c>
      <c r="K135" s="7">
        <v>49.764499999999998</v>
      </c>
    </row>
    <row r="136" spans="1:11" ht="15" customHeight="1" x14ac:dyDescent="0.25">
      <c r="A136" s="36" t="s">
        <v>210</v>
      </c>
      <c r="B136" s="37"/>
      <c r="C136" s="37"/>
      <c r="D136" s="37"/>
      <c r="E136" s="37"/>
      <c r="F136" s="8">
        <v>58000</v>
      </c>
      <c r="G136" s="8">
        <v>58000</v>
      </c>
      <c r="H136" s="8">
        <v>26102.25</v>
      </c>
      <c r="I136" s="8">
        <f>SUM(I134:I135)</f>
        <v>-30000</v>
      </c>
      <c r="J136" s="9">
        <f t="shared" si="1"/>
        <v>28000</v>
      </c>
      <c r="K136" s="8">
        <v>45</v>
      </c>
    </row>
    <row r="137" spans="1:11" ht="15" customHeight="1" x14ac:dyDescent="0.25">
      <c r="A137" s="5" t="s">
        <v>198</v>
      </c>
      <c r="B137" s="5" t="s">
        <v>211</v>
      </c>
      <c r="C137" s="5" t="s">
        <v>158</v>
      </c>
      <c r="D137" s="5" t="s">
        <v>102</v>
      </c>
      <c r="E137" s="6" t="s">
        <v>103</v>
      </c>
      <c r="F137" s="7">
        <v>30000</v>
      </c>
      <c r="G137" s="7">
        <v>157100</v>
      </c>
      <c r="H137" s="7">
        <v>157050</v>
      </c>
      <c r="I137" s="7"/>
      <c r="J137" s="7">
        <f t="shared" si="1"/>
        <v>157100</v>
      </c>
      <c r="K137" s="7">
        <v>99.968173138128577</v>
      </c>
    </row>
    <row r="138" spans="1:11" ht="15" customHeight="1" x14ac:dyDescent="0.25">
      <c r="A138" s="36" t="s">
        <v>212</v>
      </c>
      <c r="B138" s="37"/>
      <c r="C138" s="37"/>
      <c r="D138" s="37"/>
      <c r="E138" s="37"/>
      <c r="F138" s="8">
        <v>30000</v>
      </c>
      <c r="G138" s="8">
        <v>157100</v>
      </c>
      <c r="H138" s="8">
        <v>157050</v>
      </c>
      <c r="I138" s="8">
        <f>SUM(I137)</f>
        <v>0</v>
      </c>
      <c r="J138" s="9">
        <f t="shared" si="1"/>
        <v>157100</v>
      </c>
      <c r="K138" s="8">
        <v>99.97</v>
      </c>
    </row>
    <row r="139" spans="1:11" ht="15" customHeight="1" x14ac:dyDescent="0.25">
      <c r="A139" s="5" t="s">
        <v>198</v>
      </c>
      <c r="B139" s="5" t="s">
        <v>213</v>
      </c>
      <c r="C139" s="5" t="s">
        <v>158</v>
      </c>
      <c r="D139" s="5" t="s">
        <v>15</v>
      </c>
      <c r="E139" s="6" t="s">
        <v>16</v>
      </c>
      <c r="F139" s="7">
        <v>42000</v>
      </c>
      <c r="G139" s="7">
        <v>42000</v>
      </c>
      <c r="H139" s="7">
        <v>10000</v>
      </c>
      <c r="I139" s="7"/>
      <c r="J139" s="7">
        <f t="shared" ref="J139:J177" si="2">G139+I139</f>
        <v>42000</v>
      </c>
      <c r="K139" s="7">
        <v>23.80952380952381</v>
      </c>
    </row>
    <row r="140" spans="1:11" ht="15" customHeight="1" x14ac:dyDescent="0.25">
      <c r="A140" s="36" t="s">
        <v>214</v>
      </c>
      <c r="B140" s="37"/>
      <c r="C140" s="37"/>
      <c r="D140" s="37"/>
      <c r="E140" s="37"/>
      <c r="F140" s="8">
        <v>42000</v>
      </c>
      <c r="G140" s="8">
        <v>42000</v>
      </c>
      <c r="H140" s="8">
        <v>10000</v>
      </c>
      <c r="I140" s="8">
        <f>SUM(I139)</f>
        <v>0</v>
      </c>
      <c r="J140" s="9">
        <f t="shared" si="2"/>
        <v>42000</v>
      </c>
      <c r="K140" s="8">
        <v>23.81</v>
      </c>
    </row>
    <row r="141" spans="1:11" s="13" customFormat="1" ht="15" customHeight="1" x14ac:dyDescent="0.25">
      <c r="A141" s="40" t="s">
        <v>215</v>
      </c>
      <c r="B141" s="41"/>
      <c r="C141" s="41"/>
      <c r="D141" s="41"/>
      <c r="E141" s="41"/>
      <c r="F141" s="12">
        <v>2161400</v>
      </c>
      <c r="G141" s="12">
        <v>2288500</v>
      </c>
      <c r="H141" s="12">
        <v>1547542.25</v>
      </c>
      <c r="I141" s="12">
        <f>SUM(I129,I131,I133,I136,I138,I140)</f>
        <v>76560</v>
      </c>
      <c r="J141" s="11">
        <f t="shared" si="2"/>
        <v>2365060</v>
      </c>
      <c r="K141" s="12">
        <v>67.62</v>
      </c>
    </row>
    <row r="142" spans="1:11" ht="15" customHeight="1" x14ac:dyDescent="0.25">
      <c r="A142" s="5" t="s">
        <v>216</v>
      </c>
      <c r="B142" s="5" t="s">
        <v>217</v>
      </c>
      <c r="C142" s="5" t="s">
        <v>218</v>
      </c>
      <c r="D142" s="5" t="s">
        <v>87</v>
      </c>
      <c r="E142" s="6" t="s">
        <v>88</v>
      </c>
      <c r="F142" s="7">
        <v>0</v>
      </c>
      <c r="G142" s="7">
        <v>0</v>
      </c>
      <c r="H142" s="7">
        <v>0</v>
      </c>
      <c r="I142" s="7"/>
      <c r="J142" s="7">
        <f t="shared" si="2"/>
        <v>0</v>
      </c>
      <c r="K142" s="7">
        <v>0</v>
      </c>
    </row>
    <row r="143" spans="1:11" ht="15" customHeight="1" x14ac:dyDescent="0.25">
      <c r="A143" s="5" t="s">
        <v>216</v>
      </c>
      <c r="B143" s="5" t="s">
        <v>217</v>
      </c>
      <c r="C143" s="5" t="s">
        <v>218</v>
      </c>
      <c r="D143" s="5" t="s">
        <v>219</v>
      </c>
      <c r="E143" s="6" t="s">
        <v>220</v>
      </c>
      <c r="F143" s="7">
        <v>5000</v>
      </c>
      <c r="G143" s="7">
        <v>5000</v>
      </c>
      <c r="H143" s="7">
        <v>600</v>
      </c>
      <c r="I143" s="7"/>
      <c r="J143" s="7">
        <f t="shared" si="2"/>
        <v>5000</v>
      </c>
      <c r="K143" s="7">
        <v>12</v>
      </c>
    </row>
    <row r="144" spans="1:11" ht="15" customHeight="1" x14ac:dyDescent="0.25">
      <c r="A144" s="36" t="s">
        <v>221</v>
      </c>
      <c r="B144" s="37"/>
      <c r="C144" s="37"/>
      <c r="D144" s="37"/>
      <c r="E144" s="37"/>
      <c r="F144" s="8">
        <v>5000</v>
      </c>
      <c r="G144" s="8">
        <v>5000</v>
      </c>
      <c r="H144" s="8">
        <v>600</v>
      </c>
      <c r="I144" s="8">
        <f>SUM(I142:I143)</f>
        <v>0</v>
      </c>
      <c r="J144" s="9">
        <f t="shared" si="2"/>
        <v>5000</v>
      </c>
      <c r="K144" s="8">
        <v>12</v>
      </c>
    </row>
    <row r="145" spans="1:11" s="13" customFormat="1" ht="15" customHeight="1" x14ac:dyDescent="0.25">
      <c r="A145" s="40" t="s">
        <v>222</v>
      </c>
      <c r="B145" s="41"/>
      <c r="C145" s="41"/>
      <c r="D145" s="41"/>
      <c r="E145" s="41"/>
      <c r="F145" s="12">
        <v>5000</v>
      </c>
      <c r="G145" s="12">
        <v>5000</v>
      </c>
      <c r="H145" s="12">
        <v>600</v>
      </c>
      <c r="I145" s="12">
        <f>SUM(I144)</f>
        <v>0</v>
      </c>
      <c r="J145" s="11">
        <f t="shared" si="2"/>
        <v>5000</v>
      </c>
      <c r="K145" s="12">
        <v>12</v>
      </c>
    </row>
    <row r="146" spans="1:11" ht="15" customHeight="1" x14ac:dyDescent="0.25">
      <c r="A146" s="5" t="s">
        <v>223</v>
      </c>
      <c r="B146" s="5" t="s">
        <v>224</v>
      </c>
      <c r="C146" s="5" t="s">
        <v>225</v>
      </c>
      <c r="D146" s="5" t="s">
        <v>102</v>
      </c>
      <c r="E146" s="6" t="s">
        <v>103</v>
      </c>
      <c r="F146" s="7">
        <v>35000</v>
      </c>
      <c r="G146" s="7">
        <v>35000</v>
      </c>
      <c r="H146" s="7">
        <v>12000</v>
      </c>
      <c r="I146" s="7">
        <v>-10000</v>
      </c>
      <c r="J146" s="7">
        <f t="shared" si="2"/>
        <v>25000</v>
      </c>
      <c r="K146" s="7">
        <v>34.285714285714285</v>
      </c>
    </row>
    <row r="147" spans="1:11" ht="15" customHeight="1" x14ac:dyDescent="0.25">
      <c r="A147" s="36" t="s">
        <v>226</v>
      </c>
      <c r="B147" s="37"/>
      <c r="C147" s="37"/>
      <c r="D147" s="37"/>
      <c r="E147" s="37"/>
      <c r="F147" s="8">
        <v>35000</v>
      </c>
      <c r="G147" s="8">
        <v>35000</v>
      </c>
      <c r="H147" s="8">
        <v>12000</v>
      </c>
      <c r="I147" s="8">
        <f>SUM(I146)</f>
        <v>-10000</v>
      </c>
      <c r="J147" s="9">
        <f t="shared" si="2"/>
        <v>25000</v>
      </c>
      <c r="K147" s="8">
        <v>34.29</v>
      </c>
    </row>
    <row r="148" spans="1:11" ht="15" customHeight="1" x14ac:dyDescent="0.25">
      <c r="A148" s="5" t="s">
        <v>223</v>
      </c>
      <c r="B148" s="5" t="s">
        <v>227</v>
      </c>
      <c r="C148" s="5" t="s">
        <v>225</v>
      </c>
      <c r="D148" s="5" t="s">
        <v>102</v>
      </c>
      <c r="E148" s="6" t="s">
        <v>103</v>
      </c>
      <c r="F148" s="7">
        <v>10000</v>
      </c>
      <c r="G148" s="7">
        <v>20000</v>
      </c>
      <c r="H148" s="7">
        <v>17500</v>
      </c>
      <c r="I148" s="7"/>
      <c r="J148" s="7">
        <f t="shared" si="2"/>
        <v>20000</v>
      </c>
      <c r="K148" s="7">
        <v>87.5</v>
      </c>
    </row>
    <row r="149" spans="1:11" ht="15" customHeight="1" x14ac:dyDescent="0.25">
      <c r="A149" s="36" t="s">
        <v>228</v>
      </c>
      <c r="B149" s="37"/>
      <c r="C149" s="37"/>
      <c r="D149" s="37"/>
      <c r="E149" s="37"/>
      <c r="F149" s="8">
        <v>10000</v>
      </c>
      <c r="G149" s="8">
        <v>20000</v>
      </c>
      <c r="H149" s="8">
        <v>17500</v>
      </c>
      <c r="I149" s="8">
        <f>SUM(I148)</f>
        <v>0</v>
      </c>
      <c r="J149" s="9">
        <f t="shared" si="2"/>
        <v>20000</v>
      </c>
      <c r="K149" s="8">
        <v>87.5</v>
      </c>
    </row>
    <row r="150" spans="1:11" s="13" customFormat="1" ht="15" customHeight="1" x14ac:dyDescent="0.25">
      <c r="A150" s="40" t="s">
        <v>229</v>
      </c>
      <c r="B150" s="41"/>
      <c r="C150" s="41"/>
      <c r="D150" s="41"/>
      <c r="E150" s="41"/>
      <c r="F150" s="12">
        <v>45000</v>
      </c>
      <c r="G150" s="12">
        <v>55000</v>
      </c>
      <c r="H150" s="12">
        <v>29500</v>
      </c>
      <c r="I150" s="12">
        <f>SUM(I147,I149)</f>
        <v>-10000</v>
      </c>
      <c r="J150" s="11">
        <f t="shared" si="2"/>
        <v>45000</v>
      </c>
      <c r="K150" s="12">
        <v>53.64</v>
      </c>
    </row>
    <row r="151" spans="1:11" ht="15" customHeight="1" x14ac:dyDescent="0.25">
      <c r="A151" s="5" t="s">
        <v>230</v>
      </c>
      <c r="B151" s="5" t="s">
        <v>231</v>
      </c>
      <c r="C151" s="5" t="s">
        <v>163</v>
      </c>
      <c r="D151" s="5" t="s">
        <v>232</v>
      </c>
      <c r="E151" s="6" t="s">
        <v>233</v>
      </c>
      <c r="F151" s="7">
        <v>0</v>
      </c>
      <c r="G151" s="7">
        <v>10637</v>
      </c>
      <c r="H151" s="7">
        <v>10637</v>
      </c>
      <c r="I151" s="7"/>
      <c r="J151" s="7">
        <f t="shared" si="2"/>
        <v>10637</v>
      </c>
      <c r="K151" s="7">
        <v>100</v>
      </c>
    </row>
    <row r="152" spans="1:11" ht="15" customHeight="1" x14ac:dyDescent="0.25">
      <c r="A152" s="36" t="s">
        <v>234</v>
      </c>
      <c r="B152" s="37"/>
      <c r="C152" s="37"/>
      <c r="D152" s="37"/>
      <c r="E152" s="37"/>
      <c r="F152" s="8">
        <v>0</v>
      </c>
      <c r="G152" s="8">
        <v>10637</v>
      </c>
      <c r="H152" s="8">
        <v>10637</v>
      </c>
      <c r="I152" s="8">
        <f>SUM(I151)</f>
        <v>0</v>
      </c>
      <c r="J152" s="9">
        <f t="shared" si="2"/>
        <v>10637</v>
      </c>
      <c r="K152" s="8">
        <v>100</v>
      </c>
    </row>
    <row r="153" spans="1:11" ht="15" customHeight="1" x14ac:dyDescent="0.25">
      <c r="A153" s="5" t="s">
        <v>230</v>
      </c>
      <c r="B153" s="5" t="s">
        <v>235</v>
      </c>
      <c r="C153" s="5" t="s">
        <v>163</v>
      </c>
      <c r="D153" s="5" t="s">
        <v>232</v>
      </c>
      <c r="E153" s="6" t="s">
        <v>233</v>
      </c>
      <c r="F153" s="7">
        <v>0</v>
      </c>
      <c r="G153" s="7">
        <v>16213</v>
      </c>
      <c r="H153" s="7">
        <v>16212.56</v>
      </c>
      <c r="I153" s="7"/>
      <c r="J153" s="7">
        <f t="shared" si="2"/>
        <v>16213</v>
      </c>
      <c r="K153" s="7">
        <v>99.997286128415467</v>
      </c>
    </row>
    <row r="154" spans="1:11" ht="15" customHeight="1" x14ac:dyDescent="0.25">
      <c r="A154" s="36" t="s">
        <v>236</v>
      </c>
      <c r="B154" s="37"/>
      <c r="C154" s="37"/>
      <c r="D154" s="37"/>
      <c r="E154" s="37"/>
      <c r="F154" s="8">
        <v>0</v>
      </c>
      <c r="G154" s="8">
        <v>16213</v>
      </c>
      <c r="H154" s="8">
        <v>16212.56</v>
      </c>
      <c r="I154" s="8">
        <f>SUM(I153)</f>
        <v>0</v>
      </c>
      <c r="J154" s="9">
        <f t="shared" si="2"/>
        <v>16213</v>
      </c>
      <c r="K154" s="8">
        <v>100</v>
      </c>
    </row>
    <row r="155" spans="1:11" ht="15" customHeight="1" x14ac:dyDescent="0.25">
      <c r="A155" s="5" t="s">
        <v>230</v>
      </c>
      <c r="B155" s="5" t="s">
        <v>237</v>
      </c>
      <c r="C155" s="5" t="s">
        <v>13</v>
      </c>
      <c r="D155" s="5" t="s">
        <v>93</v>
      </c>
      <c r="E155" s="6" t="s">
        <v>94</v>
      </c>
      <c r="F155" s="7">
        <v>0</v>
      </c>
      <c r="G155" s="7">
        <v>727548</v>
      </c>
      <c r="H155" s="7">
        <v>727548</v>
      </c>
      <c r="I155" s="7"/>
      <c r="J155" s="7">
        <f t="shared" si="2"/>
        <v>727548</v>
      </c>
      <c r="K155" s="7">
        <v>100</v>
      </c>
    </row>
    <row r="156" spans="1:11" ht="15" customHeight="1" x14ac:dyDescent="0.25">
      <c r="A156" s="5" t="s">
        <v>230</v>
      </c>
      <c r="B156" s="5" t="s">
        <v>237</v>
      </c>
      <c r="C156" s="5" t="s">
        <v>238</v>
      </c>
      <c r="D156" s="5" t="s">
        <v>232</v>
      </c>
      <c r="E156" s="6" t="s">
        <v>233</v>
      </c>
      <c r="F156" s="7">
        <v>0</v>
      </c>
      <c r="G156" s="7">
        <v>42700</v>
      </c>
      <c r="H156" s="7">
        <v>42699.66</v>
      </c>
      <c r="I156" s="7"/>
      <c r="J156" s="7">
        <f t="shared" si="2"/>
        <v>42700</v>
      </c>
      <c r="K156" s="7">
        <v>99.999203747072599</v>
      </c>
    </row>
    <row r="157" spans="1:11" ht="15" customHeight="1" x14ac:dyDescent="0.25">
      <c r="A157" s="36" t="s">
        <v>239</v>
      </c>
      <c r="B157" s="37"/>
      <c r="C157" s="37"/>
      <c r="D157" s="37"/>
      <c r="E157" s="37"/>
      <c r="F157" s="8">
        <v>0</v>
      </c>
      <c r="G157" s="8">
        <v>770248</v>
      </c>
      <c r="H157" s="8">
        <v>770247.66</v>
      </c>
      <c r="I157" s="8">
        <f>SUM(I155:I156)</f>
        <v>0</v>
      </c>
      <c r="J157" s="9">
        <f t="shared" si="2"/>
        <v>770248</v>
      </c>
      <c r="K157" s="8">
        <v>100</v>
      </c>
    </row>
    <row r="158" spans="1:11" s="13" customFormat="1" ht="15" customHeight="1" x14ac:dyDescent="0.25">
      <c r="A158" s="40" t="s">
        <v>240</v>
      </c>
      <c r="B158" s="41"/>
      <c r="C158" s="41"/>
      <c r="D158" s="41"/>
      <c r="E158" s="41"/>
      <c r="F158" s="12">
        <v>0</v>
      </c>
      <c r="G158" s="12">
        <v>797098</v>
      </c>
      <c r="H158" s="12">
        <v>797097.22</v>
      </c>
      <c r="I158" s="12">
        <f>SUM(I152,I154,I157)</f>
        <v>0</v>
      </c>
      <c r="J158" s="11">
        <f t="shared" si="2"/>
        <v>797098</v>
      </c>
      <c r="K158" s="12">
        <v>100</v>
      </c>
    </row>
    <row r="159" spans="1:11" ht="15" customHeight="1" x14ac:dyDescent="0.25">
      <c r="A159" s="5" t="s">
        <v>241</v>
      </c>
      <c r="B159" s="5" t="s">
        <v>242</v>
      </c>
      <c r="C159" s="5" t="s">
        <v>13</v>
      </c>
      <c r="D159" s="5" t="s">
        <v>243</v>
      </c>
      <c r="E159" s="6" t="s">
        <v>244</v>
      </c>
      <c r="F159" s="7">
        <v>3000</v>
      </c>
      <c r="G159" s="7">
        <v>3000</v>
      </c>
      <c r="H159" s="7">
        <v>1852</v>
      </c>
      <c r="I159" s="7"/>
      <c r="J159" s="7">
        <f t="shared" si="2"/>
        <v>3000</v>
      </c>
      <c r="K159" s="7">
        <v>61.733333333333334</v>
      </c>
    </row>
    <row r="160" spans="1:11" ht="15" customHeight="1" x14ac:dyDescent="0.25">
      <c r="A160" s="36" t="s">
        <v>245</v>
      </c>
      <c r="B160" s="37"/>
      <c r="C160" s="37"/>
      <c r="D160" s="37"/>
      <c r="E160" s="37"/>
      <c r="F160" s="8">
        <v>3000</v>
      </c>
      <c r="G160" s="8">
        <v>3000</v>
      </c>
      <c r="H160" s="8">
        <v>1852</v>
      </c>
      <c r="I160" s="8">
        <f>SUM(I159)</f>
        <v>0</v>
      </c>
      <c r="J160" s="9">
        <f t="shared" si="2"/>
        <v>3000</v>
      </c>
      <c r="K160" s="8">
        <v>61.73</v>
      </c>
    </row>
    <row r="161" spans="1:11" ht="15" customHeight="1" x14ac:dyDescent="0.25">
      <c r="A161" s="5" t="s">
        <v>241</v>
      </c>
      <c r="B161" s="5" t="s">
        <v>246</v>
      </c>
      <c r="C161" s="5" t="s">
        <v>89</v>
      </c>
      <c r="D161" s="5" t="s">
        <v>101</v>
      </c>
      <c r="E161" s="6" t="s">
        <v>247</v>
      </c>
      <c r="F161" s="7">
        <v>500</v>
      </c>
      <c r="G161" s="7">
        <v>500</v>
      </c>
      <c r="H161" s="7">
        <v>516.76</v>
      </c>
      <c r="I161" s="7">
        <v>200</v>
      </c>
      <c r="J161" s="7">
        <f t="shared" si="2"/>
        <v>700</v>
      </c>
      <c r="K161" s="7">
        <v>103.352</v>
      </c>
    </row>
    <row r="162" spans="1:11" ht="15" customHeight="1" x14ac:dyDescent="0.25">
      <c r="A162" s="5" t="s">
        <v>241</v>
      </c>
      <c r="B162" s="5" t="s">
        <v>246</v>
      </c>
      <c r="C162" s="5" t="s">
        <v>14</v>
      </c>
      <c r="D162" s="5" t="s">
        <v>101</v>
      </c>
      <c r="E162" s="6" t="s">
        <v>247</v>
      </c>
      <c r="F162" s="7">
        <v>3500</v>
      </c>
      <c r="G162" s="7">
        <v>3500</v>
      </c>
      <c r="H162" s="7">
        <v>2405.48</v>
      </c>
      <c r="I162" s="7"/>
      <c r="J162" s="7">
        <f t="shared" si="2"/>
        <v>3500</v>
      </c>
      <c r="K162" s="7">
        <v>68.727999999999994</v>
      </c>
    </row>
    <row r="163" spans="1:11" ht="15" customHeight="1" x14ac:dyDescent="0.25">
      <c r="A163" s="36" t="s">
        <v>248</v>
      </c>
      <c r="B163" s="37"/>
      <c r="C163" s="37"/>
      <c r="D163" s="37"/>
      <c r="E163" s="37"/>
      <c r="F163" s="8">
        <v>4000</v>
      </c>
      <c r="G163" s="8">
        <v>4000</v>
      </c>
      <c r="H163" s="8">
        <v>2922.24</v>
      </c>
      <c r="I163" s="8">
        <f>SUM(I161:I162)</f>
        <v>200</v>
      </c>
      <c r="J163" s="9">
        <f t="shared" si="2"/>
        <v>4200</v>
      </c>
      <c r="K163" s="8">
        <v>73.06</v>
      </c>
    </row>
    <row r="164" spans="1:11" s="13" customFormat="1" ht="15" customHeight="1" x14ac:dyDescent="0.25">
      <c r="A164" s="40" t="s">
        <v>249</v>
      </c>
      <c r="B164" s="41"/>
      <c r="C164" s="41"/>
      <c r="D164" s="41"/>
      <c r="E164" s="41"/>
      <c r="F164" s="12">
        <v>7000</v>
      </c>
      <c r="G164" s="12">
        <v>7000</v>
      </c>
      <c r="H164" s="12">
        <v>4774.24</v>
      </c>
      <c r="I164" s="12">
        <f>SUM(I160,I163)</f>
        <v>200</v>
      </c>
      <c r="J164" s="11">
        <f t="shared" si="2"/>
        <v>7200</v>
      </c>
      <c r="K164" s="12">
        <v>68</v>
      </c>
    </row>
    <row r="165" spans="1:11" ht="15" customHeight="1" x14ac:dyDescent="0.25">
      <c r="A165" s="5" t="s">
        <v>250</v>
      </c>
      <c r="B165" s="5" t="s">
        <v>251</v>
      </c>
      <c r="C165" s="5" t="s">
        <v>252</v>
      </c>
      <c r="D165" s="5" t="s">
        <v>102</v>
      </c>
      <c r="E165" s="6" t="s">
        <v>103</v>
      </c>
      <c r="F165" s="7">
        <v>170000</v>
      </c>
      <c r="G165" s="7">
        <v>175100</v>
      </c>
      <c r="H165" s="7">
        <v>233188</v>
      </c>
      <c r="I165" s="7">
        <v>58100</v>
      </c>
      <c r="J165" s="7">
        <f t="shared" si="2"/>
        <v>233200</v>
      </c>
      <c r="K165" s="7">
        <v>133.17418617932609</v>
      </c>
    </row>
    <row r="166" spans="1:11" ht="15" customHeight="1" x14ac:dyDescent="0.25">
      <c r="A166" s="5" t="s">
        <v>250</v>
      </c>
      <c r="B166" s="5" t="s">
        <v>251</v>
      </c>
      <c r="C166" s="5" t="s">
        <v>252</v>
      </c>
      <c r="D166" s="5" t="s">
        <v>87</v>
      </c>
      <c r="E166" s="6" t="s">
        <v>88</v>
      </c>
      <c r="F166" s="7">
        <v>0</v>
      </c>
      <c r="G166" s="7">
        <v>1000</v>
      </c>
      <c r="H166" s="7">
        <v>8760</v>
      </c>
      <c r="I166" s="7">
        <v>8000</v>
      </c>
      <c r="J166" s="7">
        <f t="shared" si="2"/>
        <v>9000</v>
      </c>
      <c r="K166" s="7">
        <v>876</v>
      </c>
    </row>
    <row r="167" spans="1:11" ht="15" customHeight="1" x14ac:dyDescent="0.25">
      <c r="A167" s="36" t="s">
        <v>253</v>
      </c>
      <c r="B167" s="37"/>
      <c r="C167" s="37"/>
      <c r="D167" s="37"/>
      <c r="E167" s="37"/>
      <c r="F167" s="8">
        <v>170000</v>
      </c>
      <c r="G167" s="8">
        <v>176100</v>
      </c>
      <c r="H167" s="8">
        <v>241948</v>
      </c>
      <c r="I167" s="8">
        <f>SUM(I165:I166)</f>
        <v>66100</v>
      </c>
      <c r="J167" s="9">
        <f t="shared" si="2"/>
        <v>242200</v>
      </c>
      <c r="K167" s="8">
        <v>137.38999999999999</v>
      </c>
    </row>
    <row r="168" spans="1:11" ht="15" customHeight="1" x14ac:dyDescent="0.25">
      <c r="A168" s="5" t="s">
        <v>250</v>
      </c>
      <c r="B168" s="5" t="s">
        <v>254</v>
      </c>
      <c r="C168" s="5" t="s">
        <v>255</v>
      </c>
      <c r="D168" s="5" t="s">
        <v>219</v>
      </c>
      <c r="E168" s="6" t="s">
        <v>220</v>
      </c>
      <c r="F168" s="7">
        <v>0</v>
      </c>
      <c r="G168" s="7">
        <v>0</v>
      </c>
      <c r="H168" s="7">
        <v>24000</v>
      </c>
      <c r="I168" s="7">
        <v>24000</v>
      </c>
      <c r="J168" s="7">
        <f t="shared" si="2"/>
        <v>24000</v>
      </c>
      <c r="K168" s="7">
        <v>0</v>
      </c>
    </row>
    <row r="169" spans="1:11" ht="15" customHeight="1" x14ac:dyDescent="0.25">
      <c r="A169" s="36" t="s">
        <v>256</v>
      </c>
      <c r="B169" s="37"/>
      <c r="C169" s="37"/>
      <c r="D169" s="37"/>
      <c r="E169" s="37"/>
      <c r="F169" s="8">
        <v>0</v>
      </c>
      <c r="G169" s="8">
        <v>0</v>
      </c>
      <c r="H169" s="8">
        <v>24000</v>
      </c>
      <c r="I169" s="8">
        <f>SUM(I168)</f>
        <v>24000</v>
      </c>
      <c r="J169" s="9">
        <f t="shared" si="2"/>
        <v>24000</v>
      </c>
      <c r="K169" s="8">
        <v>0</v>
      </c>
    </row>
    <row r="170" spans="1:11" ht="15" customHeight="1" x14ac:dyDescent="0.25">
      <c r="A170" s="5" t="s">
        <v>250</v>
      </c>
      <c r="B170" s="5" t="s">
        <v>257</v>
      </c>
      <c r="C170" s="5" t="s">
        <v>258</v>
      </c>
      <c r="D170" s="5" t="s">
        <v>232</v>
      </c>
      <c r="E170" s="6" t="s">
        <v>233</v>
      </c>
      <c r="F170" s="7">
        <v>250000</v>
      </c>
      <c r="G170" s="7">
        <v>250000</v>
      </c>
      <c r="H170" s="7">
        <v>238685</v>
      </c>
      <c r="I170" s="7">
        <v>100000</v>
      </c>
      <c r="J170" s="7">
        <f t="shared" si="2"/>
        <v>350000</v>
      </c>
      <c r="K170" s="7">
        <v>95.474000000000004</v>
      </c>
    </row>
    <row r="171" spans="1:11" ht="15" customHeight="1" x14ac:dyDescent="0.25">
      <c r="A171" s="36" t="s">
        <v>259</v>
      </c>
      <c r="B171" s="37"/>
      <c r="C171" s="37"/>
      <c r="D171" s="37"/>
      <c r="E171" s="37"/>
      <c r="F171" s="8">
        <v>250000</v>
      </c>
      <c r="G171" s="8">
        <v>250000</v>
      </c>
      <c r="H171" s="8">
        <v>238685</v>
      </c>
      <c r="I171" s="8">
        <f>SUM(I170)</f>
        <v>100000</v>
      </c>
      <c r="J171" s="9">
        <f t="shared" si="2"/>
        <v>350000</v>
      </c>
      <c r="K171" s="8">
        <v>95.47</v>
      </c>
    </row>
    <row r="172" spans="1:11" ht="15" customHeight="1" x14ac:dyDescent="0.25">
      <c r="A172" s="5" t="s">
        <v>250</v>
      </c>
      <c r="B172" s="5" t="s">
        <v>260</v>
      </c>
      <c r="C172" s="5" t="s">
        <v>261</v>
      </c>
      <c r="D172" s="5" t="s">
        <v>102</v>
      </c>
      <c r="E172" s="6" t="s">
        <v>103</v>
      </c>
      <c r="F172" s="7">
        <v>30000</v>
      </c>
      <c r="G172" s="7">
        <v>50000</v>
      </c>
      <c r="H172" s="7">
        <v>84439</v>
      </c>
      <c r="I172" s="7">
        <v>35000</v>
      </c>
      <c r="J172" s="7">
        <f t="shared" si="2"/>
        <v>85000</v>
      </c>
      <c r="K172" s="7">
        <v>168.87799999999999</v>
      </c>
    </row>
    <row r="173" spans="1:11" ht="15" customHeight="1" x14ac:dyDescent="0.25">
      <c r="A173" s="36" t="s">
        <v>262</v>
      </c>
      <c r="B173" s="37"/>
      <c r="C173" s="37"/>
      <c r="D173" s="37"/>
      <c r="E173" s="37"/>
      <c r="F173" s="8">
        <v>30000</v>
      </c>
      <c r="G173" s="8">
        <v>50000</v>
      </c>
      <c r="H173" s="8">
        <v>84439</v>
      </c>
      <c r="I173" s="8">
        <f>SUM(I172)</f>
        <v>35000</v>
      </c>
      <c r="J173" s="9">
        <f t="shared" si="2"/>
        <v>85000</v>
      </c>
      <c r="K173" s="8">
        <v>168.88</v>
      </c>
    </row>
    <row r="174" spans="1:11" ht="15" customHeight="1" x14ac:dyDescent="0.25">
      <c r="A174" s="5" t="s">
        <v>250</v>
      </c>
      <c r="B174" s="5" t="s">
        <v>263</v>
      </c>
      <c r="C174" s="5" t="s">
        <v>13</v>
      </c>
      <c r="D174" s="5" t="s">
        <v>93</v>
      </c>
      <c r="E174" s="6" t="s">
        <v>94</v>
      </c>
      <c r="F174" s="7">
        <v>0</v>
      </c>
      <c r="G174" s="7">
        <v>40321</v>
      </c>
      <c r="H174" s="7">
        <v>0</v>
      </c>
      <c r="I174" s="7"/>
      <c r="J174" s="7">
        <f t="shared" si="2"/>
        <v>40321</v>
      </c>
      <c r="K174" s="7">
        <v>0</v>
      </c>
    </row>
    <row r="175" spans="1:11" ht="15" customHeight="1" x14ac:dyDescent="0.25">
      <c r="A175" s="36" t="s">
        <v>264</v>
      </c>
      <c r="B175" s="37"/>
      <c r="C175" s="37"/>
      <c r="D175" s="37"/>
      <c r="E175" s="37"/>
      <c r="F175" s="8">
        <v>0</v>
      </c>
      <c r="G175" s="8">
        <v>40321</v>
      </c>
      <c r="H175" s="8">
        <v>0</v>
      </c>
      <c r="I175" s="8">
        <f>SUM(I174)</f>
        <v>0</v>
      </c>
      <c r="J175" s="9">
        <f t="shared" si="2"/>
        <v>40321</v>
      </c>
      <c r="K175" s="8">
        <v>0</v>
      </c>
    </row>
    <row r="176" spans="1:11" s="13" customFormat="1" ht="15" customHeight="1" x14ac:dyDescent="0.25">
      <c r="A176" s="40" t="s">
        <v>265</v>
      </c>
      <c r="B176" s="41"/>
      <c r="C176" s="41"/>
      <c r="D176" s="41"/>
      <c r="E176" s="41"/>
      <c r="F176" s="12">
        <v>450000</v>
      </c>
      <c r="G176" s="12">
        <v>516421</v>
      </c>
      <c r="H176" s="12">
        <v>589072</v>
      </c>
      <c r="I176" s="12">
        <f>SUM(I167,I169,I171,I173,I175)</f>
        <v>225100</v>
      </c>
      <c r="J176" s="11">
        <f t="shared" si="2"/>
        <v>741521</v>
      </c>
      <c r="K176" s="12">
        <v>114.07</v>
      </c>
    </row>
    <row r="177" spans="1:11" ht="15" customHeight="1" x14ac:dyDescent="0.25">
      <c r="A177" s="46" t="s">
        <v>266</v>
      </c>
      <c r="B177" s="37"/>
      <c r="C177" s="37"/>
      <c r="D177" s="37"/>
      <c r="E177" s="37"/>
      <c r="F177" s="10">
        <v>56395738</v>
      </c>
      <c r="G177" s="10">
        <v>64646600</v>
      </c>
      <c r="H177" s="10">
        <v>48113667.100000001</v>
      </c>
      <c r="I177" s="10">
        <f>SUM(I46,I55,I85,I97,I106,I127,I141,I145,I150,I158,I164,I176)</f>
        <v>3124010</v>
      </c>
      <c r="J177" s="11">
        <f t="shared" si="2"/>
        <v>67770610</v>
      </c>
      <c r="K177" s="10">
        <v>74</v>
      </c>
    </row>
    <row r="178" spans="1:11" x14ac:dyDescent="0.25">
      <c r="A178" s="47" t="s">
        <v>267</v>
      </c>
      <c r="B178" s="35"/>
      <c r="C178" s="35"/>
      <c r="D178" s="35"/>
      <c r="E178" s="35"/>
      <c r="F178" s="35"/>
      <c r="G178" s="35"/>
      <c r="H178" s="35"/>
    </row>
    <row r="180" spans="1:11" x14ac:dyDescent="0.25">
      <c r="A180" s="45" t="s">
        <v>271</v>
      </c>
      <c r="B180" s="45"/>
      <c r="C180" s="45"/>
      <c r="D180" s="25">
        <v>8115</v>
      </c>
      <c r="E180" s="22" t="s">
        <v>272</v>
      </c>
      <c r="F180" s="21"/>
      <c r="G180" s="23">
        <v>18972000</v>
      </c>
      <c r="H180" s="23"/>
      <c r="I180" s="23"/>
      <c r="J180" s="23">
        <v>18972000</v>
      </c>
    </row>
    <row r="182" spans="1:11" x14ac:dyDescent="0.25">
      <c r="E182" s="26" t="s">
        <v>273</v>
      </c>
      <c r="J182" s="24">
        <f>SUM(J177:J180)</f>
        <v>86742610</v>
      </c>
    </row>
  </sheetData>
  <autoFilter ref="A5:K177"/>
  <mergeCells count="82">
    <mergeCell ref="A180:C180"/>
    <mergeCell ref="A60:E60"/>
    <mergeCell ref="A177:E177"/>
    <mergeCell ref="A178:H178"/>
    <mergeCell ref="A169:E169"/>
    <mergeCell ref="A171:E171"/>
    <mergeCell ref="A173:E173"/>
    <mergeCell ref="A175:E175"/>
    <mergeCell ref="A176:E176"/>
    <mergeCell ref="A160:E160"/>
    <mergeCell ref="A163:E163"/>
    <mergeCell ref="A164:E164"/>
    <mergeCell ref="A167:E167"/>
    <mergeCell ref="A150:E150"/>
    <mergeCell ref="A152:E152"/>
    <mergeCell ref="A154:E154"/>
    <mergeCell ref="A157:E157"/>
    <mergeCell ref="A158:E158"/>
    <mergeCell ref="A141:E141"/>
    <mergeCell ref="A144:E144"/>
    <mergeCell ref="A145:E145"/>
    <mergeCell ref="A147:E147"/>
    <mergeCell ref="A149:E149"/>
    <mergeCell ref="A129:E129"/>
    <mergeCell ref="A131:E131"/>
    <mergeCell ref="A136:E136"/>
    <mergeCell ref="A138:E138"/>
    <mergeCell ref="A140:E140"/>
    <mergeCell ref="A133:E133"/>
    <mergeCell ref="A116:E116"/>
    <mergeCell ref="A119:E119"/>
    <mergeCell ref="A122:E122"/>
    <mergeCell ref="A126:E126"/>
    <mergeCell ref="A127:E127"/>
    <mergeCell ref="A105:E105"/>
    <mergeCell ref="A106:E106"/>
    <mergeCell ref="A109:E109"/>
    <mergeCell ref="A111:E111"/>
    <mergeCell ref="A113:E113"/>
    <mergeCell ref="A96:E96"/>
    <mergeCell ref="A97:E97"/>
    <mergeCell ref="A99:E99"/>
    <mergeCell ref="A101:E101"/>
    <mergeCell ref="A103:E103"/>
    <mergeCell ref="A85:E85"/>
    <mergeCell ref="A87:E87"/>
    <mergeCell ref="A89:E89"/>
    <mergeCell ref="A92:E92"/>
    <mergeCell ref="A94:E94"/>
    <mergeCell ref="A75:E75"/>
    <mergeCell ref="A77:E77"/>
    <mergeCell ref="A79:E79"/>
    <mergeCell ref="A81:E81"/>
    <mergeCell ref="A84:E84"/>
    <mergeCell ref="A63:E63"/>
    <mergeCell ref="A65:E65"/>
    <mergeCell ref="A67:E67"/>
    <mergeCell ref="A70:E70"/>
    <mergeCell ref="A73:E73"/>
    <mergeCell ref="A48:E48"/>
    <mergeCell ref="A51:E51"/>
    <mergeCell ref="A54:E54"/>
    <mergeCell ref="A55:E55"/>
    <mergeCell ref="A58:E58"/>
    <mergeCell ref="A39:E39"/>
    <mergeCell ref="A41:E41"/>
    <mergeCell ref="A43:E43"/>
    <mergeCell ref="A45:E45"/>
    <mergeCell ref="A46:E46"/>
    <mergeCell ref="A29:E29"/>
    <mergeCell ref="A31:E31"/>
    <mergeCell ref="A33:E33"/>
    <mergeCell ref="A35:E35"/>
    <mergeCell ref="A37:E37"/>
    <mergeCell ref="B4:K4"/>
    <mergeCell ref="A25:E25"/>
    <mergeCell ref="A27:E27"/>
    <mergeCell ref="A1:A2"/>
    <mergeCell ref="B1:H1"/>
    <mergeCell ref="K1:K2"/>
    <mergeCell ref="B2:H2"/>
    <mergeCell ref="A3:K3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dcterms:created xsi:type="dcterms:W3CDTF">2017-08-28T06:53:38Z</dcterms:created>
  <dcterms:modified xsi:type="dcterms:W3CDTF">2017-09-06T11:20:23Z</dcterms:modified>
</cp:coreProperties>
</file>