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755"/>
  </bookViews>
  <sheets>
    <sheet name="Příjmy" sheetId="1" r:id="rId1"/>
  </sheets>
  <definedNames>
    <definedName name="_xlnm.Print_Titles" localSheetId="0">Příjmy!$5:$5</definedName>
    <definedName name="_xlnm.Print_Area" localSheetId="0">Příjmy!$A$1:$K$184</definedName>
  </definedNames>
  <calcPr calcId="145621"/>
</workbook>
</file>

<file path=xl/calcChain.xml><?xml version="1.0" encoding="utf-8"?>
<calcChain xmlns="http://schemas.openxmlformats.org/spreadsheetml/2006/main">
  <c r="I180" i="1" l="1"/>
  <c r="I178" i="1" l="1"/>
  <c r="J178" i="1" s="1"/>
  <c r="I176" i="1"/>
  <c r="J176" i="1" s="1"/>
  <c r="I174" i="1"/>
  <c r="J174" i="1" s="1"/>
  <c r="I172" i="1"/>
  <c r="J172" i="1" s="1"/>
  <c r="I170" i="1"/>
  <c r="J170" i="1" s="1"/>
  <c r="I167" i="1"/>
  <c r="I166" i="1"/>
  <c r="I163" i="1"/>
  <c r="J163" i="1" s="1"/>
  <c r="I161" i="1"/>
  <c r="J161" i="1" s="1"/>
  <c r="I160" i="1"/>
  <c r="J160" i="1" s="1"/>
  <c r="I157" i="1"/>
  <c r="J157" i="1" s="1"/>
  <c r="I155" i="1"/>
  <c r="J155" i="1" s="1"/>
  <c r="I152" i="1"/>
  <c r="J152" i="1" s="1"/>
  <c r="I150" i="1"/>
  <c r="J150" i="1" s="1"/>
  <c r="I147" i="1"/>
  <c r="I148" i="1" s="1"/>
  <c r="J148" i="1" s="1"/>
  <c r="I143" i="1"/>
  <c r="J143" i="1" s="1"/>
  <c r="I141" i="1"/>
  <c r="J141" i="1" s="1"/>
  <c r="I139" i="1"/>
  <c r="J139" i="1" s="1"/>
  <c r="I135" i="1"/>
  <c r="I133" i="1"/>
  <c r="I131" i="1"/>
  <c r="J131" i="1" s="1"/>
  <c r="I128" i="1"/>
  <c r="I124" i="1"/>
  <c r="I121" i="1"/>
  <c r="J121" i="1" s="1"/>
  <c r="I118" i="1"/>
  <c r="J118" i="1" s="1"/>
  <c r="I115" i="1"/>
  <c r="J115" i="1" s="1"/>
  <c r="I113" i="1"/>
  <c r="J113" i="1" s="1"/>
  <c r="I111" i="1"/>
  <c r="J111" i="1" s="1"/>
  <c r="I107" i="1"/>
  <c r="J107" i="1" s="1"/>
  <c r="I105" i="1"/>
  <c r="J105" i="1" s="1"/>
  <c r="I103" i="1"/>
  <c r="J103" i="1" s="1"/>
  <c r="I101" i="1"/>
  <c r="J101" i="1" s="1"/>
  <c r="I98" i="1"/>
  <c r="J98" i="1" s="1"/>
  <c r="I96" i="1"/>
  <c r="J96" i="1" s="1"/>
  <c r="I94" i="1"/>
  <c r="J94" i="1" s="1"/>
  <c r="I91" i="1"/>
  <c r="J91" i="1" s="1"/>
  <c r="I89" i="1"/>
  <c r="J89" i="1" s="1"/>
  <c r="I86" i="1"/>
  <c r="J86" i="1" s="1"/>
  <c r="I82" i="1"/>
  <c r="J82" i="1" s="1"/>
  <c r="I80" i="1"/>
  <c r="J80" i="1" s="1"/>
  <c r="I78" i="1"/>
  <c r="J78" i="1" s="1"/>
  <c r="I76" i="1"/>
  <c r="J76" i="1" s="1"/>
  <c r="I74" i="1"/>
  <c r="J74" i="1" s="1"/>
  <c r="I71" i="1"/>
  <c r="J71" i="1" s="1"/>
  <c r="I68" i="1"/>
  <c r="J68" i="1" s="1"/>
  <c r="I66" i="1"/>
  <c r="J66" i="1" s="1"/>
  <c r="I64" i="1"/>
  <c r="J64" i="1" s="1"/>
  <c r="I61" i="1"/>
  <c r="J61" i="1" s="1"/>
  <c r="I59" i="1"/>
  <c r="I55" i="1"/>
  <c r="J55" i="1" s="1"/>
  <c r="I51" i="1"/>
  <c r="J51" i="1" s="1"/>
  <c r="I48" i="1"/>
  <c r="J48" i="1" s="1"/>
  <c r="I45" i="1"/>
  <c r="J45" i="1" s="1"/>
  <c r="I43" i="1"/>
  <c r="J43" i="1" s="1"/>
  <c r="I41" i="1"/>
  <c r="J41" i="1" s="1"/>
  <c r="I39" i="1"/>
  <c r="J39" i="1" s="1"/>
  <c r="I37" i="1"/>
  <c r="J37" i="1" s="1"/>
  <c r="I35" i="1"/>
  <c r="J35" i="1" s="1"/>
  <c r="I33" i="1"/>
  <c r="J33" i="1" s="1"/>
  <c r="I31" i="1"/>
  <c r="J31" i="1" s="1"/>
  <c r="I29" i="1"/>
  <c r="J29" i="1" s="1"/>
  <c r="I2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30" i="1"/>
  <c r="J32" i="1"/>
  <c r="J34" i="1"/>
  <c r="J36" i="1"/>
  <c r="J38" i="1"/>
  <c r="J40" i="1"/>
  <c r="J42" i="1"/>
  <c r="J44" i="1"/>
  <c r="J47" i="1"/>
  <c r="J49" i="1"/>
  <c r="J50" i="1"/>
  <c r="J52" i="1"/>
  <c r="J53" i="1"/>
  <c r="J54" i="1"/>
  <c r="J57" i="1"/>
  <c r="J58" i="1"/>
  <c r="J60" i="1"/>
  <c r="J62" i="1"/>
  <c r="J63" i="1"/>
  <c r="J65" i="1"/>
  <c r="J67" i="1"/>
  <c r="J69" i="1"/>
  <c r="J70" i="1"/>
  <c r="J72" i="1"/>
  <c r="J73" i="1"/>
  <c r="J75" i="1"/>
  <c r="J77" i="1"/>
  <c r="J79" i="1"/>
  <c r="J81" i="1"/>
  <c r="J83" i="1"/>
  <c r="J84" i="1"/>
  <c r="J85" i="1"/>
  <c r="J88" i="1"/>
  <c r="J90" i="1"/>
  <c r="J92" i="1"/>
  <c r="J93" i="1"/>
  <c r="J95" i="1"/>
  <c r="J97" i="1"/>
  <c r="J100" i="1"/>
  <c r="J102" i="1"/>
  <c r="J104" i="1"/>
  <c r="J106" i="1"/>
  <c r="J109" i="1"/>
  <c r="J110" i="1"/>
  <c r="J112" i="1"/>
  <c r="J114" i="1"/>
  <c r="J116" i="1"/>
  <c r="J117" i="1"/>
  <c r="J119" i="1"/>
  <c r="J120" i="1"/>
  <c r="J122" i="1"/>
  <c r="J123" i="1"/>
  <c r="J124" i="1"/>
  <c r="J125" i="1"/>
  <c r="J126" i="1"/>
  <c r="J127" i="1"/>
  <c r="J128" i="1"/>
  <c r="J130" i="1"/>
  <c r="J132" i="1"/>
  <c r="J133" i="1"/>
  <c r="J134" i="1"/>
  <c r="J135" i="1"/>
  <c r="J136" i="1"/>
  <c r="J137" i="1"/>
  <c r="J138" i="1"/>
  <c r="J140" i="1"/>
  <c r="J142" i="1"/>
  <c r="J145" i="1"/>
  <c r="J146" i="1"/>
  <c r="J147" i="1"/>
  <c r="J149" i="1"/>
  <c r="J151" i="1"/>
  <c r="J154" i="1"/>
  <c r="J156" i="1"/>
  <c r="J158" i="1"/>
  <c r="J159" i="1"/>
  <c r="J162" i="1"/>
  <c r="J164" i="1"/>
  <c r="J165" i="1"/>
  <c r="J166" i="1"/>
  <c r="J167" i="1"/>
  <c r="J168" i="1"/>
  <c r="J169" i="1"/>
  <c r="J171" i="1"/>
  <c r="J173" i="1"/>
  <c r="J175" i="1"/>
  <c r="J177" i="1"/>
  <c r="J6" i="1"/>
  <c r="I25" i="1"/>
  <c r="J25" i="1" s="1"/>
  <c r="I56" i="1" l="1"/>
  <c r="J56" i="1" s="1"/>
  <c r="I108" i="1"/>
  <c r="J108" i="1" s="1"/>
  <c r="I87" i="1"/>
  <c r="J87" i="1" s="1"/>
  <c r="I99" i="1"/>
  <c r="J99" i="1" s="1"/>
  <c r="I179" i="1"/>
  <c r="J179" i="1" s="1"/>
  <c r="I153" i="1"/>
  <c r="J153" i="1" s="1"/>
  <c r="I144" i="1"/>
  <c r="I129" i="1"/>
  <c r="J129" i="1" s="1"/>
  <c r="J59" i="1"/>
  <c r="I46" i="1"/>
  <c r="J144" i="1" l="1"/>
  <c r="J46" i="1"/>
  <c r="J180" i="1"/>
  <c r="J184" i="1" s="1"/>
</calcChain>
</file>

<file path=xl/comments1.xml><?xml version="1.0" encoding="utf-8"?>
<comments xmlns="http://schemas.openxmlformats.org/spreadsheetml/2006/main">
  <authors>
    <author>Škrabal Oldřich</author>
    <author>Filipová Petra</author>
  </authors>
  <commentList>
    <comment ref="K88" authorId="0">
      <text>
        <r>
          <rPr>
            <b/>
            <sz val="9"/>
            <color indexed="81"/>
            <rFont val="Tahoma"/>
            <charset val="1"/>
          </rPr>
          <t>Škrabal Oldřich:</t>
        </r>
        <r>
          <rPr>
            <sz val="9"/>
            <color indexed="81"/>
            <rFont val="Tahoma"/>
            <charset val="1"/>
          </rPr>
          <t xml:space="preserve">
Investiční akce převedena na rok 2018</t>
        </r>
      </text>
    </comment>
    <comment ref="K90" authorId="0">
      <text>
        <r>
          <rPr>
            <b/>
            <sz val="9"/>
            <color indexed="81"/>
            <rFont val="Tahoma"/>
            <charset val="1"/>
          </rPr>
          <t>Škrabal Oldřich:</t>
        </r>
        <r>
          <rPr>
            <sz val="9"/>
            <color indexed="81"/>
            <rFont val="Tahoma"/>
            <charset val="1"/>
          </rPr>
          <t xml:space="preserve">
Z důvodu finanční uzávěrky poskytovatele dotace k 30.11.2017 bude část prostředků vyúčtována v roce 2018</t>
        </r>
      </text>
    </comment>
    <comment ref="K92" authorId="0">
      <text>
        <r>
          <rPr>
            <b/>
            <sz val="9"/>
            <color indexed="81"/>
            <rFont val="Tahoma"/>
            <charset val="1"/>
          </rPr>
          <t>Škrabal Oldřich:</t>
        </r>
        <r>
          <rPr>
            <sz val="9"/>
            <color indexed="81"/>
            <rFont val="Tahoma"/>
            <charset val="1"/>
          </rPr>
          <t xml:space="preserve">
Projekt je rozložen na dva roky 2017 - 2018</t>
        </r>
      </text>
    </comment>
    <comment ref="K100" authorId="1">
      <text>
        <r>
          <rPr>
            <b/>
            <sz val="9"/>
            <color indexed="81"/>
            <rFont val="Tahoma"/>
            <charset val="1"/>
          </rPr>
          <t>Filipová Petra:</t>
        </r>
        <r>
          <rPr>
            <sz val="9"/>
            <color indexed="81"/>
            <rFont val="Tahoma"/>
            <charset val="1"/>
          </rPr>
          <t xml:space="preserve">
Upraveno dle platných nájemních smluv (aktuální stav) + odpočítán příjem z pronájmu plynovodu (zaúčtováno na Domy v majetku města) </t>
        </r>
      </text>
    </comment>
    <comment ref="K102" authorId="1">
      <text>
        <r>
          <rPr>
            <b/>
            <sz val="9"/>
            <color indexed="81"/>
            <rFont val="Tahoma"/>
            <charset val="1"/>
          </rPr>
          <t>Filipová Petra:</t>
        </r>
        <r>
          <rPr>
            <sz val="9"/>
            <color indexed="81"/>
            <rFont val="Tahoma"/>
            <charset val="1"/>
          </rPr>
          <t xml:space="preserve">
Upraveno dle aktuálního stavu (uskutečněných prodejů)</t>
        </r>
      </text>
    </comment>
    <comment ref="K104" authorId="1">
      <text>
        <r>
          <rPr>
            <b/>
            <sz val="9"/>
            <color indexed="81"/>
            <rFont val="Tahoma"/>
            <charset val="1"/>
          </rPr>
          <t>Filipová Petra:</t>
        </r>
        <r>
          <rPr>
            <sz val="9"/>
            <color indexed="81"/>
            <rFont val="Tahoma"/>
            <charset val="1"/>
          </rPr>
          <t xml:space="preserve">
Upraveno dle aktuálního stavu (uzavřených smluv)</t>
        </r>
      </text>
    </comment>
  </commentList>
</comments>
</file>

<file path=xl/sharedStrings.xml><?xml version="1.0" encoding="utf-8"?>
<sst xmlns="http://schemas.openxmlformats.org/spreadsheetml/2006/main" count="603" uniqueCount="285">
  <si>
    <t>00298468 Město Štramberk</t>
  </si>
  <si>
    <t>15.11.2017</t>
  </si>
  <si>
    <t>Náměstí 9 Štramberk</t>
  </si>
  <si>
    <t>11:17:19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</si>
  <si>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</si>
  <si>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</si>
  <si>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</si>
  <si>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</si>
  <si>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</si>
  <si>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</si>
  <si>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</si>
  <si>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</si>
  <si>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</si>
  <si>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</si>
  <si>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</si>
  <si>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/>
  </si>
  <si>
    <t>6310</t>
  </si>
  <si>
    <t>2329</t>
  </si>
  <si>
    <t>Ostatní nedaňové příjmy jinde nezařazené</t>
  </si>
  <si>
    <t>11</t>
  </si>
  <si>
    <t>1111</t>
  </si>
  <si>
    <t>Daň z příjmů fyzických osob placená plátci</t>
  </si>
  <si>
    <t>1112</t>
  </si>
  <si>
    <t>Daň z příjmů fyzických osob placená poplatníky</t>
  </si>
  <si>
    <t>1113</t>
  </si>
  <si>
    <t>Daň z 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</si>
  <si>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</si>
  <si>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</si>
  <si>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</si>
  <si>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</si>
  <si>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</si>
  <si>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</si>
  <si>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</si>
  <si>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fondu</t>
  </si>
  <si>
    <t>1335</t>
  </si>
  <si>
    <t>Poplatky za odnětí pozemků plnění funkcí lesa</t>
  </si>
  <si>
    <t>1340</t>
  </si>
  <si>
    <t>Poplatek za likvidaci komunálního odpadu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</si>
  <si>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</si>
  <si>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</si>
  <si>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</si>
  <si>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</si>
  <si>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</si>
  <si>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</si>
  <si>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</si>
  <si>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</si>
  <si>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</si>
  <si>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VHP</t>
  </si>
  <si>
    <t>1355</t>
  </si>
  <si>
    <t>Odvody z výherních hracích přístrojů</t>
  </si>
  <si>
    <t>1381</t>
  </si>
  <si>
    <t>Daň z hazardních her</t>
  </si>
  <si>
    <t>1382</t>
  </si>
  <si>
    <t>Zrušený odvod z loterií a podobných her kromě z výherních hracích přístrojů</t>
  </si>
  <si>
    <t>1383</t>
  </si>
  <si>
    <t>Zrušený odvod z výherních hracích přístrojů</t>
  </si>
  <si>
    <t>1511</t>
  </si>
  <si>
    <t>Daň z nemovitých věcí</t>
  </si>
  <si>
    <t>000001</t>
  </si>
  <si>
    <t>1361</t>
  </si>
  <si>
    <t>Správní poplatky</t>
  </si>
  <si>
    <t>ORG 000001        Sňatky</t>
  </si>
  <si>
    <t>000002</t>
  </si>
  <si>
    <t>ORG 000002        Trvalý pobyt</t>
  </si>
  <si>
    <t>000003</t>
  </si>
  <si>
    <t>ORG 000003        Ověřování listin a podpisů</t>
  </si>
  <si>
    <t>000004</t>
  </si>
  <si>
    <t>ORG 000004        CzechPOINT</t>
  </si>
  <si>
    <t>000005</t>
  </si>
  <si>
    <t>ORG 000005        Výherní hrací přístroj</t>
  </si>
  <si>
    <t>000006</t>
  </si>
  <si>
    <t>ORG 000006        Stav.povolení,kolaud.rozh.</t>
  </si>
  <si>
    <t>000008</t>
  </si>
  <si>
    <t>ORG 000008        Změna jména a příjmení</t>
  </si>
  <si>
    <t>000009</t>
  </si>
  <si>
    <t>ORG 000009        Druhopisy matričních dokladů</t>
  </si>
  <si>
    <t>000010</t>
  </si>
  <si>
    <t>ORG 000010        Rušení údaje TP</t>
  </si>
  <si>
    <t>000011</t>
  </si>
  <si>
    <t>ORG 000011        Kolky - prodej pozemků</t>
  </si>
  <si>
    <t>ORJ 11         Daně</t>
  </si>
  <si>
    <t>20</t>
  </si>
  <si>
    <t>002000</t>
  </si>
  <si>
    <t>2119</t>
  </si>
  <si>
    <t>2343</t>
  </si>
  <si>
    <t>Příjmy z dobíhajících úhrad dobývacího prostoru a z vydobytých nerostů</t>
  </si>
  <si>
    <t>ORG 002000        Úhrady za dobývací činnost</t>
  </si>
  <si>
    <t>002021</t>
  </si>
  <si>
    <t>2143</t>
  </si>
  <si>
    <t>2112</t>
  </si>
  <si>
    <t>Příjmy z prodeje zboží (již nakoupeného za účelem prodeje)</t>
  </si>
  <si>
    <t>2321</t>
  </si>
  <si>
    <t>Přijaté neinvestiční dary</t>
  </si>
  <si>
    <t>ORG 002021        Podpora marketingu akcí ve městě</t>
  </si>
  <si>
    <t>002050</t>
  </si>
  <si>
    <t>4116</t>
  </si>
  <si>
    <t>Ostatní neinvestiční přijaté transfery ze státního rozpočtu</t>
  </si>
  <si>
    <t>4122</t>
  </si>
  <si>
    <t>Neinvestiční přijaté transfery od krajů</t>
  </si>
  <si>
    <t>5512</t>
  </si>
  <si>
    <t>2111</t>
  </si>
  <si>
    <t>Příjmy z poskytování služeb a výrobků</t>
  </si>
  <si>
    <t>ORG 002050        JPO II</t>
  </si>
  <si>
    <t>ORJ 20         Starosta</t>
  </si>
  <si>
    <t>23</t>
  </si>
  <si>
    <t>002310</t>
  </si>
  <si>
    <t>2141</t>
  </si>
  <si>
    <t>ORG 002310        MIC (Městské informační centrum)</t>
  </si>
  <si>
    <t>002312</t>
  </si>
  <si>
    <t>ORG 002312        MIC-dotace (TIC) - 7.etapa</t>
  </si>
  <si>
    <t>002330</t>
  </si>
  <si>
    <t>3349</t>
  </si>
  <si>
    <t>Ostatní příjmy z vlastní činnosti</t>
  </si>
  <si>
    <t>ORG 002330        Štramberské novinky</t>
  </si>
  <si>
    <t>002450</t>
  </si>
  <si>
    <t>3313</t>
  </si>
  <si>
    <t>ORG 002450        Kino</t>
  </si>
  <si>
    <t>002460</t>
  </si>
  <si>
    <t>3314</t>
  </si>
  <si>
    <t>ORG 002460        Městská knihovna</t>
  </si>
  <si>
    <t>002470</t>
  </si>
  <si>
    <t>3315</t>
  </si>
  <si>
    <t>ORG 002470        Muzeum Zdeňka Buriana</t>
  </si>
  <si>
    <t>002480</t>
  </si>
  <si>
    <t>3319</t>
  </si>
  <si>
    <t>ORG 002480        Kulturní programy</t>
  </si>
  <si>
    <t>002481</t>
  </si>
  <si>
    <t>ORG 002481        Průvodcovské slovo</t>
  </si>
  <si>
    <t>002490</t>
  </si>
  <si>
    <t>3392</t>
  </si>
  <si>
    <t>2132</t>
  </si>
  <si>
    <t>Příjmy z pronájmu ostatních nemovitostí a jejich částí</t>
  </si>
  <si>
    <t>ORG 002490        Kulturní dům</t>
  </si>
  <si>
    <t>002500</t>
  </si>
  <si>
    <t>3412</t>
  </si>
  <si>
    <t>ORG 002500        Tělocvična</t>
  </si>
  <si>
    <t>002540</t>
  </si>
  <si>
    <t>3421</t>
  </si>
  <si>
    <t>3121</t>
  </si>
  <si>
    <t>Přijaté dary na pořízení dlouhodobého majetku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</si>
  <si>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</si>
  <si>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</si>
  <si>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</si>
  <si>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</si>
  <si>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</si>
  <si>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</si>
  <si>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003214</t>
  </si>
  <si>
    <t>4216</t>
  </si>
  <si>
    <t>Ostatní investiční přijaté transfery ze státního rozpočtu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</si>
  <si>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</si>
  <si>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</si>
  <si>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</si>
  <si>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</si>
  <si>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ORG 003216        Projekt-Strategický plán</t>
  </si>
  <si>
    <t>003221</t>
  </si>
  <si>
    <t>4222</t>
  </si>
  <si>
    <t>Investiční přijaté transfery od krajů</t>
  </si>
  <si>
    <t>ORG 003221        Projekt-Sluneční stezka</t>
  </si>
  <si>
    <t>003360</t>
  </si>
  <si>
    <t>ORG 003360        Záchovná údržba-Městská památková rezervace</t>
  </si>
  <si>
    <t>ORJ 30         Správa majetku, rozvoje a investic</t>
  </si>
  <si>
    <t>34</t>
  </si>
  <si>
    <t>003400</t>
  </si>
  <si>
    <t>3639</t>
  </si>
  <si>
    <t>2131</t>
  </si>
  <si>
    <t>Příjmy z pronájmu pozemků</t>
  </si>
  <si>
    <t>ORG 003400        Pozemky-nájem,nákup</t>
  </si>
  <si>
    <t>003402</t>
  </si>
  <si>
    <t>3111</t>
  </si>
  <si>
    <t>Příjmy z prodeje pozemků</t>
  </si>
  <si>
    <t>ORG 003402        Pozemky-prodej</t>
  </si>
  <si>
    <t>003403</t>
  </si>
  <si>
    <t>ORG 003403        Věcné břemeno</t>
  </si>
  <si>
    <t>003420</t>
  </si>
  <si>
    <t>3632</t>
  </si>
  <si>
    <t>ORG 003420        Pohřebnictví</t>
  </si>
  <si>
    <t>ORJ 34         Správa pozemků</t>
  </si>
  <si>
    <t>35</t>
  </si>
  <si>
    <t>003510</t>
  </si>
  <si>
    <t>ORG 003510        Oddělení technické správy</t>
  </si>
  <si>
    <t>003523</t>
  </si>
  <si>
    <t>2219</t>
  </si>
  <si>
    <t>ORG 003523        Parkovné</t>
  </si>
  <si>
    <t>003524</t>
  </si>
  <si>
    <t>ORG 003524        Rezidentní a abonentní karty</t>
  </si>
  <si>
    <t>003560</t>
  </si>
  <si>
    <t>3429</t>
  </si>
  <si>
    <t>2342</t>
  </si>
  <si>
    <t>Platby za odebrané množství podzemní vody</t>
  </si>
  <si>
    <t>ORG 003560        Koupaliště</t>
  </si>
  <si>
    <t>003720</t>
  </si>
  <si>
    <t>3613</t>
  </si>
  <si>
    <t>ORG 003720        Domy v majetku města</t>
  </si>
  <si>
    <t>003721</t>
  </si>
  <si>
    <t>2133</t>
  </si>
  <si>
    <t>Příjmy z pronájmu movitých věcí</t>
  </si>
  <si>
    <t>ORG 003721        Věci movité</t>
  </si>
  <si>
    <t>003730</t>
  </si>
  <si>
    <t>3612</t>
  </si>
  <si>
    <t>2322</t>
  </si>
  <si>
    <t>Přijaté pojistné náhrady</t>
  </si>
  <si>
    <t>ORG 003730        Bytová správa</t>
  </si>
  <si>
    <t>ORJ 35         Oddělení technických služeb a bytového hospodářství</t>
  </si>
  <si>
    <t>60</t>
  </si>
  <si>
    <t>006001</t>
  </si>
  <si>
    <t>4112</t>
  </si>
  <si>
    <t>Neinvestiční přijaté transfery ze SR v rámci souhrnného dotačního vztahu</t>
  </si>
  <si>
    <t>ORG 006001        Dotace na výkon st.správy</t>
  </si>
  <si>
    <t>006002</t>
  </si>
  <si>
    <t>4351</t>
  </si>
  <si>
    <t>ORG 006002        Dům s pečovatelskou službou</t>
  </si>
  <si>
    <t>006030</t>
  </si>
  <si>
    <t>4111</t>
  </si>
  <si>
    <t>Neinvestiční přijaté transfery z všeobecné pokladní správy SR</t>
  </si>
  <si>
    <t>ORG 006030        Volby, referendum</t>
  </si>
  <si>
    <t>006040</t>
  </si>
  <si>
    <t>6171</t>
  </si>
  <si>
    <t>2142</t>
  </si>
  <si>
    <t>Příjmy z podílů na zisku a dividend</t>
  </si>
  <si>
    <t>ORG 006040        Činnost místní správy</t>
  </si>
  <si>
    <t>006041</t>
  </si>
  <si>
    <t>ORG 006041        Reklama</t>
  </si>
  <si>
    <t>006502</t>
  </si>
  <si>
    <t>ORG 006502        Licenční poplatek</t>
  </si>
  <si>
    <t>ORJ 60         Tajemník</t>
  </si>
  <si>
    <t>62</t>
  </si>
  <si>
    <t>006202</t>
  </si>
  <si>
    <t>5311</t>
  </si>
  <si>
    <t>2212</t>
  </si>
  <si>
    <t>Sankční platby přijaté od jiných subjektů</t>
  </si>
  <si>
    <t>ORG 006202        Přestupky-přestupkové řízení (Pokuty)</t>
  </si>
  <si>
    <t>ORJ 62         Sociální věci a přestupky</t>
  </si>
  <si>
    <t>63</t>
  </si>
  <si>
    <t>006320</t>
  </si>
  <si>
    <t>6219</t>
  </si>
  <si>
    <t>ORG 006320        Paušální náhrada za svatební obřad</t>
  </si>
  <si>
    <t>006330</t>
  </si>
  <si>
    <t>ORG 006330        Cena za zajištění svatebního obřadu v areálu hradu Trúba</t>
  </si>
  <si>
    <t>ORJ 63         Matrika a registr obyvatel, SPOZ, CzechPOINT</t>
  </si>
  <si>
    <t>64</t>
  </si>
  <si>
    <t>006410</t>
  </si>
  <si>
    <t>2324</t>
  </si>
  <si>
    <t>Přijaté nekapitálové příspěvky a náhrady</t>
  </si>
  <si>
    <t>ORG 006410        MŠ Bařiny</t>
  </si>
  <si>
    <t>006420</t>
  </si>
  <si>
    <t>ORG 006420        MŠ Zauličí</t>
  </si>
  <si>
    <t>006430</t>
  </si>
  <si>
    <t>3113</t>
  </si>
  <si>
    <t>ORG 006430        ZŠ Štramberk</t>
  </si>
  <si>
    <t>ORJ 64         Školství</t>
  </si>
  <si>
    <t>65</t>
  </si>
  <si>
    <t>006500</t>
  </si>
  <si>
    <t>4113</t>
  </si>
  <si>
    <t>Neinvestiční přijaté transfery ze státních fondů</t>
  </si>
  <si>
    <t>ORG 006500        Nástavba 814-815 (úroky)</t>
  </si>
  <si>
    <t>006520</t>
  </si>
  <si>
    <t>Příjmy z úroků (část)</t>
  </si>
  <si>
    <t>ORG 006520        Příjmy a výdaje z úvěr.operací</t>
  </si>
  <si>
    <t>ORJ 65         Finanční oddělení</t>
  </si>
  <si>
    <t>66</t>
  </si>
  <si>
    <t>006600</t>
  </si>
  <si>
    <t>3722</t>
  </si>
  <si>
    <t>ORG 006600        Nakládání s komunálním odpadem</t>
  </si>
  <si>
    <t>006604</t>
  </si>
  <si>
    <t>3769</t>
  </si>
  <si>
    <t>ORG 006604        Pokuty ŽP</t>
  </si>
  <si>
    <t>006605</t>
  </si>
  <si>
    <t>3725</t>
  </si>
  <si>
    <t>ORG 006605        Odměna za tříděný odpad</t>
  </si>
  <si>
    <t>006610</t>
  </si>
  <si>
    <t>1032</t>
  </si>
  <si>
    <t>ORG 006610        Lesy v majetku města, stromy mimo les</t>
  </si>
  <si>
    <t>006690</t>
  </si>
  <si>
    <t>ORG 006690        Program péče o krajinu</t>
  </si>
  <si>
    <t>ORJ 66         Životní prostředí</t>
  </si>
  <si>
    <t>Celkem</t>
  </si>
  <si>
    <t>Úprava</t>
  </si>
  <si>
    <t>Po úpravě</t>
  </si>
  <si>
    <t>PLNĚNÍ PŘÍJMŮ K 14.11.2017 V KČ - Rozp.opatření č. 6/2017</t>
  </si>
  <si>
    <t>nedočerpaná částka</t>
  </si>
  <si>
    <t>DPH 21.tis. odvedeme v lednu</t>
  </si>
  <si>
    <t>Třída 8. financování</t>
  </si>
  <si>
    <t>Změna stavu krát.prostředků</t>
  </si>
  <si>
    <t>CELKEM</t>
  </si>
  <si>
    <t>příspěvek z ministerstva na zásahy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</si>
</sst>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  <font>
      <b/>
      <sz val="12"/>
      <color indexed="8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4" fontId="7" fillId="3" borderId="1" xfId="0" applyNumberFormat="1" applyFont="1" applyFill="1" applyBorder="1" applyAlignment="1">
      <alignment horizontal="right" vertical="top"/>
    </xf>
    <xf numFmtId="4" fontId="5" fillId="5" borderId="1" xfId="0" applyNumberFormat="1" applyFont="1" applyFill="1" applyBorder="1" applyAlignment="1">
      <alignment horizontal="right" vertical="top"/>
    </xf>
    <xf numFmtId="4" fontId="6" fillId="5" borderId="1" xfId="0" applyNumberFormat="1" applyFont="1" applyFill="1" applyBorder="1" applyAlignment="1">
      <alignment horizontal="right" vertical="top"/>
    </xf>
    <xf numFmtId="4" fontId="2" fillId="6" borderId="1" xfId="0" applyNumberFormat="1" applyFont="1" applyFill="1" applyBorder="1" applyAlignment="1">
      <alignment horizontal="right" vertical="top"/>
    </xf>
    <xf numFmtId="4" fontId="10" fillId="0" borderId="0" xfId="0" applyNumberFormat="1" applyFont="1"/>
    <xf numFmtId="0" fontId="11" fillId="0" borderId="0" xfId="0" applyFont="1"/>
    <xf numFmtId="4" fontId="11" fillId="0" borderId="0" xfId="0" applyNumberFormat="1" applyFont="1"/>
    <xf numFmtId="4" fontId="2" fillId="5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5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/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5"/>
  <sheetViews>
    <sheetView tabSelected="1" topLeftCell="A132" workbookViewId="0">
      <selection activeCell="I144" sqref="I144"/>
    </sheetView>
  </sheetViews>
  <sheetFormatPr defaultRowHeight="15" x14ac:dyDescent="0.25"/>
  <cols>
    <col min="1" max="1" width="3.7109375" customWidth="1"/>
    <col min="2" max="2" width="6.7109375" customWidth="1"/>
    <col min="3" max="3" width="6.28515625" customWidth="1"/>
    <col min="4" max="4" width="4.85546875" customWidth="1"/>
    <col min="5" max="5" width="31" customWidth="1"/>
    <col min="6" max="6" width="12.5703125" customWidth="1"/>
    <col min="7" max="8" width="12.7109375" customWidth="1"/>
    <col min="9" max="10" width="12.140625" customWidth="1"/>
  </cols>
  <sheetData>
    <row r="1" spans="1:11" x14ac:dyDescent="0.25">
      <c r="A1" s="26"/>
      <c r="B1" s="31" t="s">
        <v>0</v>
      </c>
      <c r="C1" s="26"/>
      <c r="D1" s="26"/>
      <c r="E1" s="26"/>
      <c r="F1" s="26"/>
      <c r="G1" s="26"/>
      <c r="H1" s="26"/>
      <c r="I1" s="1" t="s">
        <v>1</v>
      </c>
      <c r="J1" s="1"/>
      <c r="K1" s="26"/>
    </row>
    <row r="2" spans="1:11" x14ac:dyDescent="0.25">
      <c r="A2" s="26"/>
      <c r="B2" s="31" t="s">
        <v>2</v>
      </c>
      <c r="C2" s="26"/>
      <c r="D2" s="26"/>
      <c r="E2" s="26"/>
      <c r="F2" s="26"/>
      <c r="G2" s="26"/>
      <c r="H2" s="26"/>
      <c r="I2" s="1" t="s">
        <v>3</v>
      </c>
      <c r="J2" s="1"/>
      <c r="K2" s="26"/>
    </row>
    <row r="3" spans="1:11" x14ac:dyDescent="0.25">
      <c r="A3" s="32" t="s">
        <v>278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5">
      <c r="A4" s="2" t="s">
        <v>4</v>
      </c>
      <c r="B4" s="30" t="s">
        <v>5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ht="22.5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4" t="s">
        <v>12</v>
      </c>
      <c r="H5" s="4" t="s">
        <v>13</v>
      </c>
      <c r="I5" s="4" t="s">
        <v>276</v>
      </c>
      <c r="J5" s="4" t="s">
        <v>277</v>
      </c>
      <c r="K5" s="4" t="s">
        <v>14</v>
      </c>
    </row>
    <row r="6" spans="1:11" x14ac:dyDescent="0.25">
      <c r="A6" s="3" t="s">
        <v>19</v>
      </c>
      <c r="B6" s="3" t="s">
        <v>15</v>
      </c>
      <c r="C6" s="3" t="s">
        <v>15</v>
      </c>
      <c r="D6" s="3" t="s">
        <v>20</v>
      </c>
      <c r="E6" s="5" t="s">
        <v>21</v>
      </c>
      <c r="F6" s="6">
        <v>7100000</v>
      </c>
      <c r="G6" s="6">
        <v>8350000</v>
      </c>
      <c r="H6" s="6">
        <v>7951712.2800000003</v>
      </c>
      <c r="I6" s="6">
        <v>650000</v>
      </c>
      <c r="J6" s="6">
        <f>G6+I6</f>
        <v>9000000</v>
      </c>
      <c r="K6" s="6">
        <v>95.230087185628747</v>
      </c>
    </row>
    <row r="7" spans="1:11" x14ac:dyDescent="0.25">
      <c r="A7" s="3" t="s">
        <v>19</v>
      </c>
      <c r="B7" s="3" t="s">
        <v>15</v>
      </c>
      <c r="C7" s="3" t="s">
        <v>15</v>
      </c>
      <c r="D7" s="3" t="s">
        <v>22</v>
      </c>
      <c r="E7" s="5" t="s">
        <v>23</v>
      </c>
      <c r="F7" s="6">
        <v>300000</v>
      </c>
      <c r="G7" s="6">
        <v>380000</v>
      </c>
      <c r="H7" s="6">
        <v>326286.18</v>
      </c>
      <c r="I7" s="6">
        <v>-20000</v>
      </c>
      <c r="J7" s="6">
        <f t="shared" ref="J7:J70" si="0">G7+I7</f>
        <v>360000</v>
      </c>
      <c r="K7" s="6">
        <v>85.864784210526309</v>
      </c>
    </row>
    <row r="8" spans="1:11" x14ac:dyDescent="0.25">
      <c r="A8" s="3" t="s">
        <v>19</v>
      </c>
      <c r="B8" s="3" t="s">
        <v>15</v>
      </c>
      <c r="C8" s="3" t="s">
        <v>15</v>
      </c>
      <c r="D8" s="3" t="s">
        <v>24</v>
      </c>
      <c r="E8" s="5" t="s">
        <v>25</v>
      </c>
      <c r="F8" s="6">
        <v>800000</v>
      </c>
      <c r="G8" s="6">
        <v>800000</v>
      </c>
      <c r="H8" s="6">
        <v>777343.54</v>
      </c>
      <c r="I8" s="6">
        <v>20000</v>
      </c>
      <c r="J8" s="6">
        <f t="shared" si="0"/>
        <v>820000</v>
      </c>
      <c r="K8" s="6">
        <v>97.167942499999995</v>
      </c>
    </row>
    <row r="9" spans="1:11" x14ac:dyDescent="0.25">
      <c r="A9" s="3" t="s">
        <v>19</v>
      </c>
      <c r="B9" s="3" t="s">
        <v>15</v>
      </c>
      <c r="C9" s="3" t="s">
        <v>15</v>
      </c>
      <c r="D9" s="3" t="s">
        <v>26</v>
      </c>
      <c r="E9" s="5" t="s">
        <v>27</v>
      </c>
      <c r="F9" s="6">
        <v>7500000</v>
      </c>
      <c r="G9" s="6">
        <v>7500000</v>
      </c>
      <c r="H9" s="6">
        <v>7591535.3399999999</v>
      </c>
      <c r="I9" s="6">
        <v>1000000</v>
      </c>
      <c r="J9" s="6">
        <f t="shared" si="0"/>
        <v>8500000</v>
      </c>
      <c r="K9" s="6">
        <v>101.22047120000001</v>
      </c>
    </row>
    <row r="10" spans="1:11" x14ac:dyDescent="0.25">
      <c r="A10" s="3" t="s">
        <v>19</v>
      </c>
      <c r="B10" s="3" t="s">
        <v>15</v>
      </c>
      <c r="C10" s="3" t="s">
        <v>15</v>
      </c>
      <c r="D10" s="3" t="s">
        <v>28</v>
      </c>
      <c r="E10" s="5" t="s">
        <v>29</v>
      </c>
      <c r="F10" s="6">
        <v>0</v>
      </c>
      <c r="G10" s="6">
        <v>1254190</v>
      </c>
      <c r="H10" s="6">
        <v>1254190</v>
      </c>
      <c r="I10" s="6"/>
      <c r="J10" s="6">
        <f t="shared" si="0"/>
        <v>1254190</v>
      </c>
      <c r="K10" s="6">
        <v>100</v>
      </c>
    </row>
    <row r="11" spans="1:11" x14ac:dyDescent="0.25">
      <c r="A11" s="3" t="s">
        <v>19</v>
      </c>
      <c r="B11" s="3" t="s">
        <v>15</v>
      </c>
      <c r="C11" s="3" t="s">
        <v>15</v>
      </c>
      <c r="D11" s="3" t="s">
        <v>30</v>
      </c>
      <c r="E11" s="5" t="s">
        <v>31</v>
      </c>
      <c r="F11" s="6">
        <v>15000000</v>
      </c>
      <c r="G11" s="6">
        <v>16640000</v>
      </c>
      <c r="H11" s="6">
        <v>17067451.84</v>
      </c>
      <c r="I11" s="6">
        <v>1600000</v>
      </c>
      <c r="J11" s="6">
        <f t="shared" si="0"/>
        <v>18240000</v>
      </c>
      <c r="K11" s="6">
        <v>102.56882115384616</v>
      </c>
    </row>
    <row r="12" spans="1:11" x14ac:dyDescent="0.25">
      <c r="A12" s="3" t="s">
        <v>19</v>
      </c>
      <c r="B12" s="3" t="s">
        <v>15</v>
      </c>
      <c r="C12" s="3" t="s">
        <v>15</v>
      </c>
      <c r="D12" s="3" t="s">
        <v>32</v>
      </c>
      <c r="E12" s="5" t="s">
        <v>33</v>
      </c>
      <c r="F12" s="6">
        <v>1000</v>
      </c>
      <c r="G12" s="6">
        <v>1200</v>
      </c>
      <c r="H12" s="6">
        <v>1191</v>
      </c>
      <c r="I12" s="6"/>
      <c r="J12" s="6">
        <f t="shared" si="0"/>
        <v>1200</v>
      </c>
      <c r="K12" s="6">
        <v>99.25</v>
      </c>
    </row>
    <row r="13" spans="1:11" x14ac:dyDescent="0.25">
      <c r="A13" s="3" t="s">
        <v>19</v>
      </c>
      <c r="B13" s="3" t="s">
        <v>15</v>
      </c>
      <c r="C13" s="3" t="s">
        <v>15</v>
      </c>
      <c r="D13" s="3" t="s">
        <v>34</v>
      </c>
      <c r="E13" s="5" t="s">
        <v>35</v>
      </c>
      <c r="F13" s="6">
        <v>1000</v>
      </c>
      <c r="G13" s="6">
        <v>1000</v>
      </c>
      <c r="H13" s="6">
        <v>0</v>
      </c>
      <c r="I13" s="6">
        <v>-1000</v>
      </c>
      <c r="J13" s="6">
        <f t="shared" si="0"/>
        <v>0</v>
      </c>
      <c r="K13" s="6">
        <v>0</v>
      </c>
    </row>
    <row r="14" spans="1:11" x14ac:dyDescent="0.25">
      <c r="A14" s="3" t="s">
        <v>19</v>
      </c>
      <c r="B14" s="3" t="s">
        <v>15</v>
      </c>
      <c r="C14" s="3" t="s">
        <v>15</v>
      </c>
      <c r="D14" s="3" t="s">
        <v>36</v>
      </c>
      <c r="E14" s="5" t="s">
        <v>37</v>
      </c>
      <c r="F14" s="6">
        <v>1700000</v>
      </c>
      <c r="G14" s="6">
        <v>1740000</v>
      </c>
      <c r="H14" s="6">
        <v>1750018.88</v>
      </c>
      <c r="I14" s="6">
        <v>12000</v>
      </c>
      <c r="J14" s="6">
        <f t="shared" si="0"/>
        <v>1752000</v>
      </c>
      <c r="K14" s="6">
        <v>100.57579770114943</v>
      </c>
    </row>
    <row r="15" spans="1:11" x14ac:dyDescent="0.25">
      <c r="A15" s="3" t="s">
        <v>19</v>
      </c>
      <c r="B15" s="3" t="s">
        <v>15</v>
      </c>
      <c r="C15" s="3" t="s">
        <v>15</v>
      </c>
      <c r="D15" s="3" t="s">
        <v>38</v>
      </c>
      <c r="E15" s="5" t="s">
        <v>39</v>
      </c>
      <c r="F15" s="6">
        <v>115000</v>
      </c>
      <c r="G15" s="6">
        <v>115000</v>
      </c>
      <c r="H15" s="6">
        <v>110813</v>
      </c>
      <c r="I15" s="6">
        <v>-3000</v>
      </c>
      <c r="J15" s="6">
        <f t="shared" si="0"/>
        <v>112000</v>
      </c>
      <c r="K15" s="6">
        <v>96.359130434782614</v>
      </c>
    </row>
    <row r="16" spans="1:11" x14ac:dyDescent="0.25">
      <c r="A16" s="3" t="s">
        <v>19</v>
      </c>
      <c r="B16" s="3" t="s">
        <v>15</v>
      </c>
      <c r="C16" s="3" t="s">
        <v>15</v>
      </c>
      <c r="D16" s="3" t="s">
        <v>40</v>
      </c>
      <c r="E16" s="5" t="s">
        <v>41</v>
      </c>
      <c r="F16" s="6">
        <v>45000</v>
      </c>
      <c r="G16" s="6">
        <v>45000</v>
      </c>
      <c r="H16" s="6">
        <v>75835</v>
      </c>
      <c r="I16" s="6">
        <v>31000</v>
      </c>
      <c r="J16" s="6">
        <f t="shared" si="0"/>
        <v>76000</v>
      </c>
      <c r="K16" s="6">
        <v>168.52222222222221</v>
      </c>
    </row>
    <row r="17" spans="1:11" x14ac:dyDescent="0.25">
      <c r="A17" s="3" t="s">
        <v>19</v>
      </c>
      <c r="B17" s="3" t="s">
        <v>15</v>
      </c>
      <c r="C17" s="3" t="s">
        <v>15</v>
      </c>
      <c r="D17" s="3" t="s">
        <v>42</v>
      </c>
      <c r="E17" s="5" t="s">
        <v>43</v>
      </c>
      <c r="F17" s="6">
        <v>295000</v>
      </c>
      <c r="G17" s="6">
        <v>295000</v>
      </c>
      <c r="H17" s="6">
        <v>281599</v>
      </c>
      <c r="I17" s="6">
        <v>3000</v>
      </c>
      <c r="J17" s="6">
        <f t="shared" si="0"/>
        <v>298000</v>
      </c>
      <c r="K17" s="6">
        <v>95.457288135593217</v>
      </c>
    </row>
    <row r="18" spans="1:11" x14ac:dyDescent="0.25">
      <c r="A18" s="3" t="s">
        <v>19</v>
      </c>
      <c r="B18" s="3" t="s">
        <v>15</v>
      </c>
      <c r="C18" s="3" t="s">
        <v>15</v>
      </c>
      <c r="D18" s="3" t="s">
        <v>44</v>
      </c>
      <c r="E18" s="5" t="s">
        <v>45</v>
      </c>
      <c r="F18" s="6">
        <v>50000</v>
      </c>
      <c r="G18" s="6">
        <v>50000</v>
      </c>
      <c r="H18" s="6">
        <v>69756</v>
      </c>
      <c r="I18" s="6">
        <v>20000</v>
      </c>
      <c r="J18" s="6">
        <f t="shared" si="0"/>
        <v>70000</v>
      </c>
      <c r="K18" s="6">
        <v>139.512</v>
      </c>
    </row>
    <row r="19" spans="1:11" x14ac:dyDescent="0.25">
      <c r="A19" s="3" t="s">
        <v>19</v>
      </c>
      <c r="B19" s="3" t="s">
        <v>15</v>
      </c>
      <c r="C19" s="3" t="s">
        <v>15</v>
      </c>
      <c r="D19" s="3" t="s">
        <v>46</v>
      </c>
      <c r="E19" s="5" t="s">
        <v>47</v>
      </c>
      <c r="F19" s="6">
        <v>135000</v>
      </c>
      <c r="G19" s="6">
        <v>0</v>
      </c>
      <c r="H19" s="6">
        <v>0</v>
      </c>
      <c r="I19" s="6"/>
      <c r="J19" s="6">
        <f t="shared" si="0"/>
        <v>0</v>
      </c>
      <c r="K19" s="6">
        <v>0</v>
      </c>
    </row>
    <row r="20" spans="1:11" x14ac:dyDescent="0.25">
      <c r="A20" s="3" t="s">
        <v>19</v>
      </c>
      <c r="B20" s="3" t="s">
        <v>15</v>
      </c>
      <c r="C20" s="3" t="s">
        <v>15</v>
      </c>
      <c r="D20" s="3" t="s">
        <v>48</v>
      </c>
      <c r="E20" s="5" t="s">
        <v>49</v>
      </c>
      <c r="F20" s="6">
        <v>120000</v>
      </c>
      <c r="G20" s="6">
        <v>0</v>
      </c>
      <c r="H20" s="6">
        <v>0</v>
      </c>
      <c r="I20" s="6"/>
      <c r="J20" s="6">
        <f t="shared" si="0"/>
        <v>0</v>
      </c>
      <c r="K20" s="6">
        <v>0</v>
      </c>
    </row>
    <row r="21" spans="1:11" x14ac:dyDescent="0.25">
      <c r="A21" s="3" t="s">
        <v>19</v>
      </c>
      <c r="B21" s="3" t="s">
        <v>15</v>
      </c>
      <c r="C21" s="3" t="s">
        <v>15</v>
      </c>
      <c r="D21" s="3" t="s">
        <v>50</v>
      </c>
      <c r="E21" s="5" t="s">
        <v>51</v>
      </c>
      <c r="F21" s="6">
        <v>0</v>
      </c>
      <c r="G21" s="6">
        <v>160000</v>
      </c>
      <c r="H21" s="6">
        <v>236237.18</v>
      </c>
      <c r="I21" s="6">
        <v>77000</v>
      </c>
      <c r="J21" s="6">
        <f t="shared" si="0"/>
        <v>237000</v>
      </c>
      <c r="K21" s="6">
        <v>147.64823749999999</v>
      </c>
    </row>
    <row r="22" spans="1:11" x14ac:dyDescent="0.25">
      <c r="A22" s="3" t="s">
        <v>19</v>
      </c>
      <c r="B22" s="3" t="s">
        <v>15</v>
      </c>
      <c r="C22" s="3" t="s">
        <v>15</v>
      </c>
      <c r="D22" s="3" t="s">
        <v>52</v>
      </c>
      <c r="E22" s="5" t="s">
        <v>53</v>
      </c>
      <c r="F22" s="6">
        <v>0</v>
      </c>
      <c r="G22" s="6">
        <v>60000</v>
      </c>
      <c r="H22" s="6">
        <v>58573.05</v>
      </c>
      <c r="I22" s="6"/>
      <c r="J22" s="6">
        <f t="shared" si="0"/>
        <v>60000</v>
      </c>
      <c r="K22" s="6">
        <v>97.621750000000006</v>
      </c>
    </row>
    <row r="23" spans="1:11" x14ac:dyDescent="0.25">
      <c r="A23" s="3" t="s">
        <v>19</v>
      </c>
      <c r="B23" s="3" t="s">
        <v>15</v>
      </c>
      <c r="C23" s="3" t="s">
        <v>15</v>
      </c>
      <c r="D23" s="3" t="s">
        <v>54</v>
      </c>
      <c r="E23" s="5" t="s">
        <v>55</v>
      </c>
      <c r="F23" s="6">
        <v>0</v>
      </c>
      <c r="G23" s="6">
        <v>41000</v>
      </c>
      <c r="H23" s="6">
        <v>40315.279999999999</v>
      </c>
      <c r="I23" s="6"/>
      <c r="J23" s="6">
        <f t="shared" si="0"/>
        <v>41000</v>
      </c>
      <c r="K23" s="6">
        <v>98.329951219512196</v>
      </c>
    </row>
    <row r="24" spans="1:11" x14ac:dyDescent="0.25">
      <c r="A24" s="3" t="s">
        <v>19</v>
      </c>
      <c r="B24" s="3" t="s">
        <v>15</v>
      </c>
      <c r="C24" s="3" t="s">
        <v>15</v>
      </c>
      <c r="D24" s="3" t="s">
        <v>56</v>
      </c>
      <c r="E24" s="5" t="s">
        <v>57</v>
      </c>
      <c r="F24" s="6">
        <v>3907000</v>
      </c>
      <c r="G24" s="6">
        <v>3725000</v>
      </c>
      <c r="H24" s="6">
        <v>3108576.74</v>
      </c>
      <c r="I24" s="6"/>
      <c r="J24" s="6">
        <f t="shared" si="0"/>
        <v>3725000</v>
      </c>
      <c r="K24" s="6">
        <v>83.45172456375839</v>
      </c>
    </row>
    <row r="25" spans="1:11" x14ac:dyDescent="0.25">
      <c r="A25" s="19" t="s">
        <v>7</v>
      </c>
      <c r="B25" s="20"/>
      <c r="C25" s="20"/>
      <c r="D25" s="20"/>
      <c r="E25" s="20"/>
      <c r="F25" s="7">
        <v>37069000</v>
      </c>
      <c r="G25" s="7">
        <v>41157390</v>
      </c>
      <c r="H25" s="7">
        <v>40701434.310000002</v>
      </c>
      <c r="I25" s="7">
        <f>SUM(I6:I24)</f>
        <v>3389000</v>
      </c>
      <c r="J25" s="9">
        <f t="shared" si="0"/>
        <v>44546390</v>
      </c>
      <c r="K25" s="7">
        <v>98.89</v>
      </c>
    </row>
    <row r="26" spans="1:11" x14ac:dyDescent="0.25">
      <c r="A26" s="3" t="s">
        <v>19</v>
      </c>
      <c r="B26" s="3" t="s">
        <v>58</v>
      </c>
      <c r="C26" s="3" t="s">
        <v>15</v>
      </c>
      <c r="D26" s="3" t="s">
        <v>59</v>
      </c>
      <c r="E26" s="5" t="s">
        <v>60</v>
      </c>
      <c r="F26" s="6">
        <v>40000</v>
      </c>
      <c r="G26" s="6">
        <v>40000</v>
      </c>
      <c r="H26" s="6">
        <v>47810</v>
      </c>
      <c r="I26" s="6">
        <v>8000</v>
      </c>
      <c r="J26" s="6">
        <f t="shared" si="0"/>
        <v>48000</v>
      </c>
      <c r="K26" s="6">
        <v>119.52500000000001</v>
      </c>
    </row>
    <row r="27" spans="1:11" x14ac:dyDescent="0.25">
      <c r="A27" s="19" t="s">
        <v>61</v>
      </c>
      <c r="B27" s="20"/>
      <c r="C27" s="20"/>
      <c r="D27" s="20"/>
      <c r="E27" s="20"/>
      <c r="F27" s="7">
        <v>40000</v>
      </c>
      <c r="G27" s="7">
        <v>40000</v>
      </c>
      <c r="H27" s="7">
        <v>47810</v>
      </c>
      <c r="I27" s="7">
        <f>SUM(I26)</f>
        <v>8000</v>
      </c>
      <c r="J27" s="9">
        <f t="shared" si="0"/>
        <v>48000</v>
      </c>
      <c r="K27" s="7">
        <v>119.53</v>
      </c>
    </row>
    <row r="28" spans="1:11" x14ac:dyDescent="0.25">
      <c r="A28" s="3" t="s">
        <v>19</v>
      </c>
      <c r="B28" s="3" t="s">
        <v>62</v>
      </c>
      <c r="C28" s="3" t="s">
        <v>15</v>
      </c>
      <c r="D28" s="3" t="s">
        <v>59</v>
      </c>
      <c r="E28" s="5" t="s">
        <v>60</v>
      </c>
      <c r="F28" s="6">
        <v>5000</v>
      </c>
      <c r="G28" s="6">
        <v>3000</v>
      </c>
      <c r="H28" s="6">
        <v>2950</v>
      </c>
      <c r="I28" s="6"/>
      <c r="J28" s="6">
        <f t="shared" si="0"/>
        <v>3000</v>
      </c>
      <c r="K28" s="6">
        <v>98.333333333333329</v>
      </c>
    </row>
    <row r="29" spans="1:11" x14ac:dyDescent="0.25">
      <c r="A29" s="19" t="s">
        <v>63</v>
      </c>
      <c r="B29" s="20"/>
      <c r="C29" s="20"/>
      <c r="D29" s="20"/>
      <c r="E29" s="20"/>
      <c r="F29" s="7">
        <v>5000</v>
      </c>
      <c r="G29" s="7">
        <v>3000</v>
      </c>
      <c r="H29" s="7">
        <v>2950</v>
      </c>
      <c r="I29" s="7">
        <f>SUM(I28)</f>
        <v>0</v>
      </c>
      <c r="J29" s="9">
        <f t="shared" si="0"/>
        <v>3000</v>
      </c>
      <c r="K29" s="7">
        <v>98.33</v>
      </c>
    </row>
    <row r="30" spans="1:11" x14ac:dyDescent="0.25">
      <c r="A30" s="3" t="s">
        <v>19</v>
      </c>
      <c r="B30" s="3" t="s">
        <v>64</v>
      </c>
      <c r="C30" s="3" t="s">
        <v>15</v>
      </c>
      <c r="D30" s="3" t="s">
        <v>59</v>
      </c>
      <c r="E30" s="5" t="s">
        <v>60</v>
      </c>
      <c r="F30" s="6">
        <v>10000</v>
      </c>
      <c r="G30" s="6">
        <v>10500</v>
      </c>
      <c r="H30" s="6">
        <v>13880</v>
      </c>
      <c r="I30" s="6">
        <v>3500</v>
      </c>
      <c r="J30" s="6">
        <f t="shared" si="0"/>
        <v>14000</v>
      </c>
      <c r="K30" s="6">
        <v>132.1904761904762</v>
      </c>
    </row>
    <row r="31" spans="1:11" x14ac:dyDescent="0.25">
      <c r="A31" s="19" t="s">
        <v>65</v>
      </c>
      <c r="B31" s="20"/>
      <c r="C31" s="20"/>
      <c r="D31" s="20"/>
      <c r="E31" s="20"/>
      <c r="F31" s="7">
        <v>10000</v>
      </c>
      <c r="G31" s="7">
        <v>10500</v>
      </c>
      <c r="H31" s="7">
        <v>13880</v>
      </c>
      <c r="I31" s="7">
        <f>SUM(I30)</f>
        <v>3500</v>
      </c>
      <c r="J31" s="9">
        <f t="shared" si="0"/>
        <v>14000</v>
      </c>
      <c r="K31" s="7">
        <v>132.19</v>
      </c>
    </row>
    <row r="32" spans="1:11" x14ac:dyDescent="0.25">
      <c r="A32" s="3" t="s">
        <v>19</v>
      </c>
      <c r="B32" s="3" t="s">
        <v>66</v>
      </c>
      <c r="C32" s="3" t="s">
        <v>15</v>
      </c>
      <c r="D32" s="3" t="s">
        <v>59</v>
      </c>
      <c r="E32" s="5" t="s">
        <v>60</v>
      </c>
      <c r="F32" s="6">
        <v>8000</v>
      </c>
      <c r="G32" s="6">
        <v>6000</v>
      </c>
      <c r="H32" s="6">
        <v>6700</v>
      </c>
      <c r="I32" s="6">
        <v>700</v>
      </c>
      <c r="J32" s="6">
        <f t="shared" si="0"/>
        <v>6700</v>
      </c>
      <c r="K32" s="6">
        <v>111.66666666666667</v>
      </c>
    </row>
    <row r="33" spans="1:11" x14ac:dyDescent="0.25">
      <c r="A33" s="19" t="s">
        <v>67</v>
      </c>
      <c r="B33" s="20"/>
      <c r="C33" s="20"/>
      <c r="D33" s="20"/>
      <c r="E33" s="20"/>
      <c r="F33" s="7">
        <v>8000</v>
      </c>
      <c r="G33" s="7">
        <v>6000</v>
      </c>
      <c r="H33" s="7">
        <v>6700</v>
      </c>
      <c r="I33" s="7">
        <f>SUM(I32)</f>
        <v>700</v>
      </c>
      <c r="J33" s="9">
        <f t="shared" si="0"/>
        <v>6700</v>
      </c>
      <c r="K33" s="7">
        <v>111.67</v>
      </c>
    </row>
    <row r="34" spans="1:11" x14ac:dyDescent="0.25">
      <c r="A34" s="3" t="s">
        <v>19</v>
      </c>
      <c r="B34" s="3" t="s">
        <v>68</v>
      </c>
      <c r="C34" s="3" t="s">
        <v>15</v>
      </c>
      <c r="D34" s="3" t="s">
        <v>59</v>
      </c>
      <c r="E34" s="5" t="s">
        <v>60</v>
      </c>
      <c r="F34" s="6">
        <v>5000</v>
      </c>
      <c r="G34" s="6">
        <v>0</v>
      </c>
      <c r="H34" s="6">
        <v>0</v>
      </c>
      <c r="I34" s="6"/>
      <c r="J34" s="6">
        <f t="shared" si="0"/>
        <v>0</v>
      </c>
      <c r="K34" s="6">
        <v>0</v>
      </c>
    </row>
    <row r="35" spans="1:11" x14ac:dyDescent="0.25">
      <c r="A35" s="19" t="s">
        <v>69</v>
      </c>
      <c r="B35" s="20"/>
      <c r="C35" s="20"/>
      <c r="D35" s="20"/>
      <c r="E35" s="20"/>
      <c r="F35" s="7">
        <v>5000</v>
      </c>
      <c r="G35" s="7">
        <v>0</v>
      </c>
      <c r="H35" s="7">
        <v>0</v>
      </c>
      <c r="I35" s="7">
        <f>SUM(I34)</f>
        <v>0</v>
      </c>
      <c r="J35" s="9">
        <f t="shared" si="0"/>
        <v>0</v>
      </c>
      <c r="K35" s="7">
        <v>0</v>
      </c>
    </row>
    <row r="36" spans="1:11" x14ac:dyDescent="0.25">
      <c r="A36" s="3" t="s">
        <v>19</v>
      </c>
      <c r="B36" s="3" t="s">
        <v>70</v>
      </c>
      <c r="C36" s="3" t="s">
        <v>15</v>
      </c>
      <c r="D36" s="3" t="s">
        <v>59</v>
      </c>
      <c r="E36" s="5" t="s">
        <v>60</v>
      </c>
      <c r="F36" s="6">
        <v>145000</v>
      </c>
      <c r="G36" s="6">
        <v>235000</v>
      </c>
      <c r="H36" s="6">
        <v>271500</v>
      </c>
      <c r="I36" s="6">
        <v>37000</v>
      </c>
      <c r="J36" s="6">
        <f t="shared" si="0"/>
        <v>272000</v>
      </c>
      <c r="K36" s="6">
        <v>115.53191489361703</v>
      </c>
    </row>
    <row r="37" spans="1:11" x14ac:dyDescent="0.25">
      <c r="A37" s="19" t="s">
        <v>71</v>
      </c>
      <c r="B37" s="20"/>
      <c r="C37" s="20"/>
      <c r="D37" s="20"/>
      <c r="E37" s="20"/>
      <c r="F37" s="7">
        <v>145000</v>
      </c>
      <c r="G37" s="7">
        <v>235000</v>
      </c>
      <c r="H37" s="7">
        <v>271500</v>
      </c>
      <c r="I37" s="7">
        <f>SUM(I36)</f>
        <v>37000</v>
      </c>
      <c r="J37" s="9">
        <f t="shared" si="0"/>
        <v>272000</v>
      </c>
      <c r="K37" s="7">
        <v>115.53</v>
      </c>
    </row>
    <row r="38" spans="1:11" x14ac:dyDescent="0.25">
      <c r="A38" s="3" t="s">
        <v>19</v>
      </c>
      <c r="B38" s="3" t="s">
        <v>72</v>
      </c>
      <c r="C38" s="3" t="s">
        <v>15</v>
      </c>
      <c r="D38" s="3" t="s">
        <v>59</v>
      </c>
      <c r="E38" s="5" t="s">
        <v>60</v>
      </c>
      <c r="F38" s="6">
        <v>1000</v>
      </c>
      <c r="G38" s="6">
        <v>3100</v>
      </c>
      <c r="H38" s="6">
        <v>4100</v>
      </c>
      <c r="I38" s="6">
        <v>1000</v>
      </c>
      <c r="J38" s="6">
        <f t="shared" si="0"/>
        <v>4100</v>
      </c>
      <c r="K38" s="6">
        <v>132.25806451612902</v>
      </c>
    </row>
    <row r="39" spans="1:11" x14ac:dyDescent="0.25">
      <c r="A39" s="19" t="s">
        <v>73</v>
      </c>
      <c r="B39" s="20"/>
      <c r="C39" s="20"/>
      <c r="D39" s="20"/>
      <c r="E39" s="20"/>
      <c r="F39" s="7">
        <v>1000</v>
      </c>
      <c r="G39" s="7">
        <v>3100</v>
      </c>
      <c r="H39" s="7">
        <v>4100</v>
      </c>
      <c r="I39" s="7">
        <f>SUM(I38)</f>
        <v>1000</v>
      </c>
      <c r="J39" s="9">
        <f t="shared" si="0"/>
        <v>4100</v>
      </c>
      <c r="K39" s="7">
        <v>132.26</v>
      </c>
    </row>
    <row r="40" spans="1:11" x14ac:dyDescent="0.25">
      <c r="A40" s="3" t="s">
        <v>19</v>
      </c>
      <c r="B40" s="3" t="s">
        <v>74</v>
      </c>
      <c r="C40" s="3" t="s">
        <v>15</v>
      </c>
      <c r="D40" s="3" t="s">
        <v>59</v>
      </c>
      <c r="E40" s="5" t="s">
        <v>60</v>
      </c>
      <c r="F40" s="6">
        <v>500</v>
      </c>
      <c r="G40" s="6">
        <v>1300</v>
      </c>
      <c r="H40" s="6">
        <v>1690</v>
      </c>
      <c r="I40" s="6">
        <v>400</v>
      </c>
      <c r="J40" s="6">
        <f t="shared" si="0"/>
        <v>1700</v>
      </c>
      <c r="K40" s="6">
        <v>130</v>
      </c>
    </row>
    <row r="41" spans="1:11" x14ac:dyDescent="0.25">
      <c r="A41" s="19" t="s">
        <v>75</v>
      </c>
      <c r="B41" s="20"/>
      <c r="C41" s="20"/>
      <c r="D41" s="20"/>
      <c r="E41" s="20"/>
      <c r="F41" s="7">
        <v>500</v>
      </c>
      <c r="G41" s="7">
        <v>1300</v>
      </c>
      <c r="H41" s="7">
        <v>1690</v>
      </c>
      <c r="I41" s="7">
        <f>SUM(I40)</f>
        <v>400</v>
      </c>
      <c r="J41" s="9">
        <f t="shared" si="0"/>
        <v>1700</v>
      </c>
      <c r="K41" s="7">
        <v>130</v>
      </c>
    </row>
    <row r="42" spans="1:11" x14ac:dyDescent="0.25">
      <c r="A42" s="3" t="s">
        <v>19</v>
      </c>
      <c r="B42" s="3" t="s">
        <v>76</v>
      </c>
      <c r="C42" s="3" t="s">
        <v>15</v>
      </c>
      <c r="D42" s="3" t="s">
        <v>59</v>
      </c>
      <c r="E42" s="5" t="s">
        <v>60</v>
      </c>
      <c r="F42" s="6">
        <v>2000</v>
      </c>
      <c r="G42" s="6">
        <v>1000</v>
      </c>
      <c r="H42" s="6">
        <v>1150</v>
      </c>
      <c r="I42" s="6">
        <v>200</v>
      </c>
      <c r="J42" s="6">
        <f t="shared" si="0"/>
        <v>1200</v>
      </c>
      <c r="K42" s="6">
        <v>115</v>
      </c>
    </row>
    <row r="43" spans="1:11" x14ac:dyDescent="0.25">
      <c r="A43" s="19" t="s">
        <v>77</v>
      </c>
      <c r="B43" s="20"/>
      <c r="C43" s="20"/>
      <c r="D43" s="20"/>
      <c r="E43" s="20"/>
      <c r="F43" s="7">
        <v>2000</v>
      </c>
      <c r="G43" s="7">
        <v>1000</v>
      </c>
      <c r="H43" s="7">
        <v>1150</v>
      </c>
      <c r="I43" s="7">
        <f>SUM(I42)</f>
        <v>200</v>
      </c>
      <c r="J43" s="9">
        <f t="shared" si="0"/>
        <v>1200</v>
      </c>
      <c r="K43" s="7">
        <v>115</v>
      </c>
    </row>
    <row r="44" spans="1:11" x14ac:dyDescent="0.25">
      <c r="A44" s="3" t="s">
        <v>19</v>
      </c>
      <c r="B44" s="3" t="s">
        <v>78</v>
      </c>
      <c r="C44" s="3" t="s">
        <v>15</v>
      </c>
      <c r="D44" s="3" t="s">
        <v>59</v>
      </c>
      <c r="E44" s="5" t="s">
        <v>60</v>
      </c>
      <c r="F44" s="6">
        <v>0</v>
      </c>
      <c r="G44" s="6">
        <v>5000</v>
      </c>
      <c r="H44" s="6">
        <v>5000</v>
      </c>
      <c r="I44" s="6"/>
      <c r="J44" s="6">
        <f t="shared" si="0"/>
        <v>5000</v>
      </c>
      <c r="K44" s="6">
        <v>100</v>
      </c>
    </row>
    <row r="45" spans="1:11" x14ac:dyDescent="0.25">
      <c r="A45" s="19" t="s">
        <v>79</v>
      </c>
      <c r="B45" s="20"/>
      <c r="C45" s="20"/>
      <c r="D45" s="20"/>
      <c r="E45" s="20"/>
      <c r="F45" s="7">
        <v>0</v>
      </c>
      <c r="G45" s="7">
        <v>5000</v>
      </c>
      <c r="H45" s="7">
        <v>5000</v>
      </c>
      <c r="I45" s="7">
        <f>SUM(I44)</f>
        <v>0</v>
      </c>
      <c r="J45" s="9">
        <f t="shared" si="0"/>
        <v>5000</v>
      </c>
      <c r="K45" s="7">
        <v>100</v>
      </c>
    </row>
    <row r="46" spans="1:11" x14ac:dyDescent="0.25">
      <c r="A46" s="28" t="s">
        <v>80</v>
      </c>
      <c r="B46" s="29"/>
      <c r="C46" s="29"/>
      <c r="D46" s="29"/>
      <c r="E46" s="29"/>
      <c r="F46" s="10">
        <v>37285500</v>
      </c>
      <c r="G46" s="10">
        <v>41462290</v>
      </c>
      <c r="H46" s="10">
        <v>41056214.310000002</v>
      </c>
      <c r="I46" s="10">
        <f>SUM(I25,I27,I29,I31,I33,I35,I37,I39,I41,I43,I45)</f>
        <v>3439800</v>
      </c>
      <c r="J46" s="10">
        <f t="shared" si="0"/>
        <v>44902090</v>
      </c>
      <c r="K46" s="10">
        <v>99.02</v>
      </c>
    </row>
    <row r="47" spans="1:11" x14ac:dyDescent="0.25">
      <c r="A47" s="3" t="s">
        <v>81</v>
      </c>
      <c r="B47" s="3" t="s">
        <v>82</v>
      </c>
      <c r="C47" s="3" t="s">
        <v>83</v>
      </c>
      <c r="D47" s="3" t="s">
        <v>84</v>
      </c>
      <c r="E47" s="5" t="s">
        <v>85</v>
      </c>
      <c r="F47" s="6">
        <v>700000</v>
      </c>
      <c r="G47" s="6">
        <v>793000</v>
      </c>
      <c r="H47" s="6">
        <v>792636.84</v>
      </c>
      <c r="I47" s="6"/>
      <c r="J47" s="6">
        <f t="shared" si="0"/>
        <v>793000</v>
      </c>
      <c r="K47" s="6">
        <v>99.954204287515765</v>
      </c>
    </row>
    <row r="48" spans="1:11" x14ac:dyDescent="0.25">
      <c r="A48" s="19" t="s">
        <v>86</v>
      </c>
      <c r="B48" s="20"/>
      <c r="C48" s="20"/>
      <c r="D48" s="20"/>
      <c r="E48" s="20"/>
      <c r="F48" s="7">
        <v>700000</v>
      </c>
      <c r="G48" s="7">
        <v>793000</v>
      </c>
      <c r="H48" s="7">
        <v>792636.84</v>
      </c>
      <c r="I48" s="7">
        <f>SUM(I47)</f>
        <v>0</v>
      </c>
      <c r="J48" s="9">
        <f t="shared" si="0"/>
        <v>793000</v>
      </c>
      <c r="K48" s="7">
        <v>99.95</v>
      </c>
    </row>
    <row r="49" spans="1:12" x14ac:dyDescent="0.25">
      <c r="A49" s="3" t="s">
        <v>81</v>
      </c>
      <c r="B49" s="3" t="s">
        <v>87</v>
      </c>
      <c r="C49" s="3" t="s">
        <v>88</v>
      </c>
      <c r="D49" s="3" t="s">
        <v>89</v>
      </c>
      <c r="E49" s="5" t="s">
        <v>90</v>
      </c>
      <c r="F49" s="6">
        <v>0</v>
      </c>
      <c r="G49" s="6">
        <v>2460</v>
      </c>
      <c r="H49" s="6">
        <v>2460</v>
      </c>
      <c r="I49" s="6">
        <v>0</v>
      </c>
      <c r="J49" s="6">
        <f t="shared" si="0"/>
        <v>2460</v>
      </c>
      <c r="K49" s="6">
        <v>100</v>
      </c>
    </row>
    <row r="50" spans="1:12" x14ac:dyDescent="0.25">
      <c r="A50" s="3" t="s">
        <v>81</v>
      </c>
      <c r="B50" s="3" t="s">
        <v>87</v>
      </c>
      <c r="C50" s="3" t="s">
        <v>88</v>
      </c>
      <c r="D50" s="3" t="s">
        <v>91</v>
      </c>
      <c r="E50" s="5" t="s">
        <v>92</v>
      </c>
      <c r="F50" s="6">
        <v>0</v>
      </c>
      <c r="G50" s="6">
        <v>77540</v>
      </c>
      <c r="H50" s="6">
        <v>61000</v>
      </c>
      <c r="I50" s="6"/>
      <c r="J50" s="6">
        <f t="shared" si="0"/>
        <v>77540</v>
      </c>
      <c r="K50" s="6">
        <v>78.669074026309005</v>
      </c>
    </row>
    <row r="51" spans="1:12" x14ac:dyDescent="0.25">
      <c r="A51" s="19" t="s">
        <v>93</v>
      </c>
      <c r="B51" s="20"/>
      <c r="C51" s="20"/>
      <c r="D51" s="20"/>
      <c r="E51" s="20"/>
      <c r="F51" s="7">
        <v>0</v>
      </c>
      <c r="G51" s="7">
        <v>80000</v>
      </c>
      <c r="H51" s="7">
        <v>63460</v>
      </c>
      <c r="I51" s="7">
        <f>SUM(I49:I50)</f>
        <v>0</v>
      </c>
      <c r="J51" s="9">
        <f t="shared" si="0"/>
        <v>80000</v>
      </c>
      <c r="K51" s="7">
        <v>79.33</v>
      </c>
    </row>
    <row r="52" spans="1:12" x14ac:dyDescent="0.25">
      <c r="A52" s="3" t="s">
        <v>81</v>
      </c>
      <c r="B52" s="3" t="s">
        <v>94</v>
      </c>
      <c r="C52" s="3" t="s">
        <v>15</v>
      </c>
      <c r="D52" s="3" t="s">
        <v>95</v>
      </c>
      <c r="E52" s="5" t="s">
        <v>96</v>
      </c>
      <c r="F52" s="6">
        <v>120000</v>
      </c>
      <c r="G52" s="6">
        <v>150000</v>
      </c>
      <c r="H52" s="6">
        <v>150000</v>
      </c>
      <c r="I52" s="17">
        <v>76781</v>
      </c>
      <c r="J52" s="6">
        <f t="shared" si="0"/>
        <v>226781</v>
      </c>
      <c r="K52" s="6">
        <v>100</v>
      </c>
      <c r="L52" t="s">
        <v>284</v>
      </c>
    </row>
    <row r="53" spans="1:12" x14ac:dyDescent="0.25">
      <c r="A53" s="3" t="s">
        <v>81</v>
      </c>
      <c r="B53" s="3" t="s">
        <v>94</v>
      </c>
      <c r="C53" s="3" t="s">
        <v>15</v>
      </c>
      <c r="D53" s="3" t="s">
        <v>97</v>
      </c>
      <c r="E53" s="5" t="s">
        <v>98</v>
      </c>
      <c r="F53" s="6">
        <v>50000</v>
      </c>
      <c r="G53" s="6">
        <v>50000</v>
      </c>
      <c r="H53" s="6">
        <v>50000</v>
      </c>
      <c r="I53" s="6">
        <v>0</v>
      </c>
      <c r="J53" s="6">
        <f t="shared" si="0"/>
        <v>50000</v>
      </c>
      <c r="K53" s="6">
        <v>100</v>
      </c>
    </row>
    <row r="54" spans="1:12" x14ac:dyDescent="0.25">
      <c r="A54" s="3" t="s">
        <v>81</v>
      </c>
      <c r="B54" s="3" t="s">
        <v>94</v>
      </c>
      <c r="C54" s="3" t="s">
        <v>99</v>
      </c>
      <c r="D54" s="3" t="s">
        <v>100</v>
      </c>
      <c r="E54" s="5" t="s">
        <v>101</v>
      </c>
      <c r="F54" s="6">
        <v>0</v>
      </c>
      <c r="G54" s="6">
        <v>0</v>
      </c>
      <c r="H54" s="6">
        <v>14283</v>
      </c>
      <c r="I54" s="6">
        <v>33000</v>
      </c>
      <c r="J54" s="6">
        <f t="shared" si="0"/>
        <v>33000</v>
      </c>
      <c r="K54" s="6">
        <v>0</v>
      </c>
    </row>
    <row r="55" spans="1:12" x14ac:dyDescent="0.25">
      <c r="A55" s="19" t="s">
        <v>102</v>
      </c>
      <c r="B55" s="20"/>
      <c r="C55" s="20"/>
      <c r="D55" s="20"/>
      <c r="E55" s="20"/>
      <c r="F55" s="7">
        <v>170000</v>
      </c>
      <c r="G55" s="7">
        <v>200000</v>
      </c>
      <c r="H55" s="7">
        <v>214283</v>
      </c>
      <c r="I55" s="7">
        <f>SUM(I52:I54)</f>
        <v>109781</v>
      </c>
      <c r="J55" s="9">
        <f t="shared" si="0"/>
        <v>309781</v>
      </c>
      <c r="K55" s="7">
        <v>107.14</v>
      </c>
    </row>
    <row r="56" spans="1:12" x14ac:dyDescent="0.25">
      <c r="A56" s="21" t="s">
        <v>103</v>
      </c>
      <c r="B56" s="22"/>
      <c r="C56" s="22"/>
      <c r="D56" s="22"/>
      <c r="E56" s="22"/>
      <c r="F56" s="8">
        <v>870000</v>
      </c>
      <c r="G56" s="8">
        <v>1073000</v>
      </c>
      <c r="H56" s="8">
        <v>1070379.8400000001</v>
      </c>
      <c r="I56" s="8">
        <f>SUM(I48,I51,I55)</f>
        <v>109781</v>
      </c>
      <c r="J56" s="8">
        <f t="shared" si="0"/>
        <v>1182781</v>
      </c>
      <c r="K56" s="8">
        <v>99.76</v>
      </c>
    </row>
    <row r="57" spans="1:12" x14ac:dyDescent="0.25">
      <c r="A57" s="3" t="s">
        <v>104</v>
      </c>
      <c r="B57" s="3" t="s">
        <v>105</v>
      </c>
      <c r="C57" s="3" t="s">
        <v>106</v>
      </c>
      <c r="D57" s="3" t="s">
        <v>100</v>
      </c>
      <c r="E57" s="5" t="s">
        <v>101</v>
      </c>
      <c r="F57" s="6">
        <v>1000</v>
      </c>
      <c r="G57" s="6">
        <v>1000</v>
      </c>
      <c r="H57" s="6">
        <v>421</v>
      </c>
      <c r="I57" s="6">
        <v>-500</v>
      </c>
      <c r="J57" s="6">
        <f t="shared" si="0"/>
        <v>500</v>
      </c>
      <c r="K57" s="6">
        <v>42.1</v>
      </c>
    </row>
    <row r="58" spans="1:12" x14ac:dyDescent="0.25">
      <c r="A58" s="3" t="s">
        <v>104</v>
      </c>
      <c r="B58" s="3" t="s">
        <v>105</v>
      </c>
      <c r="C58" s="3" t="s">
        <v>106</v>
      </c>
      <c r="D58" s="3" t="s">
        <v>89</v>
      </c>
      <c r="E58" s="5" t="s">
        <v>90</v>
      </c>
      <c r="F58" s="6">
        <v>89000</v>
      </c>
      <c r="G58" s="6">
        <v>89000</v>
      </c>
      <c r="H58" s="6">
        <v>70019</v>
      </c>
      <c r="I58" s="6">
        <v>-15000</v>
      </c>
      <c r="J58" s="6">
        <f t="shared" si="0"/>
        <v>74000</v>
      </c>
      <c r="K58" s="6">
        <v>78.673033707865173</v>
      </c>
    </row>
    <row r="59" spans="1:12" x14ac:dyDescent="0.25">
      <c r="A59" s="19" t="s">
        <v>107</v>
      </c>
      <c r="B59" s="20"/>
      <c r="C59" s="20"/>
      <c r="D59" s="20"/>
      <c r="E59" s="20"/>
      <c r="F59" s="7">
        <v>90000</v>
      </c>
      <c r="G59" s="7">
        <v>90000</v>
      </c>
      <c r="H59" s="7">
        <v>70440</v>
      </c>
      <c r="I59" s="7">
        <f>SUM(I57:I58)</f>
        <v>-15500</v>
      </c>
      <c r="J59" s="9">
        <f t="shared" si="0"/>
        <v>74500</v>
      </c>
      <c r="K59" s="7">
        <v>78.27</v>
      </c>
    </row>
    <row r="60" spans="1:12" x14ac:dyDescent="0.25">
      <c r="A60" s="3" t="s">
        <v>104</v>
      </c>
      <c r="B60" s="3" t="s">
        <v>108</v>
      </c>
      <c r="C60" s="3" t="s">
        <v>15</v>
      </c>
      <c r="D60" s="3" t="s">
        <v>97</v>
      </c>
      <c r="E60" s="5" t="s">
        <v>98</v>
      </c>
      <c r="F60" s="6">
        <v>0</v>
      </c>
      <c r="G60" s="6">
        <v>134800</v>
      </c>
      <c r="H60" s="6">
        <v>67400</v>
      </c>
      <c r="I60" s="13">
        <v>-2500</v>
      </c>
      <c r="J60" s="6">
        <f t="shared" si="0"/>
        <v>132300</v>
      </c>
      <c r="K60" s="6">
        <v>50</v>
      </c>
      <c r="L60" t="s">
        <v>279</v>
      </c>
    </row>
    <row r="61" spans="1:12" x14ac:dyDescent="0.25">
      <c r="A61" s="19" t="s">
        <v>109</v>
      </c>
      <c r="B61" s="20"/>
      <c r="C61" s="20"/>
      <c r="D61" s="20"/>
      <c r="E61" s="20"/>
      <c r="F61" s="7">
        <v>0</v>
      </c>
      <c r="G61" s="7">
        <v>134800</v>
      </c>
      <c r="H61" s="7">
        <v>67400</v>
      </c>
      <c r="I61" s="7">
        <f>SUM(I60)</f>
        <v>-2500</v>
      </c>
      <c r="J61" s="9">
        <f t="shared" si="0"/>
        <v>132300</v>
      </c>
      <c r="K61" s="7">
        <v>50</v>
      </c>
    </row>
    <row r="62" spans="1:12" x14ac:dyDescent="0.25">
      <c r="A62" s="3" t="s">
        <v>104</v>
      </c>
      <c r="B62" s="3" t="s">
        <v>110</v>
      </c>
      <c r="C62" s="3" t="s">
        <v>111</v>
      </c>
      <c r="D62" s="3" t="s">
        <v>100</v>
      </c>
      <c r="E62" s="5" t="s">
        <v>101</v>
      </c>
      <c r="F62" s="6">
        <v>16000</v>
      </c>
      <c r="G62" s="6">
        <v>15000</v>
      </c>
      <c r="H62" s="6">
        <v>9171</v>
      </c>
      <c r="I62" s="6">
        <v>-4000</v>
      </c>
      <c r="J62" s="6">
        <f t="shared" si="0"/>
        <v>11000</v>
      </c>
      <c r="K62" s="6">
        <v>61.14</v>
      </c>
    </row>
    <row r="63" spans="1:12" x14ac:dyDescent="0.25">
      <c r="A63" s="3" t="s">
        <v>104</v>
      </c>
      <c r="B63" s="3" t="s">
        <v>110</v>
      </c>
      <c r="C63" s="3" t="s">
        <v>111</v>
      </c>
      <c r="D63" s="3" t="s">
        <v>83</v>
      </c>
      <c r="E63" s="5" t="s">
        <v>112</v>
      </c>
      <c r="F63" s="6">
        <v>0</v>
      </c>
      <c r="G63" s="6">
        <v>1000</v>
      </c>
      <c r="H63" s="6">
        <v>252</v>
      </c>
      <c r="I63" s="6">
        <v>-700</v>
      </c>
      <c r="J63" s="6">
        <f t="shared" si="0"/>
        <v>300</v>
      </c>
      <c r="K63" s="6">
        <v>25.2</v>
      </c>
    </row>
    <row r="64" spans="1:12" x14ac:dyDescent="0.25">
      <c r="A64" s="19" t="s">
        <v>113</v>
      </c>
      <c r="B64" s="20"/>
      <c r="C64" s="20"/>
      <c r="D64" s="20"/>
      <c r="E64" s="20"/>
      <c r="F64" s="7">
        <v>16000</v>
      </c>
      <c r="G64" s="7">
        <v>16000</v>
      </c>
      <c r="H64" s="7">
        <v>9423</v>
      </c>
      <c r="I64" s="7">
        <f>SUM(I62:I63)</f>
        <v>-4700</v>
      </c>
      <c r="J64" s="9">
        <f t="shared" si="0"/>
        <v>11300</v>
      </c>
      <c r="K64" s="7">
        <v>58.89</v>
      </c>
    </row>
    <row r="65" spans="1:11" x14ac:dyDescent="0.25">
      <c r="A65" s="3" t="s">
        <v>104</v>
      </c>
      <c r="B65" s="3" t="s">
        <v>114</v>
      </c>
      <c r="C65" s="3" t="s">
        <v>115</v>
      </c>
      <c r="D65" s="3" t="s">
        <v>100</v>
      </c>
      <c r="E65" s="5" t="s">
        <v>101</v>
      </c>
      <c r="F65" s="6">
        <v>35000</v>
      </c>
      <c r="G65" s="6">
        <v>45000</v>
      </c>
      <c r="H65" s="6">
        <v>65240</v>
      </c>
      <c r="I65" s="6">
        <v>22000</v>
      </c>
      <c r="J65" s="6">
        <f t="shared" si="0"/>
        <v>67000</v>
      </c>
      <c r="K65" s="6">
        <v>144.97777777777779</v>
      </c>
    </row>
    <row r="66" spans="1:11" x14ac:dyDescent="0.25">
      <c r="A66" s="19" t="s">
        <v>116</v>
      </c>
      <c r="B66" s="20"/>
      <c r="C66" s="20"/>
      <c r="D66" s="20"/>
      <c r="E66" s="20"/>
      <c r="F66" s="7">
        <v>35000</v>
      </c>
      <c r="G66" s="7">
        <v>45000</v>
      </c>
      <c r="H66" s="7">
        <v>65240</v>
      </c>
      <c r="I66" s="7">
        <f>SUM(I65)</f>
        <v>22000</v>
      </c>
      <c r="J66" s="9">
        <f t="shared" si="0"/>
        <v>67000</v>
      </c>
      <c r="K66" s="7">
        <v>144.97999999999999</v>
      </c>
    </row>
    <row r="67" spans="1:11" x14ac:dyDescent="0.25">
      <c r="A67" s="3" t="s">
        <v>104</v>
      </c>
      <c r="B67" s="3" t="s">
        <v>117</v>
      </c>
      <c r="C67" s="3" t="s">
        <v>118</v>
      </c>
      <c r="D67" s="3" t="s">
        <v>100</v>
      </c>
      <c r="E67" s="5" t="s">
        <v>101</v>
      </c>
      <c r="F67" s="6">
        <v>20000</v>
      </c>
      <c r="G67" s="6">
        <v>20000</v>
      </c>
      <c r="H67" s="6">
        <v>17900</v>
      </c>
      <c r="I67" s="6"/>
      <c r="J67" s="6">
        <f t="shared" si="0"/>
        <v>20000</v>
      </c>
      <c r="K67" s="6">
        <v>89.5</v>
      </c>
    </row>
    <row r="68" spans="1:11" x14ac:dyDescent="0.25">
      <c r="A68" s="19" t="s">
        <v>119</v>
      </c>
      <c r="B68" s="20"/>
      <c r="C68" s="20"/>
      <c r="D68" s="20"/>
      <c r="E68" s="20"/>
      <c r="F68" s="7">
        <v>20000</v>
      </c>
      <c r="G68" s="7">
        <v>20000</v>
      </c>
      <c r="H68" s="7">
        <v>17900</v>
      </c>
      <c r="I68" s="7">
        <f>SUM(I67)</f>
        <v>0</v>
      </c>
      <c r="J68" s="9">
        <f t="shared" si="0"/>
        <v>20000</v>
      </c>
      <c r="K68" s="7">
        <v>89.5</v>
      </c>
    </row>
    <row r="69" spans="1:11" x14ac:dyDescent="0.25">
      <c r="A69" s="3" t="s">
        <v>104</v>
      </c>
      <c r="B69" s="3" t="s">
        <v>120</v>
      </c>
      <c r="C69" s="3" t="s">
        <v>121</v>
      </c>
      <c r="D69" s="3" t="s">
        <v>100</v>
      </c>
      <c r="E69" s="5" t="s">
        <v>101</v>
      </c>
      <c r="F69" s="6">
        <v>130000</v>
      </c>
      <c r="G69" s="6">
        <v>130000</v>
      </c>
      <c r="H69" s="6">
        <v>98854.5</v>
      </c>
      <c r="I69" s="6"/>
      <c r="J69" s="6">
        <f t="shared" si="0"/>
        <v>130000</v>
      </c>
      <c r="K69" s="6">
        <v>76.041923076923084</v>
      </c>
    </row>
    <row r="70" spans="1:11" x14ac:dyDescent="0.25">
      <c r="A70" s="3" t="s">
        <v>104</v>
      </c>
      <c r="B70" s="3" t="s">
        <v>120</v>
      </c>
      <c r="C70" s="3" t="s">
        <v>121</v>
      </c>
      <c r="D70" s="3" t="s">
        <v>89</v>
      </c>
      <c r="E70" s="5" t="s">
        <v>90</v>
      </c>
      <c r="F70" s="6">
        <v>90000</v>
      </c>
      <c r="G70" s="6">
        <v>90000</v>
      </c>
      <c r="H70" s="6">
        <v>70933</v>
      </c>
      <c r="I70" s="6">
        <v>-10000</v>
      </c>
      <c r="J70" s="6">
        <f t="shared" si="0"/>
        <v>80000</v>
      </c>
      <c r="K70" s="6">
        <v>78.814444444444447</v>
      </c>
    </row>
    <row r="71" spans="1:11" x14ac:dyDescent="0.25">
      <c r="A71" s="19" t="s">
        <v>122</v>
      </c>
      <c r="B71" s="20"/>
      <c r="C71" s="20"/>
      <c r="D71" s="20"/>
      <c r="E71" s="20"/>
      <c r="F71" s="7">
        <v>220000</v>
      </c>
      <c r="G71" s="7">
        <v>220000</v>
      </c>
      <c r="H71" s="7">
        <v>169787.5</v>
      </c>
      <c r="I71" s="7">
        <f>SUM(I69:I70)</f>
        <v>-10000</v>
      </c>
      <c r="J71" s="9">
        <f t="shared" ref="J71:J134" si="1">G71+I71</f>
        <v>210000</v>
      </c>
      <c r="K71" s="7">
        <v>77.180000000000007</v>
      </c>
    </row>
    <row r="72" spans="1:11" x14ac:dyDescent="0.25">
      <c r="A72" s="3" t="s">
        <v>104</v>
      </c>
      <c r="B72" s="3" t="s">
        <v>123</v>
      </c>
      <c r="C72" s="3" t="s">
        <v>124</v>
      </c>
      <c r="D72" s="3" t="s">
        <v>100</v>
      </c>
      <c r="E72" s="5" t="s">
        <v>101</v>
      </c>
      <c r="F72" s="6">
        <v>120000</v>
      </c>
      <c r="G72" s="6">
        <v>126653</v>
      </c>
      <c r="H72" s="6">
        <v>126132</v>
      </c>
      <c r="I72" s="6"/>
      <c r="J72" s="6">
        <f t="shared" si="1"/>
        <v>126653</v>
      </c>
      <c r="K72" s="6">
        <v>99.588639826928699</v>
      </c>
    </row>
    <row r="73" spans="1:11" x14ac:dyDescent="0.25">
      <c r="A73" s="3" t="s">
        <v>104</v>
      </c>
      <c r="B73" s="3" t="s">
        <v>123</v>
      </c>
      <c r="C73" s="3" t="s">
        <v>124</v>
      </c>
      <c r="D73" s="3" t="s">
        <v>91</v>
      </c>
      <c r="E73" s="5" t="s">
        <v>92</v>
      </c>
      <c r="F73" s="6">
        <v>0</v>
      </c>
      <c r="G73" s="6">
        <v>3000</v>
      </c>
      <c r="H73" s="6">
        <v>1000</v>
      </c>
      <c r="I73" s="13">
        <v>-2000</v>
      </c>
      <c r="J73" s="6">
        <f t="shared" si="1"/>
        <v>1000</v>
      </c>
      <c r="K73" s="6">
        <v>33.333333333333336</v>
      </c>
    </row>
    <row r="74" spans="1:11" x14ac:dyDescent="0.25">
      <c r="A74" s="19" t="s">
        <v>125</v>
      </c>
      <c r="B74" s="20"/>
      <c r="C74" s="20"/>
      <c r="D74" s="20"/>
      <c r="E74" s="20"/>
      <c r="F74" s="7">
        <v>120000</v>
      </c>
      <c r="G74" s="7">
        <v>129653</v>
      </c>
      <c r="H74" s="7">
        <v>127132</v>
      </c>
      <c r="I74" s="7">
        <f>SUM(I72:I73)</f>
        <v>-2000</v>
      </c>
      <c r="J74" s="9">
        <f t="shared" si="1"/>
        <v>127653</v>
      </c>
      <c r="K74" s="7">
        <v>98.06</v>
      </c>
    </row>
    <row r="75" spans="1:11" x14ac:dyDescent="0.25">
      <c r="A75" s="3" t="s">
        <v>104</v>
      </c>
      <c r="B75" s="3" t="s">
        <v>126</v>
      </c>
      <c r="C75" s="3" t="s">
        <v>88</v>
      </c>
      <c r="D75" s="3" t="s">
        <v>100</v>
      </c>
      <c r="E75" s="5" t="s">
        <v>101</v>
      </c>
      <c r="F75" s="6">
        <v>1000</v>
      </c>
      <c r="G75" s="6">
        <v>1000</v>
      </c>
      <c r="H75" s="6">
        <v>0</v>
      </c>
      <c r="I75" s="6">
        <v>-1000</v>
      </c>
      <c r="J75" s="6">
        <f t="shared" si="1"/>
        <v>0</v>
      </c>
      <c r="K75" s="6">
        <v>0</v>
      </c>
    </row>
    <row r="76" spans="1:11" x14ac:dyDescent="0.25">
      <c r="A76" s="19" t="s">
        <v>127</v>
      </c>
      <c r="B76" s="20"/>
      <c r="C76" s="20"/>
      <c r="D76" s="20"/>
      <c r="E76" s="20"/>
      <c r="F76" s="7">
        <v>1000</v>
      </c>
      <c r="G76" s="7">
        <v>1000</v>
      </c>
      <c r="H76" s="7">
        <v>0</v>
      </c>
      <c r="I76" s="7">
        <f>SUM(I75)</f>
        <v>-1000</v>
      </c>
      <c r="J76" s="9">
        <f t="shared" si="1"/>
        <v>0</v>
      </c>
      <c r="K76" s="7">
        <v>0</v>
      </c>
    </row>
    <row r="77" spans="1:11" x14ac:dyDescent="0.25">
      <c r="A77" s="3" t="s">
        <v>104</v>
      </c>
      <c r="B77" s="3" t="s">
        <v>128</v>
      </c>
      <c r="C77" s="3" t="s">
        <v>129</v>
      </c>
      <c r="D77" s="3" t="s">
        <v>130</v>
      </c>
      <c r="E77" s="5" t="s">
        <v>131</v>
      </c>
      <c r="F77" s="6">
        <v>28000</v>
      </c>
      <c r="G77" s="6">
        <v>30000</v>
      </c>
      <c r="H77" s="6">
        <v>36510</v>
      </c>
      <c r="I77" s="6">
        <v>7000</v>
      </c>
      <c r="J77" s="6">
        <f t="shared" si="1"/>
        <v>37000</v>
      </c>
      <c r="K77" s="6">
        <v>121.7</v>
      </c>
    </row>
    <row r="78" spans="1:11" x14ac:dyDescent="0.25">
      <c r="A78" s="19" t="s">
        <v>132</v>
      </c>
      <c r="B78" s="20"/>
      <c r="C78" s="20"/>
      <c r="D78" s="20"/>
      <c r="E78" s="20"/>
      <c r="F78" s="7">
        <v>28000</v>
      </c>
      <c r="G78" s="7">
        <v>30000</v>
      </c>
      <c r="H78" s="7">
        <v>36510</v>
      </c>
      <c r="I78" s="7">
        <f>SUM(I77)</f>
        <v>7000</v>
      </c>
      <c r="J78" s="9">
        <f t="shared" si="1"/>
        <v>37000</v>
      </c>
      <c r="K78" s="7">
        <v>121.7</v>
      </c>
    </row>
    <row r="79" spans="1:11" x14ac:dyDescent="0.25">
      <c r="A79" s="3" t="s">
        <v>104</v>
      </c>
      <c r="B79" s="3" t="s">
        <v>133</v>
      </c>
      <c r="C79" s="3" t="s">
        <v>134</v>
      </c>
      <c r="D79" s="3" t="s">
        <v>130</v>
      </c>
      <c r="E79" s="5" t="s">
        <v>131</v>
      </c>
      <c r="F79" s="6">
        <v>200000</v>
      </c>
      <c r="G79" s="6">
        <v>200000</v>
      </c>
      <c r="H79" s="6">
        <v>179725</v>
      </c>
      <c r="I79" s="6"/>
      <c r="J79" s="6">
        <f t="shared" si="1"/>
        <v>200000</v>
      </c>
      <c r="K79" s="6">
        <v>89.862499999999997</v>
      </c>
    </row>
    <row r="80" spans="1:11" x14ac:dyDescent="0.25">
      <c r="A80" s="19" t="s">
        <v>135</v>
      </c>
      <c r="B80" s="20"/>
      <c r="C80" s="20"/>
      <c r="D80" s="20"/>
      <c r="E80" s="20"/>
      <c r="F80" s="7">
        <v>200000</v>
      </c>
      <c r="G80" s="7">
        <v>200000</v>
      </c>
      <c r="H80" s="7">
        <v>179725</v>
      </c>
      <c r="I80" s="7">
        <f>SUM(I79)</f>
        <v>0</v>
      </c>
      <c r="J80" s="9">
        <f t="shared" si="1"/>
        <v>200000</v>
      </c>
      <c r="K80" s="7">
        <v>89.86</v>
      </c>
    </row>
    <row r="81" spans="1:11" x14ac:dyDescent="0.25">
      <c r="A81" s="3" t="s">
        <v>104</v>
      </c>
      <c r="B81" s="3" t="s">
        <v>136</v>
      </c>
      <c r="C81" s="3" t="s">
        <v>137</v>
      </c>
      <c r="D81" s="3" t="s">
        <v>138</v>
      </c>
      <c r="E81" s="5" t="s">
        <v>139</v>
      </c>
      <c r="F81" s="6">
        <v>0</v>
      </c>
      <c r="G81" s="6">
        <v>200000</v>
      </c>
      <c r="H81" s="6">
        <v>200000</v>
      </c>
      <c r="I81" s="6"/>
      <c r="J81" s="6">
        <f t="shared" si="1"/>
        <v>200000</v>
      </c>
      <c r="K81" s="6">
        <v>100</v>
      </c>
    </row>
    <row r="82" spans="1:11" x14ac:dyDescent="0.25">
      <c r="A82" s="19" t="s">
        <v>140</v>
      </c>
      <c r="B82" s="20"/>
      <c r="C82" s="20"/>
      <c r="D82" s="20"/>
      <c r="E82" s="20"/>
      <c r="F82" s="7">
        <v>0</v>
      </c>
      <c r="G82" s="7">
        <v>200000</v>
      </c>
      <c r="H82" s="7">
        <v>200000</v>
      </c>
      <c r="I82" s="7">
        <f>SUM(I81)</f>
        <v>0</v>
      </c>
      <c r="J82" s="9">
        <f t="shared" si="1"/>
        <v>200000</v>
      </c>
      <c r="K82" s="7">
        <v>100</v>
      </c>
    </row>
    <row r="83" spans="1:11" x14ac:dyDescent="0.25">
      <c r="A83" s="3" t="s">
        <v>104</v>
      </c>
      <c r="B83" s="3" t="s">
        <v>141</v>
      </c>
      <c r="C83" s="3" t="s">
        <v>142</v>
      </c>
      <c r="D83" s="3" t="s">
        <v>100</v>
      </c>
      <c r="E83" s="5" t="s">
        <v>101</v>
      </c>
      <c r="F83" s="6">
        <v>1600000</v>
      </c>
      <c r="G83" s="6">
        <v>2000000</v>
      </c>
      <c r="H83" s="6">
        <v>2135100</v>
      </c>
      <c r="I83" s="6">
        <v>140000</v>
      </c>
      <c r="J83" s="6">
        <f t="shared" si="1"/>
        <v>2140000</v>
      </c>
      <c r="K83" s="6">
        <v>106.755</v>
      </c>
    </row>
    <row r="84" spans="1:11" x14ac:dyDescent="0.25">
      <c r="A84" s="3" t="s">
        <v>104</v>
      </c>
      <c r="B84" s="3" t="s">
        <v>141</v>
      </c>
      <c r="C84" s="3" t="s">
        <v>142</v>
      </c>
      <c r="D84" s="3" t="s">
        <v>89</v>
      </c>
      <c r="E84" s="5" t="s">
        <v>90</v>
      </c>
      <c r="F84" s="6">
        <v>230000</v>
      </c>
      <c r="G84" s="6">
        <v>280000</v>
      </c>
      <c r="H84" s="6">
        <v>310665</v>
      </c>
      <c r="I84" s="6">
        <v>32000</v>
      </c>
      <c r="J84" s="6">
        <f t="shared" si="1"/>
        <v>312000</v>
      </c>
      <c r="K84" s="6">
        <v>110.95178571428572</v>
      </c>
    </row>
    <row r="85" spans="1:11" x14ac:dyDescent="0.25">
      <c r="A85" s="3" t="s">
        <v>104</v>
      </c>
      <c r="B85" s="3" t="s">
        <v>141</v>
      </c>
      <c r="C85" s="3" t="s">
        <v>142</v>
      </c>
      <c r="D85" s="3" t="s">
        <v>17</v>
      </c>
      <c r="E85" s="5" t="s">
        <v>18</v>
      </c>
      <c r="F85" s="6">
        <v>0</v>
      </c>
      <c r="G85" s="6">
        <v>0</v>
      </c>
      <c r="H85" s="6">
        <v>400</v>
      </c>
      <c r="I85" s="6">
        <v>400</v>
      </c>
      <c r="J85" s="6">
        <f t="shared" si="1"/>
        <v>400</v>
      </c>
      <c r="K85" s="6">
        <v>0</v>
      </c>
    </row>
    <row r="86" spans="1:11" x14ac:dyDescent="0.25">
      <c r="A86" s="19" t="s">
        <v>143</v>
      </c>
      <c r="B86" s="20"/>
      <c r="C86" s="20"/>
      <c r="D86" s="20"/>
      <c r="E86" s="20"/>
      <c r="F86" s="7">
        <v>1830000</v>
      </c>
      <c r="G86" s="7">
        <v>2280000</v>
      </c>
      <c r="H86" s="7">
        <v>2446165</v>
      </c>
      <c r="I86" s="7">
        <f>SUM(I83:I85)</f>
        <v>172400</v>
      </c>
      <c r="J86" s="9">
        <f t="shared" si="1"/>
        <v>2452400</v>
      </c>
      <c r="K86" s="7">
        <v>107.29</v>
      </c>
    </row>
    <row r="87" spans="1:11" x14ac:dyDescent="0.25">
      <c r="A87" s="21" t="s">
        <v>144</v>
      </c>
      <c r="B87" s="22"/>
      <c r="C87" s="22"/>
      <c r="D87" s="22"/>
      <c r="E87" s="22"/>
      <c r="F87" s="8">
        <v>2560000</v>
      </c>
      <c r="G87" s="8">
        <v>3366453</v>
      </c>
      <c r="H87" s="8">
        <v>3389722.5</v>
      </c>
      <c r="I87" s="8">
        <f>SUM(I59,I61,I64,I66,I68,I71,I74,I76,I78,I80,I82,I86)</f>
        <v>165700</v>
      </c>
      <c r="J87" s="8">
        <f t="shared" si="1"/>
        <v>3532153</v>
      </c>
      <c r="K87" s="8">
        <v>100.69</v>
      </c>
    </row>
    <row r="88" spans="1:11" x14ac:dyDescent="0.25">
      <c r="A88" s="3" t="s">
        <v>145</v>
      </c>
      <c r="B88" s="3" t="s">
        <v>146</v>
      </c>
      <c r="C88" s="3" t="s">
        <v>15</v>
      </c>
      <c r="D88" s="3" t="s">
        <v>147</v>
      </c>
      <c r="E88" s="5" t="s">
        <v>148</v>
      </c>
      <c r="F88" s="6">
        <v>1471579</v>
      </c>
      <c r="G88" s="6">
        <v>1471579</v>
      </c>
      <c r="H88" s="6">
        <v>0</v>
      </c>
      <c r="I88" s="6">
        <v>-1471579</v>
      </c>
      <c r="J88" s="6">
        <f t="shared" si="1"/>
        <v>0</v>
      </c>
      <c r="K88" s="6">
        <v>0</v>
      </c>
    </row>
    <row r="89" spans="1:11" x14ac:dyDescent="0.25">
      <c r="A89" s="19" t="s">
        <v>149</v>
      </c>
      <c r="B89" s="20"/>
      <c r="C89" s="20"/>
      <c r="D89" s="20"/>
      <c r="E89" s="20"/>
      <c r="F89" s="7">
        <v>1471579</v>
      </c>
      <c r="G89" s="7">
        <v>1471579</v>
      </c>
      <c r="H89" s="7">
        <v>0</v>
      </c>
      <c r="I89" s="7">
        <f>SUM(I88)</f>
        <v>-1471579</v>
      </c>
      <c r="J89" s="9">
        <f t="shared" si="1"/>
        <v>0</v>
      </c>
      <c r="K89" s="7">
        <v>0</v>
      </c>
    </row>
    <row r="90" spans="1:11" x14ac:dyDescent="0.25">
      <c r="A90" s="3" t="s">
        <v>145</v>
      </c>
      <c r="B90" s="3" t="s">
        <v>150</v>
      </c>
      <c r="C90" s="3" t="s">
        <v>15</v>
      </c>
      <c r="D90" s="3" t="s">
        <v>147</v>
      </c>
      <c r="E90" s="5" t="s">
        <v>148</v>
      </c>
      <c r="F90" s="6">
        <v>1098594</v>
      </c>
      <c r="G90" s="6">
        <v>1098594</v>
      </c>
      <c r="H90" s="6">
        <v>0</v>
      </c>
      <c r="I90" s="6">
        <v>-763594</v>
      </c>
      <c r="J90" s="6">
        <f t="shared" si="1"/>
        <v>335000</v>
      </c>
      <c r="K90" s="6">
        <v>0</v>
      </c>
    </row>
    <row r="91" spans="1:11" x14ac:dyDescent="0.25">
      <c r="A91" s="19" t="s">
        <v>151</v>
      </c>
      <c r="B91" s="20"/>
      <c r="C91" s="20"/>
      <c r="D91" s="20"/>
      <c r="E91" s="20"/>
      <c r="F91" s="7">
        <v>1098594</v>
      </c>
      <c r="G91" s="7">
        <v>1098594</v>
      </c>
      <c r="H91" s="7">
        <v>0</v>
      </c>
      <c r="I91" s="7">
        <f>SUM(I90)</f>
        <v>-763594</v>
      </c>
      <c r="J91" s="9">
        <f t="shared" si="1"/>
        <v>335000</v>
      </c>
      <c r="K91" s="7">
        <v>0</v>
      </c>
    </row>
    <row r="92" spans="1:11" x14ac:dyDescent="0.25">
      <c r="A92" s="3" t="s">
        <v>145</v>
      </c>
      <c r="B92" s="3" t="s">
        <v>152</v>
      </c>
      <c r="C92" s="3" t="s">
        <v>15</v>
      </c>
      <c r="D92" s="3" t="s">
        <v>95</v>
      </c>
      <c r="E92" s="5" t="s">
        <v>96</v>
      </c>
      <c r="F92" s="6">
        <v>2664365</v>
      </c>
      <c r="G92" s="6">
        <v>2516079.5</v>
      </c>
      <c r="H92" s="6">
        <v>652882.5</v>
      </c>
      <c r="I92" s="6">
        <v>-1863197</v>
      </c>
      <c r="J92" s="6">
        <f t="shared" si="1"/>
        <v>652882.5</v>
      </c>
      <c r="K92" s="6">
        <v>25.94840504840964</v>
      </c>
    </row>
    <row r="93" spans="1:11" x14ac:dyDescent="0.25">
      <c r="A93" s="3" t="s">
        <v>145</v>
      </c>
      <c r="B93" s="3" t="s">
        <v>152</v>
      </c>
      <c r="C93" s="3" t="s">
        <v>15</v>
      </c>
      <c r="D93" s="3" t="s">
        <v>147</v>
      </c>
      <c r="E93" s="5" t="s">
        <v>148</v>
      </c>
      <c r="F93" s="6">
        <v>0</v>
      </c>
      <c r="G93" s="6">
        <v>148285.5</v>
      </c>
      <c r="H93" s="6">
        <v>148285.5</v>
      </c>
      <c r="I93" s="6"/>
      <c r="J93" s="6">
        <f t="shared" si="1"/>
        <v>148285.5</v>
      </c>
      <c r="K93" s="6">
        <v>100</v>
      </c>
    </row>
    <row r="94" spans="1:11" x14ac:dyDescent="0.25">
      <c r="A94" s="19" t="s">
        <v>153</v>
      </c>
      <c r="B94" s="20"/>
      <c r="C94" s="20"/>
      <c r="D94" s="20"/>
      <c r="E94" s="20"/>
      <c r="F94" s="7">
        <v>2664365</v>
      </c>
      <c r="G94" s="7">
        <v>2664365</v>
      </c>
      <c r="H94" s="7">
        <v>801168</v>
      </c>
      <c r="I94" s="7">
        <f>SUM(I92:I93)</f>
        <v>-1863197</v>
      </c>
      <c r="J94" s="9">
        <f t="shared" si="1"/>
        <v>801168</v>
      </c>
      <c r="K94" s="7">
        <v>30.07</v>
      </c>
    </row>
    <row r="95" spans="1:11" x14ac:dyDescent="0.25">
      <c r="A95" s="3" t="s">
        <v>145</v>
      </c>
      <c r="B95" s="3" t="s">
        <v>154</v>
      </c>
      <c r="C95" s="3" t="s">
        <v>15</v>
      </c>
      <c r="D95" s="3" t="s">
        <v>155</v>
      </c>
      <c r="E95" s="5" t="s">
        <v>156</v>
      </c>
      <c r="F95" s="6">
        <v>0</v>
      </c>
      <c r="G95" s="6">
        <v>150000</v>
      </c>
      <c r="H95" s="6">
        <v>150000</v>
      </c>
      <c r="I95" s="6"/>
      <c r="J95" s="6">
        <f t="shared" si="1"/>
        <v>150000</v>
      </c>
      <c r="K95" s="6">
        <v>100</v>
      </c>
    </row>
    <row r="96" spans="1:11" x14ac:dyDescent="0.25">
      <c r="A96" s="19" t="s">
        <v>157</v>
      </c>
      <c r="B96" s="20"/>
      <c r="C96" s="20"/>
      <c r="D96" s="20"/>
      <c r="E96" s="20"/>
      <c r="F96" s="7">
        <v>0</v>
      </c>
      <c r="G96" s="7">
        <v>150000</v>
      </c>
      <c r="H96" s="7">
        <v>150000</v>
      </c>
      <c r="I96" s="7">
        <f>SUM(I95)</f>
        <v>0</v>
      </c>
      <c r="J96" s="9">
        <f t="shared" si="1"/>
        <v>150000</v>
      </c>
      <c r="K96" s="7">
        <v>100</v>
      </c>
    </row>
    <row r="97" spans="1:11" x14ac:dyDescent="0.25">
      <c r="A97" s="3" t="s">
        <v>145</v>
      </c>
      <c r="B97" s="3" t="s">
        <v>158</v>
      </c>
      <c r="C97" s="3" t="s">
        <v>15</v>
      </c>
      <c r="D97" s="3" t="s">
        <v>95</v>
      </c>
      <c r="E97" s="5" t="s">
        <v>96</v>
      </c>
      <c r="F97" s="6">
        <v>0</v>
      </c>
      <c r="G97" s="6">
        <v>2350000</v>
      </c>
      <c r="H97" s="6">
        <v>2350000</v>
      </c>
      <c r="I97" s="6"/>
      <c r="J97" s="6">
        <f t="shared" si="1"/>
        <v>2350000</v>
      </c>
      <c r="K97" s="6">
        <v>100</v>
      </c>
    </row>
    <row r="98" spans="1:11" x14ac:dyDescent="0.25">
      <c r="A98" s="19" t="s">
        <v>159</v>
      </c>
      <c r="B98" s="20"/>
      <c r="C98" s="20"/>
      <c r="D98" s="20"/>
      <c r="E98" s="20"/>
      <c r="F98" s="7">
        <v>0</v>
      </c>
      <c r="G98" s="7">
        <v>2350000</v>
      </c>
      <c r="H98" s="7">
        <v>2350000</v>
      </c>
      <c r="I98" s="7">
        <f>SUM(I97)</f>
        <v>0</v>
      </c>
      <c r="J98" s="9">
        <f t="shared" si="1"/>
        <v>2350000</v>
      </c>
      <c r="K98" s="7">
        <v>100</v>
      </c>
    </row>
    <row r="99" spans="1:11" x14ac:dyDescent="0.25">
      <c r="A99" s="21" t="s">
        <v>160</v>
      </c>
      <c r="B99" s="22"/>
      <c r="C99" s="22"/>
      <c r="D99" s="22"/>
      <c r="E99" s="22"/>
      <c r="F99" s="8">
        <v>5234538</v>
      </c>
      <c r="G99" s="8">
        <v>7734538</v>
      </c>
      <c r="H99" s="8">
        <v>3301168</v>
      </c>
      <c r="I99" s="8">
        <f>SUM(I89,I91,I94,I96,I98)</f>
        <v>-4098370</v>
      </c>
      <c r="J99" s="8">
        <f t="shared" si="1"/>
        <v>3636168</v>
      </c>
      <c r="K99" s="8">
        <v>42.68</v>
      </c>
    </row>
    <row r="100" spans="1:11" x14ac:dyDescent="0.25">
      <c r="A100" s="3" t="s">
        <v>161</v>
      </c>
      <c r="B100" s="3" t="s">
        <v>162</v>
      </c>
      <c r="C100" s="3" t="s">
        <v>163</v>
      </c>
      <c r="D100" s="3" t="s">
        <v>164</v>
      </c>
      <c r="E100" s="5" t="s">
        <v>165</v>
      </c>
      <c r="F100" s="6">
        <v>105000</v>
      </c>
      <c r="G100" s="6">
        <v>105000</v>
      </c>
      <c r="H100" s="6">
        <v>78781</v>
      </c>
      <c r="I100" s="6">
        <v>-10068</v>
      </c>
      <c r="J100" s="6">
        <f t="shared" si="1"/>
        <v>94932</v>
      </c>
      <c r="K100" s="6">
        <v>75.029523809523809</v>
      </c>
    </row>
    <row r="101" spans="1:11" x14ac:dyDescent="0.25">
      <c r="A101" s="19" t="s">
        <v>166</v>
      </c>
      <c r="B101" s="20"/>
      <c r="C101" s="20"/>
      <c r="D101" s="20"/>
      <c r="E101" s="20"/>
      <c r="F101" s="7">
        <v>105000</v>
      </c>
      <c r="G101" s="7">
        <v>105000</v>
      </c>
      <c r="H101" s="7">
        <v>78781</v>
      </c>
      <c r="I101" s="7">
        <f>SUM(I100)</f>
        <v>-10068</v>
      </c>
      <c r="J101" s="9">
        <f t="shared" si="1"/>
        <v>94932</v>
      </c>
      <c r="K101" s="7">
        <v>75.03</v>
      </c>
    </row>
    <row r="102" spans="1:11" x14ac:dyDescent="0.25">
      <c r="A102" s="3" t="s">
        <v>161</v>
      </c>
      <c r="B102" s="3" t="s">
        <v>167</v>
      </c>
      <c r="C102" s="3" t="s">
        <v>163</v>
      </c>
      <c r="D102" s="3" t="s">
        <v>168</v>
      </c>
      <c r="E102" s="5" t="s">
        <v>169</v>
      </c>
      <c r="F102" s="6">
        <v>20000</v>
      </c>
      <c r="G102" s="6">
        <v>1846000</v>
      </c>
      <c r="H102" s="6">
        <v>1860998</v>
      </c>
      <c r="I102" s="6">
        <v>14998</v>
      </c>
      <c r="J102" s="6">
        <f t="shared" si="1"/>
        <v>1860998</v>
      </c>
      <c r="K102" s="6">
        <v>100.8124593716143</v>
      </c>
    </row>
    <row r="103" spans="1:11" x14ac:dyDescent="0.25">
      <c r="A103" s="19" t="s">
        <v>170</v>
      </c>
      <c r="B103" s="20"/>
      <c r="C103" s="20"/>
      <c r="D103" s="20"/>
      <c r="E103" s="20"/>
      <c r="F103" s="7">
        <v>20000</v>
      </c>
      <c r="G103" s="7">
        <v>1846000</v>
      </c>
      <c r="H103" s="7">
        <v>1860998</v>
      </c>
      <c r="I103" s="7">
        <f>SUM(I102)</f>
        <v>14998</v>
      </c>
      <c r="J103" s="9">
        <f t="shared" si="1"/>
        <v>1860998</v>
      </c>
      <c r="K103" s="7">
        <v>100.81</v>
      </c>
    </row>
    <row r="104" spans="1:11" x14ac:dyDescent="0.25">
      <c r="A104" s="3" t="s">
        <v>161</v>
      </c>
      <c r="B104" s="3" t="s">
        <v>171</v>
      </c>
      <c r="C104" s="3" t="s">
        <v>163</v>
      </c>
      <c r="D104" s="3" t="s">
        <v>83</v>
      </c>
      <c r="E104" s="5" t="s">
        <v>112</v>
      </c>
      <c r="F104" s="6">
        <v>3000</v>
      </c>
      <c r="G104" s="6">
        <v>47000</v>
      </c>
      <c r="H104" s="6">
        <v>54616</v>
      </c>
      <c r="I104" s="6">
        <v>7616</v>
      </c>
      <c r="J104" s="6">
        <f t="shared" si="1"/>
        <v>54616</v>
      </c>
      <c r="K104" s="6">
        <v>116.20425531914894</v>
      </c>
    </row>
    <row r="105" spans="1:11" x14ac:dyDescent="0.25">
      <c r="A105" s="19" t="s">
        <v>172</v>
      </c>
      <c r="B105" s="20"/>
      <c r="C105" s="20"/>
      <c r="D105" s="20"/>
      <c r="E105" s="20"/>
      <c r="F105" s="7">
        <v>3000</v>
      </c>
      <c r="G105" s="7">
        <v>47000</v>
      </c>
      <c r="H105" s="7">
        <v>54616</v>
      </c>
      <c r="I105" s="7">
        <f>SUM(I104)</f>
        <v>7616</v>
      </c>
      <c r="J105" s="9">
        <f t="shared" si="1"/>
        <v>54616</v>
      </c>
      <c r="K105" s="7">
        <v>116.2</v>
      </c>
    </row>
    <row r="106" spans="1:11" x14ac:dyDescent="0.25">
      <c r="A106" s="3" t="s">
        <v>161</v>
      </c>
      <c r="B106" s="3" t="s">
        <v>173</v>
      </c>
      <c r="C106" s="3" t="s">
        <v>174</v>
      </c>
      <c r="D106" s="3" t="s">
        <v>164</v>
      </c>
      <c r="E106" s="5" t="s">
        <v>165</v>
      </c>
      <c r="F106" s="6">
        <v>55500</v>
      </c>
      <c r="G106" s="6">
        <v>55500</v>
      </c>
      <c r="H106" s="6">
        <v>50550</v>
      </c>
      <c r="I106" s="6"/>
      <c r="J106" s="6">
        <f t="shared" si="1"/>
        <v>55500</v>
      </c>
      <c r="K106" s="6">
        <v>91.081081081081081</v>
      </c>
    </row>
    <row r="107" spans="1:11" x14ac:dyDescent="0.25">
      <c r="A107" s="19" t="s">
        <v>175</v>
      </c>
      <c r="B107" s="20"/>
      <c r="C107" s="20"/>
      <c r="D107" s="20"/>
      <c r="E107" s="20"/>
      <c r="F107" s="7">
        <v>55500</v>
      </c>
      <c r="G107" s="7">
        <v>55500</v>
      </c>
      <c r="H107" s="7">
        <v>50550</v>
      </c>
      <c r="I107" s="7">
        <f>SUM(I106)</f>
        <v>0</v>
      </c>
      <c r="J107" s="9">
        <f t="shared" si="1"/>
        <v>55500</v>
      </c>
      <c r="K107" s="7">
        <v>91.08</v>
      </c>
    </row>
    <row r="108" spans="1:11" x14ac:dyDescent="0.25">
      <c r="A108" s="21" t="s">
        <v>176</v>
      </c>
      <c r="B108" s="22"/>
      <c r="C108" s="22"/>
      <c r="D108" s="22"/>
      <c r="E108" s="22"/>
      <c r="F108" s="8">
        <v>183500</v>
      </c>
      <c r="G108" s="8">
        <v>2053500</v>
      </c>
      <c r="H108" s="8">
        <v>2044945</v>
      </c>
      <c r="I108" s="8">
        <f>SUM(I101,I103,I105,I107)</f>
        <v>12546</v>
      </c>
      <c r="J108" s="8">
        <f t="shared" si="1"/>
        <v>2066046</v>
      </c>
      <c r="K108" s="8">
        <v>99.58</v>
      </c>
    </row>
    <row r="109" spans="1:11" x14ac:dyDescent="0.25">
      <c r="A109" s="3" t="s">
        <v>177</v>
      </c>
      <c r="B109" s="3" t="s">
        <v>178</v>
      </c>
      <c r="C109" s="3" t="s">
        <v>15</v>
      </c>
      <c r="D109" s="3" t="s">
        <v>95</v>
      </c>
      <c r="E109" s="5" t="s">
        <v>96</v>
      </c>
      <c r="F109" s="6">
        <v>1134000</v>
      </c>
      <c r="G109" s="6">
        <v>1134000</v>
      </c>
      <c r="H109" s="6">
        <v>1110759</v>
      </c>
      <c r="I109" s="13">
        <v>-24000</v>
      </c>
      <c r="J109" s="6">
        <f t="shared" si="1"/>
        <v>1110000</v>
      </c>
      <c r="K109" s="6">
        <v>97.950529100529096</v>
      </c>
    </row>
    <row r="110" spans="1:11" x14ac:dyDescent="0.25">
      <c r="A110" s="3" t="s">
        <v>177</v>
      </c>
      <c r="B110" s="3" t="s">
        <v>178</v>
      </c>
      <c r="C110" s="3" t="s">
        <v>163</v>
      </c>
      <c r="D110" s="3" t="s">
        <v>100</v>
      </c>
      <c r="E110" s="5" t="s">
        <v>101</v>
      </c>
      <c r="F110" s="6">
        <v>40000</v>
      </c>
      <c r="G110" s="6">
        <v>51000</v>
      </c>
      <c r="H110" s="6">
        <v>63648.5</v>
      </c>
      <c r="I110" s="6">
        <v>13000</v>
      </c>
      <c r="J110" s="6">
        <f t="shared" si="1"/>
        <v>64000</v>
      </c>
      <c r="K110" s="6">
        <v>124.80098039215686</v>
      </c>
    </row>
    <row r="111" spans="1:11" x14ac:dyDescent="0.25">
      <c r="A111" s="19" t="s">
        <v>179</v>
      </c>
      <c r="B111" s="20"/>
      <c r="C111" s="20"/>
      <c r="D111" s="20"/>
      <c r="E111" s="20"/>
      <c r="F111" s="7">
        <v>1174000</v>
      </c>
      <c r="G111" s="7">
        <v>1185000</v>
      </c>
      <c r="H111" s="7">
        <v>1174407.5</v>
      </c>
      <c r="I111" s="7">
        <f>SUM(I109:I110)</f>
        <v>-11000</v>
      </c>
      <c r="J111" s="9">
        <f t="shared" si="1"/>
        <v>1174000</v>
      </c>
      <c r="K111" s="7">
        <v>99.11</v>
      </c>
    </row>
    <row r="112" spans="1:11" x14ac:dyDescent="0.25">
      <c r="A112" s="3" t="s">
        <v>177</v>
      </c>
      <c r="B112" s="3" t="s">
        <v>180</v>
      </c>
      <c r="C112" s="3" t="s">
        <v>181</v>
      </c>
      <c r="D112" s="3" t="s">
        <v>100</v>
      </c>
      <c r="E112" s="5" t="s">
        <v>101</v>
      </c>
      <c r="F112" s="6">
        <v>675000</v>
      </c>
      <c r="G112" s="6">
        <v>675000</v>
      </c>
      <c r="H112" s="6">
        <v>962016</v>
      </c>
      <c r="I112" s="6">
        <v>287000</v>
      </c>
      <c r="J112" s="6">
        <f t="shared" si="1"/>
        <v>962000</v>
      </c>
      <c r="K112" s="6">
        <v>142.52088888888889</v>
      </c>
    </row>
    <row r="113" spans="1:11" x14ac:dyDescent="0.25">
      <c r="A113" s="19" t="s">
        <v>182</v>
      </c>
      <c r="B113" s="20"/>
      <c r="C113" s="20"/>
      <c r="D113" s="20"/>
      <c r="E113" s="20"/>
      <c r="F113" s="7">
        <v>675000</v>
      </c>
      <c r="G113" s="7">
        <v>675000</v>
      </c>
      <c r="H113" s="7">
        <v>962016</v>
      </c>
      <c r="I113" s="7">
        <f>SUM(I112)</f>
        <v>287000</v>
      </c>
      <c r="J113" s="9">
        <f t="shared" si="1"/>
        <v>962000</v>
      </c>
      <c r="K113" s="7">
        <v>142.52000000000001</v>
      </c>
    </row>
    <row r="114" spans="1:11" x14ac:dyDescent="0.25">
      <c r="A114" s="3" t="s">
        <v>177</v>
      </c>
      <c r="B114" s="3" t="s">
        <v>183</v>
      </c>
      <c r="C114" s="3" t="s">
        <v>181</v>
      </c>
      <c r="D114" s="3" t="s">
        <v>100</v>
      </c>
      <c r="E114" s="5" t="s">
        <v>101</v>
      </c>
      <c r="F114" s="6">
        <v>193000</v>
      </c>
      <c r="G114" s="6">
        <v>163000</v>
      </c>
      <c r="H114" s="6">
        <v>169300</v>
      </c>
      <c r="I114" s="6">
        <v>7000</v>
      </c>
      <c r="J114" s="6">
        <f t="shared" si="1"/>
        <v>170000</v>
      </c>
      <c r="K114" s="6">
        <v>103.86503067484662</v>
      </c>
    </row>
    <row r="115" spans="1:11" x14ac:dyDescent="0.25">
      <c r="A115" s="19" t="s">
        <v>184</v>
      </c>
      <c r="B115" s="20"/>
      <c r="C115" s="20"/>
      <c r="D115" s="20"/>
      <c r="E115" s="20"/>
      <c r="F115" s="7">
        <v>193000</v>
      </c>
      <c r="G115" s="7">
        <v>163000</v>
      </c>
      <c r="H115" s="7">
        <v>169300</v>
      </c>
      <c r="I115" s="7">
        <f>SUM(I114)</f>
        <v>7000</v>
      </c>
      <c r="J115" s="9">
        <f t="shared" si="1"/>
        <v>170000</v>
      </c>
      <c r="K115" s="7">
        <v>103.87</v>
      </c>
    </row>
    <row r="116" spans="1:11" x14ac:dyDescent="0.25">
      <c r="A116" s="3" t="s">
        <v>177</v>
      </c>
      <c r="B116" s="3" t="s">
        <v>185</v>
      </c>
      <c r="C116" s="3" t="s">
        <v>186</v>
      </c>
      <c r="D116" s="3" t="s">
        <v>100</v>
      </c>
      <c r="E116" s="5" t="s">
        <v>101</v>
      </c>
      <c r="F116" s="6">
        <v>200000</v>
      </c>
      <c r="G116" s="6">
        <v>290000</v>
      </c>
      <c r="H116" s="6">
        <v>367875</v>
      </c>
      <c r="I116" s="6">
        <v>78000</v>
      </c>
      <c r="J116" s="6">
        <f t="shared" si="1"/>
        <v>368000</v>
      </c>
      <c r="K116" s="6">
        <v>126.85344827586206</v>
      </c>
    </row>
    <row r="117" spans="1:11" x14ac:dyDescent="0.25">
      <c r="A117" s="3" t="s">
        <v>177</v>
      </c>
      <c r="B117" s="3" t="s">
        <v>185</v>
      </c>
      <c r="C117" s="3" t="s">
        <v>186</v>
      </c>
      <c r="D117" s="3" t="s">
        <v>187</v>
      </c>
      <c r="E117" s="5" t="s">
        <v>188</v>
      </c>
      <c r="F117" s="6">
        <v>10000</v>
      </c>
      <c r="G117" s="6">
        <v>16000</v>
      </c>
      <c r="H117" s="6">
        <v>15660</v>
      </c>
      <c r="I117" s="6"/>
      <c r="J117" s="6">
        <f t="shared" si="1"/>
        <v>16000</v>
      </c>
      <c r="K117" s="6">
        <v>97.875</v>
      </c>
    </row>
    <row r="118" spans="1:11" x14ac:dyDescent="0.25">
      <c r="A118" s="19" t="s">
        <v>189</v>
      </c>
      <c r="B118" s="20"/>
      <c r="C118" s="20"/>
      <c r="D118" s="20"/>
      <c r="E118" s="20"/>
      <c r="F118" s="7">
        <v>210000</v>
      </c>
      <c r="G118" s="7">
        <v>306000</v>
      </c>
      <c r="H118" s="7">
        <v>383535</v>
      </c>
      <c r="I118" s="7">
        <f>SUM(I116:I117)</f>
        <v>78000</v>
      </c>
      <c r="J118" s="9">
        <f t="shared" si="1"/>
        <v>384000</v>
      </c>
      <c r="K118" s="7">
        <v>125.34</v>
      </c>
    </row>
    <row r="119" spans="1:11" x14ac:dyDescent="0.25">
      <c r="A119" s="3" t="s">
        <v>177</v>
      </c>
      <c r="B119" s="3" t="s">
        <v>190</v>
      </c>
      <c r="C119" s="3" t="s">
        <v>191</v>
      </c>
      <c r="D119" s="3" t="s">
        <v>100</v>
      </c>
      <c r="E119" s="5" t="s">
        <v>101</v>
      </c>
      <c r="F119" s="6">
        <v>759000</v>
      </c>
      <c r="G119" s="6">
        <v>809000</v>
      </c>
      <c r="H119" s="6">
        <v>842899.68</v>
      </c>
      <c r="I119" s="6">
        <v>55000</v>
      </c>
      <c r="J119" s="6">
        <f t="shared" si="1"/>
        <v>864000</v>
      </c>
      <c r="K119" s="6">
        <v>104.19031891223733</v>
      </c>
    </row>
    <row r="120" spans="1:11" x14ac:dyDescent="0.25">
      <c r="A120" s="3" t="s">
        <v>177</v>
      </c>
      <c r="B120" s="3" t="s">
        <v>190</v>
      </c>
      <c r="C120" s="3" t="s">
        <v>191</v>
      </c>
      <c r="D120" s="3" t="s">
        <v>130</v>
      </c>
      <c r="E120" s="5" t="s">
        <v>131</v>
      </c>
      <c r="F120" s="6">
        <v>1230000</v>
      </c>
      <c r="G120" s="6">
        <v>1620000</v>
      </c>
      <c r="H120" s="6">
        <v>1428635.76</v>
      </c>
      <c r="I120" s="6"/>
      <c r="J120" s="6">
        <f t="shared" si="1"/>
        <v>1620000</v>
      </c>
      <c r="K120" s="6">
        <v>88.187392592592587</v>
      </c>
    </row>
    <row r="121" spans="1:11" x14ac:dyDescent="0.25">
      <c r="A121" s="19" t="s">
        <v>192</v>
      </c>
      <c r="B121" s="20"/>
      <c r="C121" s="20"/>
      <c r="D121" s="20"/>
      <c r="E121" s="20"/>
      <c r="F121" s="7">
        <v>1989000</v>
      </c>
      <c r="G121" s="7">
        <v>2429000</v>
      </c>
      <c r="H121" s="7">
        <v>2271535.44</v>
      </c>
      <c r="I121" s="7">
        <f>SUM(I119:I120)</f>
        <v>55000</v>
      </c>
      <c r="J121" s="9">
        <f t="shared" si="1"/>
        <v>2484000</v>
      </c>
      <c r="K121" s="7">
        <v>93.52</v>
      </c>
    </row>
    <row r="122" spans="1:11" x14ac:dyDescent="0.25">
      <c r="A122" s="3" t="s">
        <v>177</v>
      </c>
      <c r="B122" s="3" t="s">
        <v>193</v>
      </c>
      <c r="C122" s="3" t="s">
        <v>191</v>
      </c>
      <c r="D122" s="3" t="s">
        <v>194</v>
      </c>
      <c r="E122" s="5" t="s">
        <v>195</v>
      </c>
      <c r="F122" s="6">
        <v>0</v>
      </c>
      <c r="G122" s="6">
        <v>8000</v>
      </c>
      <c r="H122" s="6">
        <v>7975</v>
      </c>
      <c r="I122" s="6"/>
      <c r="J122" s="6">
        <f t="shared" si="1"/>
        <v>8000</v>
      </c>
      <c r="K122" s="6">
        <v>99.6875</v>
      </c>
    </row>
    <row r="123" spans="1:11" x14ac:dyDescent="0.25">
      <c r="A123" s="3" t="s">
        <v>177</v>
      </c>
      <c r="B123" s="3" t="s">
        <v>193</v>
      </c>
      <c r="C123" s="3" t="s">
        <v>163</v>
      </c>
      <c r="D123" s="3" t="s">
        <v>194</v>
      </c>
      <c r="E123" s="5" t="s">
        <v>195</v>
      </c>
      <c r="F123" s="6">
        <v>2800</v>
      </c>
      <c r="G123" s="6">
        <v>2800</v>
      </c>
      <c r="H123" s="6">
        <v>1210</v>
      </c>
      <c r="I123" s="6">
        <v>-1500</v>
      </c>
      <c r="J123" s="6">
        <f t="shared" si="1"/>
        <v>1300</v>
      </c>
      <c r="K123" s="6">
        <v>43.214285714285715</v>
      </c>
    </row>
    <row r="124" spans="1:11" x14ac:dyDescent="0.25">
      <c r="A124" s="19" t="s">
        <v>196</v>
      </c>
      <c r="B124" s="20"/>
      <c r="C124" s="20"/>
      <c r="D124" s="20"/>
      <c r="E124" s="20"/>
      <c r="F124" s="7">
        <v>2800</v>
      </c>
      <c r="G124" s="7">
        <v>10800</v>
      </c>
      <c r="H124" s="7">
        <v>9185</v>
      </c>
      <c r="I124" s="7">
        <f>SUM(I122:I123)</f>
        <v>-1500</v>
      </c>
      <c r="J124" s="9">
        <f t="shared" si="1"/>
        <v>9300</v>
      </c>
      <c r="K124" s="7">
        <v>85.05</v>
      </c>
    </row>
    <row r="125" spans="1:11" x14ac:dyDescent="0.25">
      <c r="A125" s="3" t="s">
        <v>177</v>
      </c>
      <c r="B125" s="3" t="s">
        <v>197</v>
      </c>
      <c r="C125" s="3" t="s">
        <v>198</v>
      </c>
      <c r="D125" s="3" t="s">
        <v>100</v>
      </c>
      <c r="E125" s="5" t="s">
        <v>101</v>
      </c>
      <c r="F125" s="6">
        <v>850000</v>
      </c>
      <c r="G125" s="6">
        <v>850000</v>
      </c>
      <c r="H125" s="6">
        <v>917131</v>
      </c>
      <c r="I125" s="6">
        <v>200000</v>
      </c>
      <c r="J125" s="6">
        <f t="shared" si="1"/>
        <v>1050000</v>
      </c>
      <c r="K125" s="6">
        <v>107.89776470588235</v>
      </c>
    </row>
    <row r="126" spans="1:11" x14ac:dyDescent="0.25">
      <c r="A126" s="3" t="s">
        <v>177</v>
      </c>
      <c r="B126" s="3" t="s">
        <v>197</v>
      </c>
      <c r="C126" s="3" t="s">
        <v>198</v>
      </c>
      <c r="D126" s="3" t="s">
        <v>130</v>
      </c>
      <c r="E126" s="5" t="s">
        <v>131</v>
      </c>
      <c r="F126" s="6">
        <v>2500000</v>
      </c>
      <c r="G126" s="6">
        <v>2500000</v>
      </c>
      <c r="H126" s="6">
        <v>2221203</v>
      </c>
      <c r="I126" s="6">
        <v>100000</v>
      </c>
      <c r="J126" s="6">
        <f t="shared" si="1"/>
        <v>2600000</v>
      </c>
      <c r="K126" s="6">
        <v>88.848119999999994</v>
      </c>
    </row>
    <row r="127" spans="1:11" x14ac:dyDescent="0.25">
      <c r="A127" s="3" t="s">
        <v>177</v>
      </c>
      <c r="B127" s="3" t="s">
        <v>197</v>
      </c>
      <c r="C127" s="3" t="s">
        <v>198</v>
      </c>
      <c r="D127" s="3" t="s">
        <v>199</v>
      </c>
      <c r="E127" s="5" t="s">
        <v>200</v>
      </c>
      <c r="F127" s="6">
        <v>0</v>
      </c>
      <c r="G127" s="6">
        <v>1150</v>
      </c>
      <c r="H127" s="6">
        <v>1150</v>
      </c>
      <c r="I127" s="6"/>
      <c r="J127" s="6">
        <f t="shared" si="1"/>
        <v>1150</v>
      </c>
      <c r="K127" s="6">
        <v>100</v>
      </c>
    </row>
    <row r="128" spans="1:11" x14ac:dyDescent="0.25">
      <c r="A128" s="19" t="s">
        <v>201</v>
      </c>
      <c r="B128" s="20"/>
      <c r="C128" s="20"/>
      <c r="D128" s="20"/>
      <c r="E128" s="20"/>
      <c r="F128" s="7">
        <v>3350000</v>
      </c>
      <c r="G128" s="7">
        <v>3351150</v>
      </c>
      <c r="H128" s="7">
        <v>3139484</v>
      </c>
      <c r="I128" s="7">
        <f>SUM(I125:I127)</f>
        <v>300000</v>
      </c>
      <c r="J128" s="9">
        <f t="shared" si="1"/>
        <v>3651150</v>
      </c>
      <c r="K128" s="7">
        <v>93.68</v>
      </c>
    </row>
    <row r="129" spans="1:12" x14ac:dyDescent="0.25">
      <c r="A129" s="21" t="s">
        <v>202</v>
      </c>
      <c r="B129" s="22"/>
      <c r="C129" s="22"/>
      <c r="D129" s="22"/>
      <c r="E129" s="22"/>
      <c r="F129" s="8">
        <v>7593800</v>
      </c>
      <c r="G129" s="8">
        <v>8119950</v>
      </c>
      <c r="H129" s="8">
        <v>8109462.9400000004</v>
      </c>
      <c r="I129" s="8">
        <f>SUM(I111,I113,I115,I118,I121,I124,I128)</f>
        <v>714500</v>
      </c>
      <c r="J129" s="8">
        <f t="shared" si="1"/>
        <v>8834450</v>
      </c>
      <c r="K129" s="8">
        <v>99.87</v>
      </c>
    </row>
    <row r="130" spans="1:12" x14ac:dyDescent="0.25">
      <c r="A130" s="3" t="s">
        <v>203</v>
      </c>
      <c r="B130" s="3" t="s">
        <v>204</v>
      </c>
      <c r="C130" s="3" t="s">
        <v>15</v>
      </c>
      <c r="D130" s="3" t="s">
        <v>205</v>
      </c>
      <c r="E130" s="5" t="s">
        <v>206</v>
      </c>
      <c r="F130" s="6">
        <v>2001400</v>
      </c>
      <c r="G130" s="6">
        <v>2001400</v>
      </c>
      <c r="H130" s="6">
        <v>1667833</v>
      </c>
      <c r="I130" s="6"/>
      <c r="J130" s="6">
        <f t="shared" si="1"/>
        <v>2001400</v>
      </c>
      <c r="K130" s="6">
        <v>83.333316678325176</v>
      </c>
    </row>
    <row r="131" spans="1:12" x14ac:dyDescent="0.25">
      <c r="A131" s="19" t="s">
        <v>207</v>
      </c>
      <c r="B131" s="20"/>
      <c r="C131" s="20"/>
      <c r="D131" s="20"/>
      <c r="E131" s="20"/>
      <c r="F131" s="7">
        <v>2001400</v>
      </c>
      <c r="G131" s="7">
        <v>2001400</v>
      </c>
      <c r="H131" s="7">
        <v>1667833</v>
      </c>
      <c r="I131" s="7">
        <f>SUM(I130)</f>
        <v>0</v>
      </c>
      <c r="J131" s="9">
        <f t="shared" si="1"/>
        <v>2001400</v>
      </c>
      <c r="K131" s="7">
        <v>83.33</v>
      </c>
    </row>
    <row r="132" spans="1:12" x14ac:dyDescent="0.25">
      <c r="A132" s="3" t="s">
        <v>203</v>
      </c>
      <c r="B132" s="3" t="s">
        <v>208</v>
      </c>
      <c r="C132" s="3" t="s">
        <v>209</v>
      </c>
      <c r="D132" s="3" t="s">
        <v>100</v>
      </c>
      <c r="E132" s="5" t="s">
        <v>101</v>
      </c>
      <c r="F132" s="6">
        <v>30000</v>
      </c>
      <c r="G132" s="6">
        <v>30000</v>
      </c>
      <c r="H132" s="6">
        <v>28218</v>
      </c>
      <c r="I132" s="6"/>
      <c r="J132" s="6">
        <f t="shared" si="1"/>
        <v>30000</v>
      </c>
      <c r="K132" s="6">
        <v>94.06</v>
      </c>
    </row>
    <row r="133" spans="1:12" x14ac:dyDescent="0.25">
      <c r="A133" s="19" t="s">
        <v>210</v>
      </c>
      <c r="B133" s="20"/>
      <c r="C133" s="20"/>
      <c r="D133" s="20"/>
      <c r="E133" s="20"/>
      <c r="F133" s="7">
        <v>30000</v>
      </c>
      <c r="G133" s="7">
        <v>30000</v>
      </c>
      <c r="H133" s="7">
        <v>28218</v>
      </c>
      <c r="I133" s="7">
        <f>SUM(I132)</f>
        <v>0</v>
      </c>
      <c r="J133" s="9">
        <f t="shared" si="1"/>
        <v>30000</v>
      </c>
      <c r="K133" s="7">
        <v>94.06</v>
      </c>
    </row>
    <row r="134" spans="1:12" x14ac:dyDescent="0.25">
      <c r="A134" s="3" t="s">
        <v>203</v>
      </c>
      <c r="B134" s="3" t="s">
        <v>211</v>
      </c>
      <c r="C134" s="3" t="s">
        <v>15</v>
      </c>
      <c r="D134" s="3" t="s">
        <v>212</v>
      </c>
      <c r="E134" s="5" t="s">
        <v>213</v>
      </c>
      <c r="F134" s="6">
        <v>0</v>
      </c>
      <c r="G134" s="6">
        <v>106560</v>
      </c>
      <c r="H134" s="6">
        <v>108728</v>
      </c>
      <c r="I134" s="6">
        <v>2168</v>
      </c>
      <c r="J134" s="6">
        <f t="shared" si="1"/>
        <v>108728</v>
      </c>
      <c r="K134" s="6">
        <v>102.03453453453453</v>
      </c>
    </row>
    <row r="135" spans="1:12" x14ac:dyDescent="0.25">
      <c r="A135" s="19" t="s">
        <v>214</v>
      </c>
      <c r="B135" s="20"/>
      <c r="C135" s="20"/>
      <c r="D135" s="20"/>
      <c r="E135" s="20"/>
      <c r="F135" s="7">
        <v>0</v>
      </c>
      <c r="G135" s="7">
        <v>106560</v>
      </c>
      <c r="H135" s="7">
        <v>108728</v>
      </c>
      <c r="I135" s="7">
        <f>SUM(I134)</f>
        <v>2168</v>
      </c>
      <c r="J135" s="9">
        <f t="shared" ref="J135:J180" si="2">G135+I135</f>
        <v>108728</v>
      </c>
      <c r="K135" s="7">
        <v>102.03</v>
      </c>
    </row>
    <row r="136" spans="1:12" x14ac:dyDescent="0.25">
      <c r="A136" s="3" t="s">
        <v>203</v>
      </c>
      <c r="B136" s="3" t="s">
        <v>215</v>
      </c>
      <c r="C136" s="3" t="s">
        <v>216</v>
      </c>
      <c r="D136" s="3" t="s">
        <v>100</v>
      </c>
      <c r="E136" s="5" t="s">
        <v>101</v>
      </c>
      <c r="F136" s="6">
        <v>8000</v>
      </c>
      <c r="G136" s="6">
        <v>3000</v>
      </c>
      <c r="H136" s="6">
        <v>2220</v>
      </c>
      <c r="I136" s="6"/>
      <c r="J136" s="6">
        <f t="shared" si="2"/>
        <v>3000</v>
      </c>
      <c r="K136" s="6">
        <v>74</v>
      </c>
    </row>
    <row r="137" spans="1:12" x14ac:dyDescent="0.25">
      <c r="A137" s="3" t="s">
        <v>203</v>
      </c>
      <c r="B137" s="3" t="s">
        <v>215</v>
      </c>
      <c r="C137" s="3" t="s">
        <v>216</v>
      </c>
      <c r="D137" s="3" t="s">
        <v>17</v>
      </c>
      <c r="E137" s="5" t="s">
        <v>18</v>
      </c>
      <c r="F137" s="6">
        <v>0</v>
      </c>
      <c r="G137" s="6">
        <v>0</v>
      </c>
      <c r="H137" s="6">
        <v>12233</v>
      </c>
      <c r="I137" s="6">
        <v>12233</v>
      </c>
      <c r="J137" s="6">
        <f t="shared" si="2"/>
        <v>12233</v>
      </c>
      <c r="K137" s="6">
        <v>0</v>
      </c>
    </row>
    <row r="138" spans="1:12" x14ac:dyDescent="0.25">
      <c r="A138" s="3" t="s">
        <v>203</v>
      </c>
      <c r="B138" s="3" t="s">
        <v>215</v>
      </c>
      <c r="C138" s="3" t="s">
        <v>16</v>
      </c>
      <c r="D138" s="3" t="s">
        <v>217</v>
      </c>
      <c r="E138" s="5" t="s">
        <v>218</v>
      </c>
      <c r="F138" s="6">
        <v>50000</v>
      </c>
      <c r="G138" s="6">
        <v>25000</v>
      </c>
      <c r="H138" s="6">
        <v>24882.25</v>
      </c>
      <c r="I138" s="6"/>
      <c r="J138" s="6">
        <f t="shared" si="2"/>
        <v>25000</v>
      </c>
      <c r="K138" s="6">
        <v>99.528999999999996</v>
      </c>
    </row>
    <row r="139" spans="1:12" x14ac:dyDescent="0.25">
      <c r="A139" s="19" t="s">
        <v>219</v>
      </c>
      <c r="B139" s="20"/>
      <c r="C139" s="20"/>
      <c r="D139" s="20"/>
      <c r="E139" s="20"/>
      <c r="F139" s="7">
        <v>58000</v>
      </c>
      <c r="G139" s="7">
        <v>28000</v>
      </c>
      <c r="H139" s="7">
        <v>39335.25</v>
      </c>
      <c r="I139" s="7">
        <f>SUM(I136:I138)</f>
        <v>12233</v>
      </c>
      <c r="J139" s="9">
        <f t="shared" si="2"/>
        <v>40233</v>
      </c>
      <c r="K139" s="7">
        <v>140.47999999999999</v>
      </c>
    </row>
    <row r="140" spans="1:12" x14ac:dyDescent="0.25">
      <c r="A140" s="3" t="s">
        <v>203</v>
      </c>
      <c r="B140" s="3" t="s">
        <v>220</v>
      </c>
      <c r="C140" s="3" t="s">
        <v>163</v>
      </c>
      <c r="D140" s="3" t="s">
        <v>100</v>
      </c>
      <c r="E140" s="5" t="s">
        <v>101</v>
      </c>
      <c r="F140" s="6">
        <v>30000</v>
      </c>
      <c r="G140" s="6">
        <v>157100</v>
      </c>
      <c r="H140" s="6">
        <v>157050</v>
      </c>
      <c r="I140" s="6">
        <v>121000</v>
      </c>
      <c r="J140" s="6">
        <f t="shared" si="2"/>
        <v>278100</v>
      </c>
      <c r="K140" s="6">
        <v>99.968173138128577</v>
      </c>
      <c r="L140" t="s">
        <v>280</v>
      </c>
    </row>
    <row r="141" spans="1:12" x14ac:dyDescent="0.25">
      <c r="A141" s="19" t="s">
        <v>221</v>
      </c>
      <c r="B141" s="20"/>
      <c r="C141" s="20"/>
      <c r="D141" s="20"/>
      <c r="E141" s="20"/>
      <c r="F141" s="7">
        <v>30000</v>
      </c>
      <c r="G141" s="7">
        <v>157100</v>
      </c>
      <c r="H141" s="7">
        <v>157050</v>
      </c>
      <c r="I141" s="7">
        <f>SUM(I140)</f>
        <v>121000</v>
      </c>
      <c r="J141" s="9">
        <f t="shared" si="2"/>
        <v>278100</v>
      </c>
      <c r="K141" s="7">
        <v>99.97</v>
      </c>
    </row>
    <row r="142" spans="1:12" x14ac:dyDescent="0.25">
      <c r="A142" s="3" t="s">
        <v>203</v>
      </c>
      <c r="B142" s="3" t="s">
        <v>222</v>
      </c>
      <c r="C142" s="3" t="s">
        <v>163</v>
      </c>
      <c r="D142" s="3" t="s">
        <v>17</v>
      </c>
      <c r="E142" s="5" t="s">
        <v>18</v>
      </c>
      <c r="F142" s="6">
        <v>42000</v>
      </c>
      <c r="G142" s="6">
        <v>42000</v>
      </c>
      <c r="H142" s="6">
        <v>10000</v>
      </c>
      <c r="I142" s="6">
        <v>-32000</v>
      </c>
      <c r="J142" s="6">
        <f t="shared" si="2"/>
        <v>10000</v>
      </c>
      <c r="K142" s="6">
        <v>23.80952380952381</v>
      </c>
    </row>
    <row r="143" spans="1:12" x14ac:dyDescent="0.25">
      <c r="A143" s="19" t="s">
        <v>223</v>
      </c>
      <c r="B143" s="20"/>
      <c r="C143" s="20"/>
      <c r="D143" s="20"/>
      <c r="E143" s="20"/>
      <c r="F143" s="7">
        <v>42000</v>
      </c>
      <c r="G143" s="7">
        <v>42000</v>
      </c>
      <c r="H143" s="7">
        <v>10000</v>
      </c>
      <c r="I143" s="7">
        <f>SUM(I142)</f>
        <v>-32000</v>
      </c>
      <c r="J143" s="9">
        <f t="shared" si="2"/>
        <v>10000</v>
      </c>
      <c r="K143" s="7">
        <v>23.81</v>
      </c>
    </row>
    <row r="144" spans="1:12" x14ac:dyDescent="0.25">
      <c r="A144" s="21" t="s">
        <v>224</v>
      </c>
      <c r="B144" s="22"/>
      <c r="C144" s="22"/>
      <c r="D144" s="22"/>
      <c r="E144" s="22"/>
      <c r="F144" s="8">
        <v>2161400</v>
      </c>
      <c r="G144" s="8">
        <v>2365060</v>
      </c>
      <c r="H144" s="8">
        <v>2011164.25</v>
      </c>
      <c r="I144" s="8">
        <f>SUM(I131,I133,I135,I139,I141,I143)</f>
        <v>103401</v>
      </c>
      <c r="J144" s="8">
        <f t="shared" si="2"/>
        <v>2468461</v>
      </c>
      <c r="K144" s="8">
        <v>85.04</v>
      </c>
    </row>
    <row r="145" spans="1:11" x14ac:dyDescent="0.25">
      <c r="A145" s="3" t="s">
        <v>225</v>
      </c>
      <c r="B145" s="3" t="s">
        <v>226</v>
      </c>
      <c r="C145" s="3" t="s">
        <v>227</v>
      </c>
      <c r="D145" s="3" t="s">
        <v>89</v>
      </c>
      <c r="E145" s="5" t="s">
        <v>90</v>
      </c>
      <c r="F145" s="6">
        <v>0</v>
      </c>
      <c r="G145" s="6">
        <v>0</v>
      </c>
      <c r="H145" s="6">
        <v>0</v>
      </c>
      <c r="I145" s="6"/>
      <c r="J145" s="6">
        <f t="shared" si="2"/>
        <v>0</v>
      </c>
      <c r="K145" s="6">
        <v>0</v>
      </c>
    </row>
    <row r="146" spans="1:11" x14ac:dyDescent="0.25">
      <c r="A146" s="3" t="s">
        <v>225</v>
      </c>
      <c r="B146" s="3" t="s">
        <v>226</v>
      </c>
      <c r="C146" s="3" t="s">
        <v>227</v>
      </c>
      <c r="D146" s="3" t="s">
        <v>228</v>
      </c>
      <c r="E146" s="5" t="s">
        <v>229</v>
      </c>
      <c r="F146" s="6">
        <v>5000</v>
      </c>
      <c r="G146" s="6">
        <v>5000</v>
      </c>
      <c r="H146" s="6">
        <v>600</v>
      </c>
      <c r="I146" s="6">
        <v>-4000</v>
      </c>
      <c r="J146" s="6">
        <f t="shared" si="2"/>
        <v>1000</v>
      </c>
      <c r="K146" s="6">
        <v>12</v>
      </c>
    </row>
    <row r="147" spans="1:11" x14ac:dyDescent="0.25">
      <c r="A147" s="19" t="s">
        <v>230</v>
      </c>
      <c r="B147" s="20"/>
      <c r="C147" s="20"/>
      <c r="D147" s="20"/>
      <c r="E147" s="20"/>
      <c r="F147" s="7">
        <v>5000</v>
      </c>
      <c r="G147" s="7">
        <v>5000</v>
      </c>
      <c r="H147" s="7">
        <v>600</v>
      </c>
      <c r="I147" s="7">
        <f>SUM(I145:I146)</f>
        <v>-4000</v>
      </c>
      <c r="J147" s="9">
        <f t="shared" si="2"/>
        <v>1000</v>
      </c>
      <c r="K147" s="7">
        <v>12</v>
      </c>
    </row>
    <row r="148" spans="1:11" x14ac:dyDescent="0.25">
      <c r="A148" s="21" t="s">
        <v>231</v>
      </c>
      <c r="B148" s="22"/>
      <c r="C148" s="22"/>
      <c r="D148" s="22"/>
      <c r="E148" s="22"/>
      <c r="F148" s="8">
        <v>5000</v>
      </c>
      <c r="G148" s="8">
        <v>5000</v>
      </c>
      <c r="H148" s="8">
        <v>600</v>
      </c>
      <c r="I148" s="8">
        <f>SUM(I147)</f>
        <v>-4000</v>
      </c>
      <c r="J148" s="8">
        <f t="shared" si="2"/>
        <v>1000</v>
      </c>
      <c r="K148" s="8">
        <v>12</v>
      </c>
    </row>
    <row r="149" spans="1:11" x14ac:dyDescent="0.25">
      <c r="A149" s="3" t="s">
        <v>232</v>
      </c>
      <c r="B149" s="3" t="s">
        <v>233</v>
      </c>
      <c r="C149" s="3" t="s">
        <v>234</v>
      </c>
      <c r="D149" s="3" t="s">
        <v>100</v>
      </c>
      <c r="E149" s="5" t="s">
        <v>101</v>
      </c>
      <c r="F149" s="6">
        <v>35000</v>
      </c>
      <c r="G149" s="6">
        <v>25000</v>
      </c>
      <c r="H149" s="6">
        <v>12000</v>
      </c>
      <c r="I149" s="6">
        <v>-12000</v>
      </c>
      <c r="J149" s="6">
        <f t="shared" si="2"/>
        <v>13000</v>
      </c>
      <c r="K149" s="6">
        <v>48</v>
      </c>
    </row>
    <row r="150" spans="1:11" x14ac:dyDescent="0.25">
      <c r="A150" s="19" t="s">
        <v>235</v>
      </c>
      <c r="B150" s="20"/>
      <c r="C150" s="20"/>
      <c r="D150" s="20"/>
      <c r="E150" s="20"/>
      <c r="F150" s="7">
        <v>35000</v>
      </c>
      <c r="G150" s="7">
        <v>25000</v>
      </c>
      <c r="H150" s="7">
        <v>12000</v>
      </c>
      <c r="I150" s="7">
        <f>SUM(I149)</f>
        <v>-12000</v>
      </c>
      <c r="J150" s="9">
        <f t="shared" si="2"/>
        <v>13000</v>
      </c>
      <c r="K150" s="7">
        <v>48</v>
      </c>
    </row>
    <row r="151" spans="1:11" x14ac:dyDescent="0.25">
      <c r="A151" s="3" t="s">
        <v>232</v>
      </c>
      <c r="B151" s="3" t="s">
        <v>236</v>
      </c>
      <c r="C151" s="3" t="s">
        <v>234</v>
      </c>
      <c r="D151" s="3" t="s">
        <v>100</v>
      </c>
      <c r="E151" s="5" t="s">
        <v>101</v>
      </c>
      <c r="F151" s="6">
        <v>10000</v>
      </c>
      <c r="G151" s="6">
        <v>20000</v>
      </c>
      <c r="H151" s="6">
        <v>17500</v>
      </c>
      <c r="I151" s="6">
        <v>-2000</v>
      </c>
      <c r="J151" s="6">
        <f t="shared" si="2"/>
        <v>18000</v>
      </c>
      <c r="K151" s="6">
        <v>87.5</v>
      </c>
    </row>
    <row r="152" spans="1:11" x14ac:dyDescent="0.25">
      <c r="A152" s="19" t="s">
        <v>237</v>
      </c>
      <c r="B152" s="20"/>
      <c r="C152" s="20"/>
      <c r="D152" s="20"/>
      <c r="E152" s="20"/>
      <c r="F152" s="7">
        <v>10000</v>
      </c>
      <c r="G152" s="7">
        <v>20000</v>
      </c>
      <c r="H152" s="7">
        <v>17500</v>
      </c>
      <c r="I152" s="7">
        <f>SUM(I151)</f>
        <v>-2000</v>
      </c>
      <c r="J152" s="9">
        <f t="shared" si="2"/>
        <v>18000</v>
      </c>
      <c r="K152" s="7">
        <v>87.5</v>
      </c>
    </row>
    <row r="153" spans="1:11" x14ac:dyDescent="0.25">
      <c r="A153" s="21" t="s">
        <v>238</v>
      </c>
      <c r="B153" s="22"/>
      <c r="C153" s="22"/>
      <c r="D153" s="22"/>
      <c r="E153" s="22"/>
      <c r="F153" s="8">
        <v>45000</v>
      </c>
      <c r="G153" s="8">
        <v>45000</v>
      </c>
      <c r="H153" s="8">
        <v>29500</v>
      </c>
      <c r="I153" s="8">
        <f>SUM(I150,I152)</f>
        <v>-14000</v>
      </c>
      <c r="J153" s="8">
        <f t="shared" si="2"/>
        <v>31000</v>
      </c>
      <c r="K153" s="8">
        <v>65.56</v>
      </c>
    </row>
    <row r="154" spans="1:11" x14ac:dyDescent="0.25">
      <c r="A154" s="3" t="s">
        <v>239</v>
      </c>
      <c r="B154" s="3" t="s">
        <v>240</v>
      </c>
      <c r="C154" s="3" t="s">
        <v>168</v>
      </c>
      <c r="D154" s="3" t="s">
        <v>241</v>
      </c>
      <c r="E154" s="5" t="s">
        <v>242</v>
      </c>
      <c r="F154" s="6">
        <v>0</v>
      </c>
      <c r="G154" s="6">
        <v>10637</v>
      </c>
      <c r="H154" s="6">
        <v>10637</v>
      </c>
      <c r="I154" s="6"/>
      <c r="J154" s="6">
        <f t="shared" si="2"/>
        <v>10637</v>
      </c>
      <c r="K154" s="6">
        <v>100</v>
      </c>
    </row>
    <row r="155" spans="1:11" x14ac:dyDescent="0.25">
      <c r="A155" s="19" t="s">
        <v>243</v>
      </c>
      <c r="B155" s="20"/>
      <c r="C155" s="20"/>
      <c r="D155" s="20"/>
      <c r="E155" s="20"/>
      <c r="F155" s="7">
        <v>0</v>
      </c>
      <c r="G155" s="7">
        <v>10637</v>
      </c>
      <c r="H155" s="7">
        <v>10637</v>
      </c>
      <c r="I155" s="7">
        <f>SUM(I154)</f>
        <v>0</v>
      </c>
      <c r="J155" s="9">
        <f t="shared" si="2"/>
        <v>10637</v>
      </c>
      <c r="K155" s="7">
        <v>100</v>
      </c>
    </row>
    <row r="156" spans="1:11" x14ac:dyDescent="0.25">
      <c r="A156" s="3" t="s">
        <v>239</v>
      </c>
      <c r="B156" s="3" t="s">
        <v>244</v>
      </c>
      <c r="C156" s="3" t="s">
        <v>168</v>
      </c>
      <c r="D156" s="3" t="s">
        <v>241</v>
      </c>
      <c r="E156" s="5" t="s">
        <v>242</v>
      </c>
      <c r="F156" s="6">
        <v>0</v>
      </c>
      <c r="G156" s="6">
        <v>16213</v>
      </c>
      <c r="H156" s="6">
        <v>16212.56</v>
      </c>
      <c r="I156" s="6"/>
      <c r="J156" s="6">
        <f t="shared" si="2"/>
        <v>16213</v>
      </c>
      <c r="K156" s="6">
        <v>99.997286128415467</v>
      </c>
    </row>
    <row r="157" spans="1:11" x14ac:dyDescent="0.25">
      <c r="A157" s="19" t="s">
        <v>245</v>
      </c>
      <c r="B157" s="20"/>
      <c r="C157" s="20"/>
      <c r="D157" s="20"/>
      <c r="E157" s="20"/>
      <c r="F157" s="7">
        <v>0</v>
      </c>
      <c r="G157" s="7">
        <v>16213</v>
      </c>
      <c r="H157" s="7">
        <v>16212.56</v>
      </c>
      <c r="I157" s="7">
        <f>SUM(I156)</f>
        <v>0</v>
      </c>
      <c r="J157" s="9">
        <f t="shared" si="2"/>
        <v>16213</v>
      </c>
      <c r="K157" s="7">
        <v>100</v>
      </c>
    </row>
    <row r="158" spans="1:11" x14ac:dyDescent="0.25">
      <c r="A158" s="3" t="s">
        <v>239</v>
      </c>
      <c r="B158" s="3" t="s">
        <v>246</v>
      </c>
      <c r="C158" s="3" t="s">
        <v>15</v>
      </c>
      <c r="D158" s="3" t="s">
        <v>95</v>
      </c>
      <c r="E158" s="5" t="s">
        <v>96</v>
      </c>
      <c r="F158" s="6">
        <v>0</v>
      </c>
      <c r="G158" s="6">
        <v>727548</v>
      </c>
      <c r="H158" s="6">
        <v>727548</v>
      </c>
      <c r="I158" s="6"/>
      <c r="J158" s="6">
        <f t="shared" si="2"/>
        <v>727548</v>
      </c>
      <c r="K158" s="6">
        <v>100</v>
      </c>
    </row>
    <row r="159" spans="1:11" x14ac:dyDescent="0.25">
      <c r="A159" s="3" t="s">
        <v>239</v>
      </c>
      <c r="B159" s="3" t="s">
        <v>246</v>
      </c>
      <c r="C159" s="3" t="s">
        <v>247</v>
      </c>
      <c r="D159" s="3" t="s">
        <v>241</v>
      </c>
      <c r="E159" s="5" t="s">
        <v>242</v>
      </c>
      <c r="F159" s="6">
        <v>0</v>
      </c>
      <c r="G159" s="6">
        <v>42700</v>
      </c>
      <c r="H159" s="6">
        <v>42699.66</v>
      </c>
      <c r="I159" s="6"/>
      <c r="J159" s="6">
        <f t="shared" si="2"/>
        <v>42700</v>
      </c>
      <c r="K159" s="6">
        <v>99.999203747072599</v>
      </c>
    </row>
    <row r="160" spans="1:11" x14ac:dyDescent="0.25">
      <c r="A160" s="19" t="s">
        <v>248</v>
      </c>
      <c r="B160" s="20"/>
      <c r="C160" s="20"/>
      <c r="D160" s="20"/>
      <c r="E160" s="20"/>
      <c r="F160" s="7">
        <v>0</v>
      </c>
      <c r="G160" s="7">
        <v>770248</v>
      </c>
      <c r="H160" s="7">
        <v>770247.66</v>
      </c>
      <c r="I160" s="7">
        <f>SUM(I158:I159)</f>
        <v>0</v>
      </c>
      <c r="J160" s="9">
        <f t="shared" si="2"/>
        <v>770248</v>
      </c>
      <c r="K160" s="7">
        <v>100</v>
      </c>
    </row>
    <row r="161" spans="1:11" x14ac:dyDescent="0.25">
      <c r="A161" s="21" t="s">
        <v>249</v>
      </c>
      <c r="B161" s="22"/>
      <c r="C161" s="22"/>
      <c r="D161" s="22"/>
      <c r="E161" s="22"/>
      <c r="F161" s="8">
        <v>0</v>
      </c>
      <c r="G161" s="8">
        <v>797098</v>
      </c>
      <c r="H161" s="8">
        <v>797097.22</v>
      </c>
      <c r="I161" s="8">
        <f>SUM(I155,I157,I160)</f>
        <v>0</v>
      </c>
      <c r="J161" s="8">
        <f t="shared" si="2"/>
        <v>797098</v>
      </c>
      <c r="K161" s="8">
        <v>100</v>
      </c>
    </row>
    <row r="162" spans="1:11" x14ac:dyDescent="0.25">
      <c r="A162" s="3" t="s">
        <v>250</v>
      </c>
      <c r="B162" s="3" t="s">
        <v>251</v>
      </c>
      <c r="C162" s="3" t="s">
        <v>15</v>
      </c>
      <c r="D162" s="3" t="s">
        <v>252</v>
      </c>
      <c r="E162" s="5" t="s">
        <v>253</v>
      </c>
      <c r="F162" s="6">
        <v>3000</v>
      </c>
      <c r="G162" s="6">
        <v>3000</v>
      </c>
      <c r="H162" s="6">
        <v>1852</v>
      </c>
      <c r="I162" s="6"/>
      <c r="J162" s="6">
        <f t="shared" si="2"/>
        <v>3000</v>
      </c>
      <c r="K162" s="6">
        <v>61.733333333333334</v>
      </c>
    </row>
    <row r="163" spans="1:11" x14ac:dyDescent="0.25">
      <c r="A163" s="19" t="s">
        <v>254</v>
      </c>
      <c r="B163" s="20"/>
      <c r="C163" s="20"/>
      <c r="D163" s="20"/>
      <c r="E163" s="20"/>
      <c r="F163" s="7">
        <v>3000</v>
      </c>
      <c r="G163" s="7">
        <v>3000</v>
      </c>
      <c r="H163" s="7">
        <v>1852</v>
      </c>
      <c r="I163" s="7">
        <f>SUM(I162)</f>
        <v>0</v>
      </c>
      <c r="J163" s="9">
        <f t="shared" si="2"/>
        <v>3000</v>
      </c>
      <c r="K163" s="7">
        <v>61.73</v>
      </c>
    </row>
    <row r="164" spans="1:11" x14ac:dyDescent="0.25">
      <c r="A164" s="3" t="s">
        <v>250</v>
      </c>
      <c r="B164" s="3" t="s">
        <v>255</v>
      </c>
      <c r="C164" s="3" t="s">
        <v>91</v>
      </c>
      <c r="D164" s="3" t="s">
        <v>106</v>
      </c>
      <c r="E164" s="5" t="s">
        <v>256</v>
      </c>
      <c r="F164" s="6">
        <v>500</v>
      </c>
      <c r="G164" s="6">
        <v>700</v>
      </c>
      <c r="H164" s="6">
        <v>667.63</v>
      </c>
      <c r="I164" s="6"/>
      <c r="J164" s="6">
        <f t="shared" si="2"/>
        <v>700</v>
      </c>
      <c r="K164" s="6">
        <v>95.375714285714281</v>
      </c>
    </row>
    <row r="165" spans="1:11" x14ac:dyDescent="0.25">
      <c r="A165" s="3" t="s">
        <v>250</v>
      </c>
      <c r="B165" s="3" t="s">
        <v>255</v>
      </c>
      <c r="C165" s="3" t="s">
        <v>16</v>
      </c>
      <c r="D165" s="3" t="s">
        <v>106</v>
      </c>
      <c r="E165" s="5" t="s">
        <v>256</v>
      </c>
      <c r="F165" s="6">
        <v>3500</v>
      </c>
      <c r="G165" s="6">
        <v>3500</v>
      </c>
      <c r="H165" s="6">
        <v>3974.44</v>
      </c>
      <c r="I165" s="6">
        <v>700</v>
      </c>
      <c r="J165" s="6">
        <f t="shared" si="2"/>
        <v>4200</v>
      </c>
      <c r="K165" s="6">
        <v>113.55542857142858</v>
      </c>
    </row>
    <row r="166" spans="1:11" x14ac:dyDescent="0.25">
      <c r="A166" s="19" t="s">
        <v>257</v>
      </c>
      <c r="B166" s="20"/>
      <c r="C166" s="20"/>
      <c r="D166" s="20"/>
      <c r="E166" s="20"/>
      <c r="F166" s="7">
        <v>4000</v>
      </c>
      <c r="G166" s="7">
        <v>4200</v>
      </c>
      <c r="H166" s="7">
        <v>4642.07</v>
      </c>
      <c r="I166" s="7">
        <f>SUM(I164:I165)</f>
        <v>700</v>
      </c>
      <c r="J166" s="9">
        <f t="shared" si="2"/>
        <v>4900</v>
      </c>
      <c r="K166" s="7">
        <v>110.53</v>
      </c>
    </row>
    <row r="167" spans="1:11" x14ac:dyDescent="0.25">
      <c r="A167" s="21" t="s">
        <v>258</v>
      </c>
      <c r="B167" s="22"/>
      <c r="C167" s="22"/>
      <c r="D167" s="22"/>
      <c r="E167" s="22"/>
      <c r="F167" s="8">
        <v>7000</v>
      </c>
      <c r="G167" s="8">
        <v>7200</v>
      </c>
      <c r="H167" s="8">
        <v>6014.07</v>
      </c>
      <c r="I167" s="8">
        <f>SUM(I163,I166)</f>
        <v>700</v>
      </c>
      <c r="J167" s="8">
        <f t="shared" si="2"/>
        <v>7900</v>
      </c>
      <c r="K167" s="8">
        <v>83.53</v>
      </c>
    </row>
    <row r="168" spans="1:11" x14ac:dyDescent="0.25">
      <c r="A168" s="3" t="s">
        <v>259</v>
      </c>
      <c r="B168" s="3" t="s">
        <v>260</v>
      </c>
      <c r="C168" s="3" t="s">
        <v>261</v>
      </c>
      <c r="D168" s="3" t="s">
        <v>100</v>
      </c>
      <c r="E168" s="5" t="s">
        <v>101</v>
      </c>
      <c r="F168" s="6">
        <v>170000</v>
      </c>
      <c r="G168" s="6">
        <v>233200</v>
      </c>
      <c r="H168" s="6">
        <v>233326</v>
      </c>
      <c r="I168" s="6"/>
      <c r="J168" s="6">
        <f t="shared" si="2"/>
        <v>233200</v>
      </c>
      <c r="K168" s="6">
        <v>100.0540308747856</v>
      </c>
    </row>
    <row r="169" spans="1:11" x14ac:dyDescent="0.25">
      <c r="A169" s="3" t="s">
        <v>259</v>
      </c>
      <c r="B169" s="3" t="s">
        <v>260</v>
      </c>
      <c r="C169" s="3" t="s">
        <v>261</v>
      </c>
      <c r="D169" s="3" t="s">
        <v>89</v>
      </c>
      <c r="E169" s="5" t="s">
        <v>90</v>
      </c>
      <c r="F169" s="6">
        <v>0</v>
      </c>
      <c r="G169" s="6">
        <v>9000</v>
      </c>
      <c r="H169" s="6">
        <v>11720</v>
      </c>
      <c r="I169" s="6">
        <v>3000</v>
      </c>
      <c r="J169" s="6">
        <f t="shared" si="2"/>
        <v>12000</v>
      </c>
      <c r="K169" s="6">
        <v>130.22222222222223</v>
      </c>
    </row>
    <row r="170" spans="1:11" x14ac:dyDescent="0.25">
      <c r="A170" s="19" t="s">
        <v>262</v>
      </c>
      <c r="B170" s="20"/>
      <c r="C170" s="20"/>
      <c r="D170" s="20"/>
      <c r="E170" s="20"/>
      <c r="F170" s="7">
        <v>170000</v>
      </c>
      <c r="G170" s="7">
        <v>242200</v>
      </c>
      <c r="H170" s="7">
        <v>245046</v>
      </c>
      <c r="I170" s="7">
        <f>SUM(I168:I169)</f>
        <v>3000</v>
      </c>
      <c r="J170" s="9">
        <f t="shared" si="2"/>
        <v>245200</v>
      </c>
      <c r="K170" s="7">
        <v>101.18</v>
      </c>
    </row>
    <row r="171" spans="1:11" x14ac:dyDescent="0.25">
      <c r="A171" s="3" t="s">
        <v>259</v>
      </c>
      <c r="B171" s="3" t="s">
        <v>263</v>
      </c>
      <c r="C171" s="3" t="s">
        <v>264</v>
      </c>
      <c r="D171" s="3" t="s">
        <v>228</v>
      </c>
      <c r="E171" s="5" t="s">
        <v>229</v>
      </c>
      <c r="F171" s="6">
        <v>0</v>
      </c>
      <c r="G171" s="6">
        <v>24000</v>
      </c>
      <c r="H171" s="6">
        <v>24000</v>
      </c>
      <c r="I171" s="6"/>
      <c r="J171" s="6">
        <f t="shared" si="2"/>
        <v>24000</v>
      </c>
      <c r="K171" s="6">
        <v>100</v>
      </c>
    </row>
    <row r="172" spans="1:11" x14ac:dyDescent="0.25">
      <c r="A172" s="19" t="s">
        <v>265</v>
      </c>
      <c r="B172" s="20"/>
      <c r="C172" s="20"/>
      <c r="D172" s="20"/>
      <c r="E172" s="20"/>
      <c r="F172" s="7">
        <v>0</v>
      </c>
      <c r="G172" s="7">
        <v>24000</v>
      </c>
      <c r="H172" s="7">
        <v>24000</v>
      </c>
      <c r="I172" s="7">
        <f>SUM(I171)</f>
        <v>0</v>
      </c>
      <c r="J172" s="9">
        <f t="shared" si="2"/>
        <v>24000</v>
      </c>
      <c r="K172" s="7">
        <v>100</v>
      </c>
    </row>
    <row r="173" spans="1:11" x14ac:dyDescent="0.25">
      <c r="A173" s="3" t="s">
        <v>259</v>
      </c>
      <c r="B173" s="3" t="s">
        <v>266</v>
      </c>
      <c r="C173" s="3" t="s">
        <v>267</v>
      </c>
      <c r="D173" s="3" t="s">
        <v>241</v>
      </c>
      <c r="E173" s="5" t="s">
        <v>242</v>
      </c>
      <c r="F173" s="6">
        <v>250000</v>
      </c>
      <c r="G173" s="6">
        <v>350000</v>
      </c>
      <c r="H173" s="6">
        <v>373104</v>
      </c>
      <c r="I173" s="6">
        <v>154000</v>
      </c>
      <c r="J173" s="6">
        <f t="shared" si="2"/>
        <v>504000</v>
      </c>
      <c r="K173" s="6">
        <v>106.60114285714286</v>
      </c>
    </row>
    <row r="174" spans="1:11" x14ac:dyDescent="0.25">
      <c r="A174" s="19" t="s">
        <v>268</v>
      </c>
      <c r="B174" s="20"/>
      <c r="C174" s="20"/>
      <c r="D174" s="20"/>
      <c r="E174" s="20"/>
      <c r="F174" s="7">
        <v>250000</v>
      </c>
      <c r="G174" s="7">
        <v>350000</v>
      </c>
      <c r="H174" s="7">
        <v>373104</v>
      </c>
      <c r="I174" s="7">
        <f>SUM(I173)</f>
        <v>154000</v>
      </c>
      <c r="J174" s="9">
        <f t="shared" si="2"/>
        <v>504000</v>
      </c>
      <c r="K174" s="7">
        <v>106.6</v>
      </c>
    </row>
    <row r="175" spans="1:11" x14ac:dyDescent="0.25">
      <c r="A175" s="3" t="s">
        <v>259</v>
      </c>
      <c r="B175" s="3" t="s">
        <v>269</v>
      </c>
      <c r="C175" s="3" t="s">
        <v>270</v>
      </c>
      <c r="D175" s="3" t="s">
        <v>100</v>
      </c>
      <c r="E175" s="5" t="s">
        <v>101</v>
      </c>
      <c r="F175" s="6">
        <v>30000</v>
      </c>
      <c r="G175" s="6">
        <v>85000</v>
      </c>
      <c r="H175" s="6">
        <v>86552</v>
      </c>
      <c r="I175" s="6">
        <v>2000</v>
      </c>
      <c r="J175" s="6">
        <f t="shared" si="2"/>
        <v>87000</v>
      </c>
      <c r="K175" s="6">
        <v>101.82588235294118</v>
      </c>
    </row>
    <row r="176" spans="1:11" x14ac:dyDescent="0.25">
      <c r="A176" s="19" t="s">
        <v>271</v>
      </c>
      <c r="B176" s="20"/>
      <c r="C176" s="20"/>
      <c r="D176" s="20"/>
      <c r="E176" s="20"/>
      <c r="F176" s="7">
        <v>30000</v>
      </c>
      <c r="G176" s="7">
        <v>85000</v>
      </c>
      <c r="H176" s="7">
        <v>86552</v>
      </c>
      <c r="I176" s="7">
        <f>SUM(I175)</f>
        <v>2000</v>
      </c>
      <c r="J176" s="9">
        <f t="shared" si="2"/>
        <v>87000</v>
      </c>
      <c r="K176" s="7">
        <v>101.83</v>
      </c>
    </row>
    <row r="177" spans="1:11" x14ac:dyDescent="0.25">
      <c r="A177" s="3" t="s">
        <v>259</v>
      </c>
      <c r="B177" s="3" t="s">
        <v>272</v>
      </c>
      <c r="C177" s="3" t="s">
        <v>15</v>
      </c>
      <c r="D177" s="3" t="s">
        <v>95</v>
      </c>
      <c r="E177" s="5" t="s">
        <v>96</v>
      </c>
      <c r="F177" s="6">
        <v>0</v>
      </c>
      <c r="G177" s="6">
        <v>40321</v>
      </c>
      <c r="H177" s="6">
        <v>0</v>
      </c>
      <c r="I177" s="13"/>
      <c r="J177" s="6">
        <f t="shared" si="2"/>
        <v>40321</v>
      </c>
      <c r="K177" s="6">
        <v>0</v>
      </c>
    </row>
    <row r="178" spans="1:11" x14ac:dyDescent="0.25">
      <c r="A178" s="19" t="s">
        <v>273</v>
      </c>
      <c r="B178" s="20"/>
      <c r="C178" s="20"/>
      <c r="D178" s="20"/>
      <c r="E178" s="20"/>
      <c r="F178" s="7">
        <v>0</v>
      </c>
      <c r="G178" s="7">
        <v>40321</v>
      </c>
      <c r="H178" s="7">
        <v>0</v>
      </c>
      <c r="I178" s="7">
        <f>SUM(I177)</f>
        <v>0</v>
      </c>
      <c r="J178" s="9">
        <f t="shared" si="2"/>
        <v>40321</v>
      </c>
      <c r="K178" s="7">
        <v>0</v>
      </c>
    </row>
    <row r="179" spans="1:11" x14ac:dyDescent="0.25">
      <c r="A179" s="21" t="s">
        <v>274</v>
      </c>
      <c r="B179" s="22"/>
      <c r="C179" s="22"/>
      <c r="D179" s="22"/>
      <c r="E179" s="22"/>
      <c r="F179" s="8">
        <v>450000</v>
      </c>
      <c r="G179" s="8">
        <v>741521</v>
      </c>
      <c r="H179" s="8">
        <v>728702</v>
      </c>
      <c r="I179" s="8">
        <f>SUM(I170,I172,I174,I176,I178)</f>
        <v>159000</v>
      </c>
      <c r="J179" s="8">
        <f t="shared" si="2"/>
        <v>900521</v>
      </c>
      <c r="K179" s="8">
        <v>98.27</v>
      </c>
    </row>
    <row r="180" spans="1:11" x14ac:dyDescent="0.25">
      <c r="A180" s="23" t="s">
        <v>275</v>
      </c>
      <c r="B180" s="24"/>
      <c r="C180" s="24"/>
      <c r="D180" s="24"/>
      <c r="E180" s="24"/>
      <c r="F180" s="11">
        <v>56395738</v>
      </c>
      <c r="G180" s="11">
        <v>67770610</v>
      </c>
      <c r="H180" s="11">
        <v>62545450.130000003</v>
      </c>
      <c r="I180" s="11">
        <f>SUM(I46,I56,I87,I99,I108,I129,I144,I148,I153,I161,I167,I179)</f>
        <v>589058</v>
      </c>
      <c r="J180" s="12">
        <f t="shared" si="2"/>
        <v>68359668</v>
      </c>
      <c r="K180" s="11">
        <v>92.29</v>
      </c>
    </row>
    <row r="181" spans="1:11" x14ac:dyDescent="0.25">
      <c r="A181" s="25"/>
      <c r="B181" s="26"/>
      <c r="C181" s="26"/>
      <c r="D181" s="26"/>
      <c r="E181" s="26"/>
      <c r="F181" s="26"/>
      <c r="G181" s="26"/>
      <c r="H181" s="26"/>
      <c r="I181" s="27"/>
      <c r="J181" s="27"/>
      <c r="K181" s="26"/>
    </row>
    <row r="182" spans="1:11" ht="30.75" customHeight="1" x14ac:dyDescent="0.25">
      <c r="A182" s="18" t="s">
        <v>281</v>
      </c>
      <c r="B182" s="18"/>
      <c r="C182" s="18"/>
      <c r="D182">
        <v>8115</v>
      </c>
      <c r="E182" t="s">
        <v>282</v>
      </c>
      <c r="G182" s="14">
        <v>18972000</v>
      </c>
      <c r="H182" s="14"/>
      <c r="I182" s="14"/>
      <c r="J182" s="14">
        <v>18972000</v>
      </c>
    </row>
    <row r="184" spans="1:11" x14ac:dyDescent="0.25">
      <c r="E184" s="15" t="s">
        <v>283</v>
      </c>
      <c r="F184" s="15"/>
      <c r="G184" s="15"/>
      <c r="H184" s="15"/>
      <c r="I184" s="15"/>
      <c r="J184" s="16">
        <f>SUM(J180,J182)</f>
        <v>87331668</v>
      </c>
    </row>
    <row r="185" spans="1:11" x14ac:dyDescent="0.25">
      <c r="E185" s="15"/>
      <c r="F185" s="15"/>
      <c r="G185" s="15"/>
      <c r="H185" s="15"/>
      <c r="I185" s="15"/>
      <c r="J185" s="15"/>
    </row>
  </sheetData>
  <mergeCells count="83">
    <mergeCell ref="B4:K4"/>
    <mergeCell ref="A25:E25"/>
    <mergeCell ref="A27:E27"/>
    <mergeCell ref="A1:A2"/>
    <mergeCell ref="B1:H1"/>
    <mergeCell ref="K1:K2"/>
    <mergeCell ref="B2:H2"/>
    <mergeCell ref="A3:K3"/>
    <mergeCell ref="A29:E29"/>
    <mergeCell ref="A31:E31"/>
    <mergeCell ref="A33:E33"/>
    <mergeCell ref="A35:E35"/>
    <mergeCell ref="A37:E37"/>
    <mergeCell ref="A39:E39"/>
    <mergeCell ref="A41:E41"/>
    <mergeCell ref="A43:E43"/>
    <mergeCell ref="A45:E45"/>
    <mergeCell ref="A46:E46"/>
    <mergeCell ref="A48:E48"/>
    <mergeCell ref="A51:E51"/>
    <mergeCell ref="A55:E55"/>
    <mergeCell ref="A56:E56"/>
    <mergeCell ref="A59:E59"/>
    <mergeCell ref="A61:E61"/>
    <mergeCell ref="A64:E64"/>
    <mergeCell ref="A66:E66"/>
    <mergeCell ref="A68:E68"/>
    <mergeCell ref="A71:E71"/>
    <mergeCell ref="A74:E74"/>
    <mergeCell ref="A76:E76"/>
    <mergeCell ref="A78:E78"/>
    <mergeCell ref="A80:E80"/>
    <mergeCell ref="A82:E82"/>
    <mergeCell ref="A86:E86"/>
    <mergeCell ref="A87:E87"/>
    <mergeCell ref="A89:E89"/>
    <mergeCell ref="A91:E91"/>
    <mergeCell ref="A94:E94"/>
    <mergeCell ref="A96:E96"/>
    <mergeCell ref="A98:E98"/>
    <mergeCell ref="A99:E99"/>
    <mergeCell ref="A101:E101"/>
    <mergeCell ref="A103:E103"/>
    <mergeCell ref="A105:E105"/>
    <mergeCell ref="A107:E107"/>
    <mergeCell ref="A108:E108"/>
    <mergeCell ref="A111:E111"/>
    <mergeCell ref="A113:E113"/>
    <mergeCell ref="A115:E115"/>
    <mergeCell ref="A118:E118"/>
    <mergeCell ref="A121:E121"/>
    <mergeCell ref="A124:E124"/>
    <mergeCell ref="A128:E128"/>
    <mergeCell ref="A129:E129"/>
    <mergeCell ref="A131:E131"/>
    <mergeCell ref="A133:E133"/>
    <mergeCell ref="A135:E135"/>
    <mergeCell ref="A139:E139"/>
    <mergeCell ref="A141:E141"/>
    <mergeCell ref="A143:E143"/>
    <mergeCell ref="A144:E144"/>
    <mergeCell ref="A147:E147"/>
    <mergeCell ref="A148:E148"/>
    <mergeCell ref="A160:E160"/>
    <mergeCell ref="A161:E161"/>
    <mergeCell ref="A163:E163"/>
    <mergeCell ref="A166:E166"/>
    <mergeCell ref="A150:E150"/>
    <mergeCell ref="A152:E152"/>
    <mergeCell ref="A153:E153"/>
    <mergeCell ref="A155:E155"/>
    <mergeCell ref="A157:E157"/>
    <mergeCell ref="I181:K181"/>
    <mergeCell ref="A167:E167"/>
    <mergeCell ref="A170:E170"/>
    <mergeCell ref="A172:E172"/>
    <mergeCell ref="A174:E174"/>
    <mergeCell ref="A176:E176"/>
    <mergeCell ref="A182:C182"/>
    <mergeCell ref="A178:E178"/>
    <mergeCell ref="A179:E179"/>
    <mergeCell ref="A180:E180"/>
    <mergeCell ref="A181:H181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51FAC8C302A94B973C770997A159E1" ma:contentTypeVersion="0" ma:contentTypeDescription="Vytvoří nový dokument" ma:contentTypeScope="" ma:versionID="a596de9252497c3a4785e8d65aa03d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D721F-B127-4BE1-9B9F-68336E31D83A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96654F-CC0C-468D-9540-92091FAE5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6EA72E-32D5-4230-ABF4-974240579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Příjmy</vt:lpstr>
      <vt:lpstr>Příjmy!Názvy_tisku</vt:lpstr>
      <vt:lpstr>Příjmy!Oblast_tisku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cp:lastPrinted>2017-12-15T06:13:50Z</cp:lastPrinted>
  <dcterms:created xsi:type="dcterms:W3CDTF">2017-11-15T10:17:21Z</dcterms:created>
  <dcterms:modified xsi:type="dcterms:W3CDTF">2017-12-15T09:12:52Z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0x010100D051FAC8C302A94B973C770997A159E1</vt:lpwstr>
  </property>
</Properties>
</file>