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ablova\Desktop\2025\"/>
    </mc:Choice>
  </mc:AlternateContent>
  <xr:revisionPtr revIDLastSave="0" documentId="13_ncr:1_{0AE1CFF7-DA59-445B-A767-5438AF3EEDDF}" xr6:coauthVersionLast="36" xr6:coauthVersionMax="36" xr10:uidLastSave="{00000000-0000-0000-0000-000000000000}"/>
  <bookViews>
    <workbookView xWindow="0" yWindow="0" windowWidth="28800" windowHeight="12225" xr2:uid="{D83B1925-5BF1-4ED7-8CAA-E7CDC6F7BB4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9" i="1" l="1"/>
  <c r="I148" i="1"/>
  <c r="I130" i="1"/>
  <c r="I128" i="1"/>
  <c r="G130" i="1" l="1"/>
  <c r="F130" i="1"/>
  <c r="E130" i="1"/>
  <c r="D130" i="1"/>
  <c r="G128" i="1"/>
  <c r="F128" i="1"/>
  <c r="E128" i="1"/>
  <c r="D128" i="1"/>
  <c r="I190" i="1" l="1"/>
  <c r="I188" i="1"/>
  <c r="I182" i="1"/>
  <c r="I180" i="1"/>
  <c r="I173" i="1"/>
  <c r="I171" i="1"/>
  <c r="I165" i="1"/>
  <c r="I163" i="1"/>
  <c r="I191" i="1" l="1"/>
  <c r="I192" i="1"/>
  <c r="I147" i="1"/>
  <c r="I145" i="1"/>
  <c r="I139" i="1"/>
  <c r="I137" i="1"/>
  <c r="I124" i="1"/>
  <c r="I120" i="1"/>
  <c r="I113" i="1"/>
  <c r="I111" i="1"/>
  <c r="I95" i="1"/>
  <c r="I93" i="1"/>
  <c r="I87" i="1"/>
  <c r="I85" i="1"/>
  <c r="I80" i="1"/>
  <c r="I74" i="1"/>
  <c r="I72" i="1"/>
  <c r="I59" i="1"/>
  <c r="I57" i="1"/>
  <c r="I55" i="1"/>
  <c r="I46" i="1"/>
  <c r="I44" i="1"/>
  <c r="I35" i="1"/>
  <c r="I33" i="1"/>
  <c r="I27" i="1"/>
  <c r="I31" i="1" s="1"/>
  <c r="I26" i="1"/>
  <c r="I18" i="1"/>
  <c r="I16" i="1"/>
  <c r="I96" i="1" l="1"/>
  <c r="I97" i="1"/>
  <c r="I60" i="1"/>
  <c r="I61" i="1"/>
  <c r="I196" i="1" l="1"/>
  <c r="I195" i="1"/>
  <c r="G19" i="1"/>
  <c r="G26" i="1" s="1"/>
  <c r="E26" i="1"/>
  <c r="D26" i="1"/>
  <c r="E61" i="1" l="1"/>
  <c r="E196" i="1" s="1"/>
  <c r="F61" i="1"/>
  <c r="G61" i="1"/>
  <c r="G196" i="1" s="1"/>
  <c r="D61" i="1"/>
  <c r="D196" i="1" s="1"/>
  <c r="G6" i="1"/>
  <c r="G7" i="1"/>
  <c r="G8" i="1"/>
  <c r="G9" i="1"/>
  <c r="G10" i="1"/>
  <c r="G11" i="1"/>
  <c r="G12" i="1"/>
  <c r="G13" i="1"/>
  <c r="G14" i="1"/>
  <c r="G15" i="1"/>
  <c r="G5" i="1"/>
  <c r="F196" i="1" l="1"/>
  <c r="H196" i="1" s="1"/>
  <c r="H61" i="1"/>
  <c r="D120" i="1" l="1"/>
  <c r="E120" i="1"/>
  <c r="F120" i="1"/>
  <c r="H115" i="1"/>
  <c r="H116" i="1"/>
  <c r="H117" i="1"/>
  <c r="H118" i="1"/>
  <c r="H119" i="1"/>
  <c r="H114" i="1"/>
  <c r="G115" i="1"/>
  <c r="G116" i="1"/>
  <c r="G117" i="1"/>
  <c r="G118" i="1"/>
  <c r="G119" i="1"/>
  <c r="G114" i="1"/>
  <c r="H37" i="1"/>
  <c r="H39" i="1"/>
  <c r="H40" i="1"/>
  <c r="H41" i="1"/>
  <c r="H42" i="1"/>
  <c r="H43" i="1"/>
  <c r="H36" i="1"/>
  <c r="D44" i="1"/>
  <c r="D60" i="1" s="1"/>
  <c r="D195" i="1" s="1"/>
  <c r="E44" i="1"/>
  <c r="G37" i="1"/>
  <c r="G39" i="1"/>
  <c r="G40" i="1"/>
  <c r="G41" i="1"/>
  <c r="G42" i="1"/>
  <c r="G43" i="1"/>
  <c r="G36" i="1"/>
  <c r="F38" i="1"/>
  <c r="E137" i="1"/>
  <c r="F137" i="1"/>
  <c r="D137" i="1"/>
  <c r="H132" i="1"/>
  <c r="H133" i="1"/>
  <c r="H134" i="1"/>
  <c r="H135" i="1"/>
  <c r="H131" i="1"/>
  <c r="G132" i="1"/>
  <c r="G133" i="1"/>
  <c r="G134" i="1"/>
  <c r="G135" i="1"/>
  <c r="G136" i="1"/>
  <c r="G131" i="1"/>
  <c r="H6" i="1"/>
  <c r="H7" i="1"/>
  <c r="H8" i="1"/>
  <c r="H9" i="1"/>
  <c r="H10" i="1"/>
  <c r="H11" i="1"/>
  <c r="H12" i="1"/>
  <c r="H13" i="1"/>
  <c r="H14" i="1"/>
  <c r="H15" i="1"/>
  <c r="H5" i="1"/>
  <c r="F16" i="1"/>
  <c r="E16" i="1"/>
  <c r="F48" i="1"/>
  <c r="G137" i="1" l="1"/>
  <c r="H137" i="1"/>
  <c r="E60" i="1"/>
  <c r="E195" i="1" s="1"/>
  <c r="G120" i="1"/>
  <c r="H38" i="1"/>
  <c r="G48" i="1"/>
  <c r="G55" i="1" s="1"/>
  <c r="G38" i="1"/>
  <c r="G44" i="1" s="1"/>
  <c r="F44" i="1"/>
  <c r="G16" i="1"/>
  <c r="G60" i="1" l="1"/>
  <c r="G195" i="1" s="1"/>
  <c r="H44" i="1"/>
  <c r="F60" i="1"/>
  <c r="H60" i="1" s="1"/>
  <c r="F195" i="1" l="1"/>
  <c r="H19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Kelnarová Marie - ZŠ a MŠ Štramberk</author>
  </authors>
  <commentList>
    <comment ref="I5" authorId="0" shapeId="0" xr:uid="{10586F01-EF87-455F-9E87-599D46DA5E5B}">
      <text>
        <r>
          <rPr>
            <b/>
            <sz val="9"/>
            <color indexed="81"/>
            <rFont val="Tahoma"/>
            <family val="2"/>
            <charset val="238"/>
          </rPr>
          <t>Kelnarová Marie - ZŠ a MŠ Štramberk:</t>
        </r>
        <r>
          <rPr>
            <sz val="9"/>
            <color indexed="81"/>
            <rFont val="Tahoma"/>
            <family val="2"/>
            <charset val="238"/>
          </rPr>
          <t xml:space="preserve">
navýšení spotřeby je z důvodu zdražování (náplně do fixů na tabule, tonery ...), obnovení učebnic – počítáme, že využijeme krajské finance, ale je potřeba zakoupit novou řadu pro anglický jazyk a peníze z ONIV nejsou jen na učebnice</t>
        </r>
      </text>
    </comment>
    <comment ref="I6" authorId="0" shapeId="0" xr:uid="{C0AC11E0-75CF-497F-BB55-D7EEA3BA336D}">
      <text>
        <r>
          <rPr>
            <b/>
            <sz val="9"/>
            <color indexed="81"/>
            <rFont val="Tahoma"/>
            <family val="2"/>
            <charset val="238"/>
          </rPr>
          <t>Kelnarová Marie - ZŠ a MŠ Štramberk:</t>
        </r>
        <r>
          <rPr>
            <sz val="9"/>
            <color indexed="81"/>
            <rFont val="Tahoma"/>
            <family val="2"/>
            <charset val="238"/>
          </rPr>
          <t xml:space="preserve">
snížení cen energií
el.energie 575 tis
plyn 1100 tis
voda 160 tis
Srážková voda 110 tis</t>
        </r>
      </text>
    </comment>
    <comment ref="I7" authorId="0" shapeId="0" xr:uid="{37F35842-0612-468C-85E1-841191CC98B6}">
      <text>
        <r>
          <rPr>
            <b/>
            <sz val="9"/>
            <color indexed="81"/>
            <rFont val="Tahoma"/>
            <family val="2"/>
            <charset val="238"/>
          </rPr>
          <t>Kelnarová Marie - ZŠ a MŠ Štramberk:</t>
        </r>
        <r>
          <rPr>
            <sz val="9"/>
            <color indexed="81"/>
            <rFont val="Tahoma"/>
            <family val="2"/>
            <charset val="238"/>
          </rPr>
          <t xml:space="preserve">
navýšení je z důvodu plánované výmalba, výměna dveří a nábytku tříd, sanační omítky suterénu</t>
        </r>
      </text>
    </comment>
    <comment ref="I10" authorId="0" shapeId="0" xr:uid="{0224D3E2-2F6B-4FFF-8B32-8282D21B7F2B}">
      <text>
        <r>
          <rPr>
            <b/>
            <sz val="9"/>
            <color indexed="81"/>
            <rFont val="Tahoma"/>
            <family val="2"/>
            <charset val="238"/>
          </rPr>
          <t>Kelnarová Marie - ZŠ a MŠ Štramberk:</t>
        </r>
        <r>
          <rPr>
            <sz val="9"/>
            <color indexed="81"/>
            <rFont val="Tahoma"/>
            <family val="2"/>
            <charset val="238"/>
          </rPr>
          <t xml:space="preserve">
tel. 11 tis
odpad 35 tis
poštovné 3 tis
zpracování mezd 75 tis
mimošk. akce 10 tis
antivir 25 tis
stránky 11,5 tis
spisovna 36 tis
kartotéka 3,5 tis
deratizace 2 tis
ostraha 1,5 tis
zdravotní prohlídky 5 tis
internet 42 tis
plavání 60,8 tis
školení 25 tis - které nelze hradit z ONIV
ostatní služby 20 tis
poplatky BÚ 14 tis
Ulrich 20 tis
Bakaláři 29 tis</t>
        </r>
      </text>
    </comment>
    <comment ref="I21" authorId="0" shapeId="0" xr:uid="{268A2C88-B2E4-45EE-8026-5031135AED5F}">
      <text>
        <r>
          <rPr>
            <b/>
            <sz val="9"/>
            <color indexed="81"/>
            <rFont val="Tahoma"/>
            <family val="2"/>
            <charset val="238"/>
          </rPr>
          <t>Kelnarová Marie - ZŠ a MŠ Štramberk:</t>
        </r>
        <r>
          <rPr>
            <sz val="9"/>
            <color indexed="81"/>
            <rFont val="Tahoma"/>
            <family val="2"/>
            <charset val="238"/>
          </rPr>
          <t xml:space="preserve">
péče o zařízení v odděleních ŠD, koberce</t>
        </r>
      </text>
    </comment>
    <comment ref="I25" authorId="0" shapeId="0" xr:uid="{6FA9491E-D340-442D-89A1-4FEA778E0C7B}">
      <text>
        <r>
          <rPr>
            <b/>
            <sz val="9"/>
            <color indexed="81"/>
            <rFont val="Tahoma"/>
            <family val="2"/>
            <charset val="238"/>
          </rPr>
          <t>Kelnarová Marie - ZŠ a MŠ Štramberk:</t>
        </r>
        <r>
          <rPr>
            <sz val="9"/>
            <color indexed="81"/>
            <rFont val="Tahoma"/>
            <family val="2"/>
            <charset val="238"/>
          </rPr>
          <t xml:space="preserve">
částečná obnova zařízení ŠD</t>
        </r>
      </text>
    </comment>
    <comment ref="I32" authorId="0" shapeId="0" xr:uid="{04F049E8-C201-4934-8152-40D7598857BD}">
      <text>
        <r>
          <rPr>
            <b/>
            <sz val="9"/>
            <color indexed="81"/>
            <rFont val="Tahoma"/>
            <family val="2"/>
            <charset val="238"/>
          </rPr>
          <t>Kelnarová Marie - ZŠ a MŠ Štramberk:</t>
        </r>
        <r>
          <rPr>
            <sz val="9"/>
            <color indexed="81"/>
            <rFont val="Tahoma"/>
            <family val="2"/>
            <charset val="238"/>
          </rPr>
          <t xml:space="preserve">
Účelová dotace ne sešity a pracovní sešity žáků pro školní rok 2025/2026</t>
        </r>
      </text>
    </comment>
    <comment ref="I66" authorId="0" shapeId="0" xr:uid="{24CE07C6-5CAF-45B1-A37A-983A9D137BD3}">
      <text>
        <r>
          <rPr>
            <b/>
            <sz val="9"/>
            <color indexed="81"/>
            <rFont val="Tahoma"/>
            <family val="2"/>
            <charset val="238"/>
          </rPr>
          <t>Kelnarová Marie - ZŠ a MŠ Štramberk:</t>
        </r>
        <r>
          <rPr>
            <sz val="9"/>
            <color indexed="81"/>
            <rFont val="Tahoma"/>
            <family val="2"/>
            <charset val="238"/>
          </rPr>
          <t xml:space="preserve">
v plánu čištění fasády</t>
        </r>
      </text>
    </comment>
  </commentList>
</comments>
</file>

<file path=xl/sharedStrings.xml><?xml version="1.0" encoding="utf-8"?>
<sst xmlns="http://schemas.openxmlformats.org/spreadsheetml/2006/main" count="507" uniqueCount="89">
  <si>
    <t>60336293 Základní  škola a Mateřská škola Štramberk</t>
  </si>
  <si>
    <t>UZ</t>
  </si>
  <si>
    <t>SU</t>
  </si>
  <si>
    <t>Popis</t>
  </si>
  <si>
    <t>SP</t>
  </si>
  <si>
    <t>UP</t>
  </si>
  <si>
    <t>Skutečnost</t>
  </si>
  <si>
    <t>UP - skutečnost</t>
  </si>
  <si>
    <t>Skut./UP (%)</t>
  </si>
  <si>
    <t>00002</t>
  </si>
  <si>
    <t>501</t>
  </si>
  <si>
    <t>Spotřeba materiálu</t>
  </si>
  <si>
    <t>502</t>
  </si>
  <si>
    <t>Spotřeba energie</t>
  </si>
  <si>
    <t>511</t>
  </si>
  <si>
    <t>Opravy a udržování</t>
  </si>
  <si>
    <t>512</t>
  </si>
  <si>
    <t>Cestovné</t>
  </si>
  <si>
    <t>513</t>
  </si>
  <si>
    <t>Náklady na reprezentaci</t>
  </si>
  <si>
    <t>518</t>
  </si>
  <si>
    <t>Ostatní služby</t>
  </si>
  <si>
    <t>521</t>
  </si>
  <si>
    <t>Mzdové náklady</t>
  </si>
  <si>
    <t>545</t>
  </si>
  <si>
    <t>551</t>
  </si>
  <si>
    <t>Odpisy dlouhodobého majetku</t>
  </si>
  <si>
    <t>558</t>
  </si>
  <si>
    <t>Náklady z drobného dlouhodobého majetku</t>
  </si>
  <si>
    <t>569</t>
  </si>
  <si>
    <t>Ostatní finanční náklady</t>
  </si>
  <si>
    <t>UZ 00002 dotace MÚ</t>
  </si>
  <si>
    <t>00004</t>
  </si>
  <si>
    <t>UZ 00004 Mimorozpočtová dotace</t>
  </si>
  <si>
    <t>00007</t>
  </si>
  <si>
    <t>33063</t>
  </si>
  <si>
    <t>524</t>
  </si>
  <si>
    <t>Zákonné sociální pojištění</t>
  </si>
  <si>
    <t>525</t>
  </si>
  <si>
    <t>Jiné sociální pojištění</t>
  </si>
  <si>
    <t>527</t>
  </si>
  <si>
    <t>Zákonné sociální náklady</t>
  </si>
  <si>
    <t>UZ 33063 OP VVV - PO3 neinvestice</t>
  </si>
  <si>
    <t>33353</t>
  </si>
  <si>
    <t>UZ 33353 Přímé náklady na vzdělávání</t>
  </si>
  <si>
    <t>Náklady celkem</t>
  </si>
  <si>
    <t>672</t>
  </si>
  <si>
    <t>Výnosy vybraných místních vládních institucí z transferů</t>
  </si>
  <si>
    <t>602</t>
  </si>
  <si>
    <t>Výnosy z prodeje služeb</t>
  </si>
  <si>
    <t>609</t>
  </si>
  <si>
    <t>Jiné výnosy z vlastních výkonů</t>
  </si>
  <si>
    <t>649</t>
  </si>
  <si>
    <t>Ostatní  výnosy z činnosti</t>
  </si>
  <si>
    <t>662</t>
  </si>
  <si>
    <t>Úroky</t>
  </si>
  <si>
    <t>00403</t>
  </si>
  <si>
    <t>UZ 00403 Rozpuštění inv. transféru</t>
  </si>
  <si>
    <t>Výnosy celkem</t>
  </si>
  <si>
    <t>UZ 00002 Náklady celkem</t>
  </si>
  <si>
    <t>UZ 00004 Náklady celkem</t>
  </si>
  <si>
    <t>UZ 00007 Náklady celkem</t>
  </si>
  <si>
    <t>Ostatní náklady</t>
  </si>
  <si>
    <t>Potraviny</t>
  </si>
  <si>
    <t>NÁVRH PLÁNU 2025</t>
  </si>
  <si>
    <t>UZ 00002 Výnosy celkem</t>
  </si>
  <si>
    <t>UZ 00004 Výnosy celkem</t>
  </si>
  <si>
    <t>UZ 00007 Výnosy celkem</t>
  </si>
  <si>
    <t>UZ 33063 Výnosy celkem</t>
  </si>
  <si>
    <t>UZ 33353 Výnosy celkem</t>
  </si>
  <si>
    <t>UZ 33063 Náklady celkem</t>
  </si>
  <si>
    <t>UZ 33353 Náklady celkem</t>
  </si>
  <si>
    <t>NÁVRH PLÁNU PRO ROK 2025</t>
  </si>
  <si>
    <t>Návrh plánu 2025</t>
  </si>
  <si>
    <t>Mateřská škola Bařiny čp. 571</t>
  </si>
  <si>
    <t>Základní škola čp. 485</t>
  </si>
  <si>
    <t>Mateřská škola Zauličí čp. 185</t>
  </si>
  <si>
    <t>Mateřská škola Bařiny čp. 700</t>
  </si>
  <si>
    <t>Základní škola</t>
  </si>
  <si>
    <t>Zdroje ( UZ ) :</t>
  </si>
  <si>
    <t>Zřizovatel - Město Štramberk</t>
  </si>
  <si>
    <t>Vlastní zdroje</t>
  </si>
  <si>
    <t>Účelová dotace - Město Štramberk</t>
  </si>
  <si>
    <t>Dotace MŠMT - Šablony pro ZŠ  a  MŠ OKAP II</t>
  </si>
  <si>
    <t>Ministerstvo školství prostřednictvím Krajského úřadu MSK - Přímé náklady na vzdělávání</t>
  </si>
  <si>
    <t>00006</t>
  </si>
  <si>
    <t>UZ 00006 Náklady celkem</t>
  </si>
  <si>
    <t>Čerpání fondů</t>
  </si>
  <si>
    <t>UZ 00006 Výnosy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</si>
</sst>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4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2" fillId="4" borderId="17" xfId="0" applyFont="1" applyFill="1" applyBorder="1"/>
    <xf numFmtId="0" fontId="2" fillId="4" borderId="18" xfId="0" applyFont="1" applyFill="1" applyBorder="1"/>
    <xf numFmtId="4" fontId="2" fillId="4" borderId="18" xfId="0" applyNumberFormat="1" applyFont="1" applyFill="1" applyBorder="1" applyAlignment="1">
      <alignment horizontal="right" vertical="center"/>
    </xf>
    <xf numFmtId="0" fontId="2" fillId="4" borderId="12" xfId="0" applyFont="1" applyFill="1" applyBorder="1"/>
    <xf numFmtId="0" fontId="2" fillId="4" borderId="4" xfId="0" applyFont="1" applyFill="1" applyBorder="1"/>
    <xf numFmtId="4" fontId="2" fillId="4" borderId="4" xfId="0" applyNumberFormat="1" applyFont="1" applyFill="1" applyBorder="1" applyAlignment="1">
      <alignment horizontal="right" vertical="center"/>
    </xf>
    <xf numFmtId="0" fontId="1" fillId="5" borderId="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4" fontId="3" fillId="5" borderId="4" xfId="0" applyNumberFormat="1" applyFont="1" applyFill="1" applyBorder="1" applyAlignment="1">
      <alignment horizontal="right" vertical="center" wrapText="1"/>
    </xf>
    <xf numFmtId="4" fontId="3" fillId="5" borderId="15" xfId="0" applyNumberFormat="1" applyFont="1" applyFill="1" applyBorder="1" applyAlignment="1">
      <alignment horizontal="right" vertical="center" wrapText="1"/>
    </xf>
    <xf numFmtId="0" fontId="6" fillId="0" borderId="0" xfId="0" applyFont="1"/>
    <xf numFmtId="4" fontId="6" fillId="0" borderId="0" xfId="0" applyNumberFormat="1" applyFont="1"/>
    <xf numFmtId="0" fontId="7" fillId="0" borderId="0" xfId="0" applyFont="1"/>
    <xf numFmtId="4" fontId="3" fillId="5" borderId="21" xfId="0" applyNumberFormat="1" applyFont="1" applyFill="1" applyBorder="1" applyAlignment="1">
      <alignment horizontal="right" vertical="center" wrapText="1"/>
    </xf>
    <xf numFmtId="0" fontId="1" fillId="5" borderId="22" xfId="0" applyFont="1" applyFill="1" applyBorder="1" applyAlignment="1">
      <alignment horizontal="center" vertical="center" wrapText="1"/>
    </xf>
    <xf numFmtId="4" fontId="2" fillId="4" borderId="23" xfId="0" applyNumberFormat="1" applyFont="1" applyFill="1" applyBorder="1" applyAlignment="1">
      <alignment horizontal="right" vertical="center"/>
    </xf>
    <xf numFmtId="4" fontId="2" fillId="4" borderId="24" xfId="0" applyNumberFormat="1" applyFont="1" applyFill="1" applyBorder="1" applyAlignment="1">
      <alignment horizontal="right" vertical="center"/>
    </xf>
    <xf numFmtId="4" fontId="3" fillId="5" borderId="24" xfId="0" applyNumberFormat="1" applyFont="1" applyFill="1" applyBorder="1" applyAlignment="1">
      <alignment horizontal="right" vertical="center" wrapText="1"/>
    </xf>
    <xf numFmtId="4" fontId="3" fillId="5" borderId="25" xfId="0" applyNumberFormat="1" applyFont="1" applyFill="1" applyBorder="1" applyAlignment="1">
      <alignment horizontal="right" vertical="center" wrapText="1"/>
    </xf>
    <xf numFmtId="4" fontId="3" fillId="5" borderId="26" xfId="0" applyNumberFormat="1" applyFont="1" applyFill="1" applyBorder="1" applyAlignment="1">
      <alignment horizontal="right" vertical="center" wrapText="1"/>
    </xf>
    <xf numFmtId="0" fontId="9" fillId="5" borderId="5" xfId="0" applyNumberFormat="1" applyFont="1" applyFill="1" applyBorder="1" applyAlignment="1">
      <alignment horizontal="center" vertical="center" wrapText="1"/>
    </xf>
    <xf numFmtId="3" fontId="10" fillId="4" borderId="27" xfId="0" applyNumberFormat="1" applyFont="1" applyFill="1" applyBorder="1"/>
    <xf numFmtId="3" fontId="10" fillId="4" borderId="28" xfId="0" applyNumberFormat="1" applyFont="1" applyFill="1" applyBorder="1"/>
    <xf numFmtId="3" fontId="9" fillId="5" borderId="28" xfId="0" applyNumberFormat="1" applyFont="1" applyFill="1" applyBorder="1"/>
    <xf numFmtId="3" fontId="9" fillId="5" borderId="29" xfId="0" applyNumberFormat="1" applyFont="1" applyFill="1" applyBorder="1"/>
    <xf numFmtId="3" fontId="11" fillId="5" borderId="28" xfId="0" applyNumberFormat="1" applyFont="1" applyFill="1" applyBorder="1" applyAlignment="1">
      <alignment horizontal="right" vertical="center" wrapText="1"/>
    </xf>
    <xf numFmtId="3" fontId="11" fillId="5" borderId="30" xfId="0" applyNumberFormat="1" applyFont="1" applyFill="1" applyBorder="1" applyAlignment="1">
      <alignment horizontal="right" vertical="center" wrapText="1"/>
    </xf>
    <xf numFmtId="0" fontId="9" fillId="7" borderId="5" xfId="0" applyNumberFormat="1" applyFont="1" applyFill="1" applyBorder="1" applyAlignment="1">
      <alignment horizontal="center" vertical="center" wrapText="1"/>
    </xf>
    <xf numFmtId="0" fontId="9" fillId="9" borderId="5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0" fontId="1" fillId="7" borderId="6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7" borderId="22" xfId="0" applyFont="1" applyFill="1" applyBorder="1" applyAlignment="1">
      <alignment horizontal="center" vertical="center" wrapText="1"/>
    </xf>
    <xf numFmtId="0" fontId="2" fillId="6" borderId="17" xfId="0" applyFont="1" applyFill="1" applyBorder="1"/>
    <xf numFmtId="0" fontId="2" fillId="6" borderId="18" xfId="0" applyFont="1" applyFill="1" applyBorder="1"/>
    <xf numFmtId="4" fontId="2" fillId="6" borderId="18" xfId="0" applyNumberFormat="1" applyFont="1" applyFill="1" applyBorder="1" applyAlignment="1">
      <alignment horizontal="right" vertical="center"/>
    </xf>
    <xf numFmtId="4" fontId="2" fillId="6" borderId="23" xfId="0" applyNumberFormat="1" applyFont="1" applyFill="1" applyBorder="1" applyAlignment="1">
      <alignment horizontal="right" vertical="center"/>
    </xf>
    <xf numFmtId="0" fontId="2" fillId="6" borderId="12" xfId="0" applyFont="1" applyFill="1" applyBorder="1"/>
    <xf numFmtId="0" fontId="2" fillId="6" borderId="4" xfId="0" applyFont="1" applyFill="1" applyBorder="1"/>
    <xf numFmtId="4" fontId="2" fillId="6" borderId="4" xfId="0" applyNumberFormat="1" applyFont="1" applyFill="1" applyBorder="1" applyAlignment="1">
      <alignment horizontal="right" vertical="center"/>
    </xf>
    <xf numFmtId="4" fontId="2" fillId="6" borderId="24" xfId="0" applyNumberFormat="1" applyFont="1" applyFill="1" applyBorder="1" applyAlignment="1">
      <alignment horizontal="right" vertical="center"/>
    </xf>
    <xf numFmtId="4" fontId="3" fillId="7" borderId="4" xfId="0" applyNumberFormat="1" applyFont="1" applyFill="1" applyBorder="1" applyAlignment="1">
      <alignment horizontal="right" vertical="center" wrapText="1"/>
    </xf>
    <xf numFmtId="4" fontId="3" fillId="7" borderId="24" xfId="0" applyNumberFormat="1" applyFont="1" applyFill="1" applyBorder="1" applyAlignment="1">
      <alignment horizontal="right" vertical="center" wrapText="1"/>
    </xf>
    <xf numFmtId="4" fontId="3" fillId="7" borderId="21" xfId="0" applyNumberFormat="1" applyFont="1" applyFill="1" applyBorder="1" applyAlignment="1">
      <alignment horizontal="right" vertical="center" wrapText="1"/>
    </xf>
    <xf numFmtId="4" fontId="3" fillId="7" borderId="25" xfId="0" applyNumberFormat="1" applyFont="1" applyFill="1" applyBorder="1" applyAlignment="1">
      <alignment horizontal="right" vertical="center" wrapText="1"/>
    </xf>
    <xf numFmtId="4" fontId="3" fillId="7" borderId="10" xfId="0" applyNumberFormat="1" applyFont="1" applyFill="1" applyBorder="1" applyAlignment="1">
      <alignment horizontal="right" vertical="center" wrapText="1"/>
    </xf>
    <xf numFmtId="4" fontId="3" fillId="7" borderId="31" xfId="0" applyNumberFormat="1" applyFont="1" applyFill="1" applyBorder="1" applyAlignment="1">
      <alignment horizontal="right" vertical="center" wrapText="1"/>
    </xf>
    <xf numFmtId="4" fontId="3" fillId="7" borderId="15" xfId="0" applyNumberFormat="1" applyFont="1" applyFill="1" applyBorder="1" applyAlignment="1">
      <alignment horizontal="right" vertical="center" wrapText="1"/>
    </xf>
    <xf numFmtId="4" fontId="3" fillId="7" borderId="26" xfId="0" applyNumberFormat="1" applyFont="1" applyFill="1" applyBorder="1" applyAlignment="1">
      <alignment horizontal="right" vertical="center" wrapText="1"/>
    </xf>
    <xf numFmtId="0" fontId="1" fillId="9" borderId="6" xfId="0" applyFont="1" applyFill="1" applyBorder="1" applyAlignment="1">
      <alignment horizontal="center" vertical="center" wrapText="1"/>
    </xf>
    <xf numFmtId="0" fontId="1" fillId="9" borderId="7" xfId="0" applyFont="1" applyFill="1" applyBorder="1" applyAlignment="1">
      <alignment horizontal="center" vertical="center" wrapText="1"/>
    </xf>
    <xf numFmtId="0" fontId="1" fillId="9" borderId="22" xfId="0" applyFont="1" applyFill="1" applyBorder="1" applyAlignment="1">
      <alignment horizontal="center" vertical="center" wrapText="1"/>
    </xf>
    <xf numFmtId="0" fontId="2" fillId="8" borderId="17" xfId="0" applyFont="1" applyFill="1" applyBorder="1"/>
    <xf numFmtId="0" fontId="2" fillId="8" borderId="18" xfId="0" applyFont="1" applyFill="1" applyBorder="1"/>
    <xf numFmtId="4" fontId="2" fillId="8" borderId="18" xfId="0" applyNumberFormat="1" applyFont="1" applyFill="1" applyBorder="1" applyAlignment="1">
      <alignment horizontal="right" vertical="center"/>
    </xf>
    <xf numFmtId="4" fontId="2" fillId="8" borderId="23" xfId="0" applyNumberFormat="1" applyFont="1" applyFill="1" applyBorder="1" applyAlignment="1">
      <alignment horizontal="right" vertical="center"/>
    </xf>
    <xf numFmtId="0" fontId="2" fillId="8" borderId="12" xfId="0" applyFont="1" applyFill="1" applyBorder="1"/>
    <xf numFmtId="0" fontId="2" fillId="8" borderId="4" xfId="0" applyFont="1" applyFill="1" applyBorder="1"/>
    <xf numFmtId="4" fontId="2" fillId="8" borderId="4" xfId="0" applyNumberFormat="1" applyFont="1" applyFill="1" applyBorder="1" applyAlignment="1">
      <alignment horizontal="right" vertical="center"/>
    </xf>
    <xf numFmtId="4" fontId="2" fillId="8" borderId="24" xfId="0" applyNumberFormat="1" applyFont="1" applyFill="1" applyBorder="1" applyAlignment="1">
      <alignment horizontal="right" vertical="center"/>
    </xf>
    <xf numFmtId="4" fontId="3" fillId="9" borderId="4" xfId="0" applyNumberFormat="1" applyFont="1" applyFill="1" applyBorder="1" applyAlignment="1">
      <alignment horizontal="right" vertical="center" wrapText="1"/>
    </xf>
    <xf numFmtId="4" fontId="3" fillId="9" borderId="24" xfId="0" applyNumberFormat="1" applyFont="1" applyFill="1" applyBorder="1" applyAlignment="1">
      <alignment horizontal="right" vertical="center" wrapText="1"/>
    </xf>
    <xf numFmtId="4" fontId="3" fillId="9" borderId="21" xfId="0" applyNumberFormat="1" applyFont="1" applyFill="1" applyBorder="1" applyAlignment="1">
      <alignment horizontal="right" vertical="center" wrapText="1"/>
    </xf>
    <xf numFmtId="4" fontId="3" fillId="9" borderId="25" xfId="0" applyNumberFormat="1" applyFont="1" applyFill="1" applyBorder="1" applyAlignment="1">
      <alignment horizontal="right" vertical="center" wrapText="1"/>
    </xf>
    <xf numFmtId="4" fontId="3" fillId="9" borderId="10" xfId="0" applyNumberFormat="1" applyFont="1" applyFill="1" applyBorder="1" applyAlignment="1">
      <alignment horizontal="right" vertical="center" wrapText="1"/>
    </xf>
    <xf numFmtId="4" fontId="3" fillId="9" borderId="31" xfId="0" applyNumberFormat="1" applyFont="1" applyFill="1" applyBorder="1" applyAlignment="1">
      <alignment horizontal="right" vertical="center" wrapText="1"/>
    </xf>
    <xf numFmtId="4" fontId="3" fillId="9" borderId="15" xfId="0" applyNumberFormat="1" applyFont="1" applyFill="1" applyBorder="1" applyAlignment="1">
      <alignment horizontal="right" vertical="center" wrapText="1"/>
    </xf>
    <xf numFmtId="4" fontId="3" fillId="9" borderId="26" xfId="0" applyNumberFormat="1" applyFont="1" applyFill="1" applyBorder="1" applyAlignment="1">
      <alignment horizontal="right" vertical="center" wrapText="1"/>
    </xf>
    <xf numFmtId="3" fontId="10" fillId="6" borderId="27" xfId="0" applyNumberFormat="1" applyFont="1" applyFill="1" applyBorder="1"/>
    <xf numFmtId="3" fontId="10" fillId="6" borderId="28" xfId="0" applyNumberFormat="1" applyFont="1" applyFill="1" applyBorder="1"/>
    <xf numFmtId="3" fontId="9" fillId="7" borderId="28" xfId="0" applyNumberFormat="1" applyFont="1" applyFill="1" applyBorder="1"/>
    <xf numFmtId="3" fontId="9" fillId="7" borderId="29" xfId="0" applyNumberFormat="1" applyFont="1" applyFill="1" applyBorder="1"/>
    <xf numFmtId="3" fontId="9" fillId="7" borderId="32" xfId="0" applyNumberFormat="1" applyFont="1" applyFill="1" applyBorder="1"/>
    <xf numFmtId="3" fontId="9" fillId="7" borderId="30" xfId="0" applyNumberFormat="1" applyFont="1" applyFill="1" applyBorder="1"/>
    <xf numFmtId="3" fontId="10" fillId="8" borderId="27" xfId="0" applyNumberFormat="1" applyFont="1" applyFill="1" applyBorder="1"/>
    <xf numFmtId="3" fontId="10" fillId="8" borderId="28" xfId="0" applyNumberFormat="1" applyFont="1" applyFill="1" applyBorder="1"/>
    <xf numFmtId="3" fontId="9" fillId="9" borderId="28" xfId="0" applyNumberFormat="1" applyFont="1" applyFill="1" applyBorder="1"/>
    <xf numFmtId="3" fontId="9" fillId="9" borderId="29" xfId="0" applyNumberFormat="1" applyFont="1" applyFill="1" applyBorder="1"/>
    <xf numFmtId="3" fontId="9" fillId="9" borderId="32" xfId="0" applyNumberFormat="1" applyFont="1" applyFill="1" applyBorder="1"/>
    <xf numFmtId="3" fontId="9" fillId="9" borderId="30" xfId="0" applyNumberFormat="1" applyFont="1" applyFill="1" applyBorder="1"/>
    <xf numFmtId="0" fontId="2" fillId="11" borderId="17" xfId="0" applyFont="1" applyFill="1" applyBorder="1"/>
    <xf numFmtId="0" fontId="2" fillId="11" borderId="18" xfId="0" applyFont="1" applyFill="1" applyBorder="1"/>
    <xf numFmtId="4" fontId="2" fillId="11" borderId="18" xfId="0" applyNumberFormat="1" applyFont="1" applyFill="1" applyBorder="1" applyAlignment="1">
      <alignment horizontal="right" vertical="center"/>
    </xf>
    <xf numFmtId="0" fontId="2" fillId="11" borderId="12" xfId="0" applyFont="1" applyFill="1" applyBorder="1"/>
    <xf numFmtId="0" fontId="2" fillId="11" borderId="4" xfId="0" applyFont="1" applyFill="1" applyBorder="1"/>
    <xf numFmtId="4" fontId="2" fillId="11" borderId="4" xfId="0" applyNumberFormat="1" applyFont="1" applyFill="1" applyBorder="1" applyAlignment="1">
      <alignment horizontal="right" vertical="center"/>
    </xf>
    <xf numFmtId="0" fontId="1" fillId="12" borderId="6" xfId="0" applyFont="1" applyFill="1" applyBorder="1" applyAlignment="1">
      <alignment horizontal="center" vertical="center" wrapText="1"/>
    </xf>
    <xf numFmtId="0" fontId="1" fillId="12" borderId="7" xfId="0" applyFont="1" applyFill="1" applyBorder="1" applyAlignment="1">
      <alignment horizontal="center" vertical="center" wrapText="1"/>
    </xf>
    <xf numFmtId="4" fontId="3" fillId="12" borderId="4" xfId="0" applyNumberFormat="1" applyFont="1" applyFill="1" applyBorder="1" applyAlignment="1">
      <alignment horizontal="right" vertical="center" wrapText="1"/>
    </xf>
    <xf numFmtId="4" fontId="3" fillId="12" borderId="21" xfId="0" applyNumberFormat="1" applyFont="1" applyFill="1" applyBorder="1" applyAlignment="1">
      <alignment horizontal="right" vertical="center" wrapText="1"/>
    </xf>
    <xf numFmtId="4" fontId="3" fillId="12" borderId="10" xfId="0" applyNumberFormat="1" applyFont="1" applyFill="1" applyBorder="1" applyAlignment="1">
      <alignment horizontal="right" vertical="center" wrapText="1"/>
    </xf>
    <xf numFmtId="4" fontId="3" fillId="12" borderId="15" xfId="0" applyNumberFormat="1" applyFont="1" applyFill="1" applyBorder="1" applyAlignment="1">
      <alignment horizontal="right" vertical="center" wrapText="1"/>
    </xf>
    <xf numFmtId="0" fontId="1" fillId="12" borderId="22" xfId="0" applyFont="1" applyFill="1" applyBorder="1" applyAlignment="1">
      <alignment horizontal="center" vertical="center" wrapText="1"/>
    </xf>
    <xf numFmtId="4" fontId="2" fillId="11" borderId="23" xfId="0" applyNumberFormat="1" applyFont="1" applyFill="1" applyBorder="1" applyAlignment="1">
      <alignment horizontal="right" vertical="center"/>
    </xf>
    <xf numFmtId="4" fontId="2" fillId="11" borderId="24" xfId="0" applyNumberFormat="1" applyFont="1" applyFill="1" applyBorder="1" applyAlignment="1">
      <alignment horizontal="right" vertical="center"/>
    </xf>
    <xf numFmtId="4" fontId="3" fillId="12" borderId="24" xfId="0" applyNumberFormat="1" applyFont="1" applyFill="1" applyBorder="1" applyAlignment="1">
      <alignment horizontal="right" vertical="center" wrapText="1"/>
    </xf>
    <xf numFmtId="4" fontId="3" fillId="12" borderId="25" xfId="0" applyNumberFormat="1" applyFont="1" applyFill="1" applyBorder="1" applyAlignment="1">
      <alignment horizontal="right" vertical="center" wrapText="1"/>
    </xf>
    <xf numFmtId="4" fontId="3" fillId="12" borderId="31" xfId="0" applyNumberFormat="1" applyFont="1" applyFill="1" applyBorder="1" applyAlignment="1">
      <alignment horizontal="right" vertical="center" wrapText="1"/>
    </xf>
    <xf numFmtId="4" fontId="3" fillId="12" borderId="26" xfId="0" applyNumberFormat="1" applyFont="1" applyFill="1" applyBorder="1" applyAlignment="1">
      <alignment horizontal="right" vertical="center" wrapText="1"/>
    </xf>
    <xf numFmtId="3" fontId="9" fillId="12" borderId="5" xfId="0" applyNumberFormat="1" applyFont="1" applyFill="1" applyBorder="1" applyAlignment="1">
      <alignment horizontal="center" vertical="center" wrapText="1"/>
    </xf>
    <xf numFmtId="3" fontId="10" fillId="11" borderId="27" xfId="0" applyNumberFormat="1" applyFont="1" applyFill="1" applyBorder="1"/>
    <xf numFmtId="3" fontId="10" fillId="11" borderId="28" xfId="0" applyNumberFormat="1" applyFont="1" applyFill="1" applyBorder="1"/>
    <xf numFmtId="3" fontId="9" fillId="12" borderId="28" xfId="0" applyNumberFormat="1" applyFont="1" applyFill="1" applyBorder="1"/>
    <xf numFmtId="3" fontId="9" fillId="12" borderId="29" xfId="0" applyNumberFormat="1" applyFont="1" applyFill="1" applyBorder="1"/>
    <xf numFmtId="3" fontId="9" fillId="12" borderId="32" xfId="0" applyNumberFormat="1" applyFont="1" applyFill="1" applyBorder="1"/>
    <xf numFmtId="3" fontId="9" fillId="12" borderId="30" xfId="0" applyNumberFormat="1" applyFont="1" applyFill="1" applyBorder="1"/>
    <xf numFmtId="0" fontId="4" fillId="0" borderId="17" xfId="0" applyFont="1" applyBorder="1"/>
    <xf numFmtId="0" fontId="4" fillId="0" borderId="12" xfId="0" applyFont="1" applyBorder="1"/>
    <xf numFmtId="0" fontId="4" fillId="0" borderId="14" xfId="0" applyFont="1" applyBorder="1"/>
    <xf numFmtId="4" fontId="11" fillId="3" borderId="10" xfId="0" applyNumberFormat="1" applyFont="1" applyFill="1" applyBorder="1" applyAlignment="1">
      <alignment horizontal="right" vertical="center" wrapText="1"/>
    </xf>
    <xf numFmtId="4" fontId="11" fillId="3" borderId="31" xfId="0" applyNumberFormat="1" applyFont="1" applyFill="1" applyBorder="1" applyAlignment="1">
      <alignment horizontal="right" vertical="center" wrapText="1"/>
    </xf>
    <xf numFmtId="3" fontId="9" fillId="3" borderId="32" xfId="0" applyNumberFormat="1" applyFont="1" applyFill="1" applyBorder="1"/>
    <xf numFmtId="4" fontId="11" fillId="3" borderId="15" xfId="0" applyNumberFormat="1" applyFont="1" applyFill="1" applyBorder="1" applyAlignment="1">
      <alignment horizontal="right" vertical="center" wrapText="1"/>
    </xf>
    <xf numFmtId="4" fontId="11" fillId="3" borderId="26" xfId="0" applyNumberFormat="1" applyFont="1" applyFill="1" applyBorder="1" applyAlignment="1">
      <alignment horizontal="right" vertical="center" wrapText="1"/>
    </xf>
    <xf numFmtId="3" fontId="9" fillId="3" borderId="30" xfId="0" applyNumberFormat="1" applyFont="1" applyFill="1" applyBorder="1"/>
    <xf numFmtId="49" fontId="2" fillId="8" borderId="12" xfId="0" applyNumberFormat="1" applyFont="1" applyFill="1" applyBorder="1"/>
    <xf numFmtId="0" fontId="15" fillId="8" borderId="4" xfId="0" applyFont="1" applyFill="1" applyBorder="1"/>
    <xf numFmtId="4" fontId="15" fillId="8" borderId="4" xfId="0" applyNumberFormat="1" applyFont="1" applyFill="1" applyBorder="1" applyAlignment="1">
      <alignment horizontal="right" vertical="center" wrapText="1"/>
    </xf>
    <xf numFmtId="4" fontId="15" fillId="8" borderId="24" xfId="0" applyNumberFormat="1" applyFont="1" applyFill="1" applyBorder="1" applyAlignment="1">
      <alignment horizontal="right" vertical="center" wrapText="1"/>
    </xf>
    <xf numFmtId="3" fontId="16" fillId="8" borderId="28" xfId="0" applyNumberFormat="1" applyFont="1" applyFill="1" applyBorder="1"/>
    <xf numFmtId="3" fontId="6" fillId="0" borderId="0" xfId="0" applyNumberFormat="1" applyFont="1"/>
    <xf numFmtId="0" fontId="3" fillId="9" borderId="14" xfId="0" applyFont="1" applyFill="1" applyBorder="1"/>
    <xf numFmtId="0" fontId="3" fillId="9" borderId="15" xfId="0" applyFont="1" applyFill="1" applyBorder="1"/>
    <xf numFmtId="0" fontId="3" fillId="5" borderId="12" xfId="0" applyFont="1" applyFill="1" applyBorder="1"/>
    <xf numFmtId="0" fontId="3" fillId="5" borderId="4" xfId="0" applyFont="1" applyFill="1" applyBorder="1"/>
    <xf numFmtId="0" fontId="3" fillId="5" borderId="20" xfId="0" applyFont="1" applyFill="1" applyBorder="1"/>
    <xf numFmtId="0" fontId="3" fillId="5" borderId="21" xfId="0" applyFont="1" applyFill="1" applyBorder="1"/>
    <xf numFmtId="0" fontId="3" fillId="7" borderId="12" xfId="0" applyFont="1" applyFill="1" applyBorder="1"/>
    <xf numFmtId="0" fontId="3" fillId="7" borderId="4" xfId="0" applyFont="1" applyFill="1" applyBorder="1"/>
    <xf numFmtId="0" fontId="3" fillId="7" borderId="20" xfId="0" applyFont="1" applyFill="1" applyBorder="1"/>
    <xf numFmtId="0" fontId="3" fillId="7" borderId="21" xfId="0" applyFont="1" applyFill="1" applyBorder="1"/>
    <xf numFmtId="0" fontId="3" fillId="9" borderId="12" xfId="0" applyFont="1" applyFill="1" applyBorder="1"/>
    <xf numFmtId="0" fontId="3" fillId="9" borderId="4" xfId="0" applyFont="1" applyFill="1" applyBorder="1"/>
    <xf numFmtId="0" fontId="3" fillId="9" borderId="9" xfId="0" applyFont="1" applyFill="1" applyBorder="1"/>
    <xf numFmtId="0" fontId="3" fillId="9" borderId="10" xfId="0" applyFont="1" applyFill="1" applyBorder="1"/>
    <xf numFmtId="0" fontId="3" fillId="9" borderId="20" xfId="0" applyFont="1" applyFill="1" applyBorder="1"/>
    <xf numFmtId="0" fontId="3" fillId="9" borderId="21" xfId="0" applyFont="1" applyFill="1" applyBorder="1"/>
    <xf numFmtId="0" fontId="3" fillId="7" borderId="9" xfId="0" applyFont="1" applyFill="1" applyBorder="1"/>
    <xf numFmtId="0" fontId="3" fillId="7" borderId="10" xfId="0" applyFont="1" applyFill="1" applyBorder="1"/>
    <xf numFmtId="0" fontId="12" fillId="10" borderId="1" xfId="0" applyFont="1" applyFill="1" applyBorder="1" applyAlignment="1">
      <alignment horizontal="center" wrapText="1"/>
    </xf>
    <xf numFmtId="0" fontId="12" fillId="10" borderId="2" xfId="0" applyFont="1" applyFill="1" applyBorder="1" applyAlignment="1">
      <alignment horizontal="center" wrapText="1"/>
    </xf>
    <xf numFmtId="0" fontId="12" fillId="10" borderId="3" xfId="0" applyFont="1" applyFill="1" applyBorder="1" applyAlignment="1">
      <alignment horizontal="center" wrapText="1"/>
    </xf>
    <xf numFmtId="0" fontId="11" fillId="3" borderId="9" xfId="0" applyFont="1" applyFill="1" applyBorder="1"/>
    <xf numFmtId="0" fontId="11" fillId="3" borderId="10" xfId="0" applyFont="1" applyFill="1" applyBorder="1"/>
    <xf numFmtId="0" fontId="3" fillId="12" borderId="12" xfId="0" applyFont="1" applyFill="1" applyBorder="1"/>
    <xf numFmtId="0" fontId="3" fillId="12" borderId="4" xfId="0" applyFont="1" applyFill="1" applyBorder="1"/>
    <xf numFmtId="0" fontId="3" fillId="12" borderId="20" xfId="0" applyFont="1" applyFill="1" applyBorder="1"/>
    <xf numFmtId="0" fontId="3" fillId="12" borderId="21" xfId="0" applyFont="1" applyFill="1" applyBorder="1"/>
    <xf numFmtId="0" fontId="3" fillId="12" borderId="9" xfId="0" applyFont="1" applyFill="1" applyBorder="1"/>
    <xf numFmtId="0" fontId="3" fillId="12" borderId="10" xfId="0" applyFont="1" applyFill="1" applyBorder="1"/>
    <xf numFmtId="0" fontId="3" fillId="12" borderId="14" xfId="0" applyFont="1" applyFill="1" applyBorder="1"/>
    <xf numFmtId="0" fontId="3" fillId="12" borderId="15" xfId="0" applyFont="1" applyFill="1" applyBorder="1"/>
    <xf numFmtId="14" fontId="5" fillId="0" borderId="0" xfId="0" applyNumberFormat="1" applyFont="1" applyAlignment="1">
      <alignment horizontal="right" wrapText="1"/>
    </xf>
    <xf numFmtId="0" fontId="4" fillId="5" borderId="9" xfId="0" applyFont="1" applyFill="1" applyBorder="1" applyAlignment="1">
      <alignment horizontal="left"/>
    </xf>
    <xf numFmtId="0" fontId="4" fillId="5" borderId="10" xfId="0" applyFont="1" applyFill="1" applyBorder="1" applyAlignment="1">
      <alignment horizontal="left"/>
    </xf>
    <xf numFmtId="0" fontId="4" fillId="5" borderId="11" xfId="0" applyFont="1" applyFill="1" applyBorder="1" applyAlignment="1">
      <alignment horizontal="left"/>
    </xf>
    <xf numFmtId="0" fontId="4" fillId="13" borderId="12" xfId="0" applyFont="1" applyFill="1" applyBorder="1" applyAlignment="1">
      <alignment horizontal="left"/>
    </xf>
    <xf numFmtId="0" fontId="4" fillId="13" borderId="4" xfId="0" applyFont="1" applyFill="1" applyBorder="1" applyAlignment="1">
      <alignment horizontal="left"/>
    </xf>
    <xf numFmtId="0" fontId="4" fillId="13" borderId="13" xfId="0" applyFont="1" applyFill="1" applyBorder="1" applyAlignment="1">
      <alignment horizontal="left"/>
    </xf>
    <xf numFmtId="0" fontId="11" fillId="3" borderId="14" xfId="0" applyFont="1" applyFill="1" applyBorder="1"/>
    <xf numFmtId="0" fontId="11" fillId="3" borderId="15" xfId="0" applyFont="1" applyFill="1" applyBorder="1"/>
    <xf numFmtId="0" fontId="5" fillId="0" borderId="0" xfId="0" applyFont="1" applyAlignment="1">
      <alignment horizontal="left" wrapText="1"/>
    </xf>
    <xf numFmtId="0" fontId="3" fillId="5" borderId="14" xfId="0" applyFont="1" applyFill="1" applyBorder="1"/>
    <xf numFmtId="0" fontId="3" fillId="5" borderId="15" xfId="0" applyFont="1" applyFill="1" applyBorder="1"/>
    <xf numFmtId="0" fontId="3" fillId="7" borderId="14" xfId="0" applyFont="1" applyFill="1" applyBorder="1"/>
    <xf numFmtId="0" fontId="3" fillId="7" borderId="15" xfId="0" applyFont="1" applyFill="1" applyBorder="1"/>
    <xf numFmtId="0" fontId="8" fillId="3" borderId="0" xfId="0" applyFont="1" applyFill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4" fillId="8" borderId="12" xfId="0" applyFont="1" applyFill="1" applyBorder="1" applyAlignment="1">
      <alignment horizontal="left"/>
    </xf>
    <xf numFmtId="0" fontId="4" fillId="8" borderId="4" xfId="0" applyFont="1" applyFill="1" applyBorder="1" applyAlignment="1">
      <alignment horizontal="left"/>
    </xf>
    <xf numFmtId="0" fontId="4" fillId="8" borderId="13" xfId="0" applyFont="1" applyFill="1" applyBorder="1" applyAlignment="1">
      <alignment horizontal="left"/>
    </xf>
    <xf numFmtId="0" fontId="4" fillId="2" borderId="14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0" fontId="4" fillId="2" borderId="16" xfId="0" applyFont="1" applyFill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33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56346-607F-45D2-BF40-7893E347446A}">
  <sheetPr>
    <pageSetUpPr fitToPage="1"/>
  </sheetPr>
  <dimension ref="A1:J210"/>
  <sheetViews>
    <sheetView tabSelected="1" topLeftCell="A127" workbookViewId="0">
      <selection activeCell="F188" sqref="F188"/>
    </sheetView>
  </sheetViews>
  <sheetFormatPr defaultColWidth="8.85546875" defaultRowHeight="12" x14ac:dyDescent="0.2"/>
  <cols>
    <col min="1" max="1" width="6.85546875" style="11" customWidth="1"/>
    <col min="2" max="2" width="3.42578125" style="11" bestFit="1" customWidth="1"/>
    <col min="3" max="3" width="41.7109375" style="11" bestFit="1" customWidth="1"/>
    <col min="4" max="4" width="13.85546875" style="11" customWidth="1"/>
    <col min="5" max="5" width="14.42578125" style="11" customWidth="1"/>
    <col min="6" max="6" width="14.7109375" style="11" customWidth="1"/>
    <col min="7" max="7" width="14.140625" style="11" customWidth="1"/>
    <col min="8" max="8" width="5.85546875" style="11" customWidth="1"/>
    <col min="9" max="9" width="17.28515625" style="13" customWidth="1"/>
    <col min="10" max="10" width="9.7109375" style="11" bestFit="1" customWidth="1"/>
    <col min="11" max="16384" width="8.85546875" style="11"/>
  </cols>
  <sheetData>
    <row r="1" spans="1:9" x14ac:dyDescent="0.2">
      <c r="A1" s="162" t="s">
        <v>0</v>
      </c>
      <c r="B1" s="162"/>
      <c r="C1" s="162"/>
      <c r="D1" s="162"/>
      <c r="E1" s="153">
        <v>45623</v>
      </c>
      <c r="F1" s="153"/>
      <c r="G1" s="153"/>
      <c r="H1" s="153"/>
      <c r="I1" s="153"/>
    </row>
    <row r="2" spans="1:9" ht="18.75" thickBot="1" x14ac:dyDescent="0.25">
      <c r="A2" s="167" t="s">
        <v>72</v>
      </c>
      <c r="B2" s="167"/>
      <c r="C2" s="167"/>
      <c r="D2" s="167"/>
      <c r="E2" s="167"/>
      <c r="F2" s="167"/>
      <c r="G2" s="167"/>
      <c r="H2" s="167"/>
    </row>
    <row r="3" spans="1:9" ht="16.5" thickBot="1" x14ac:dyDescent="0.3">
      <c r="A3" s="140" t="s">
        <v>75</v>
      </c>
      <c r="B3" s="141"/>
      <c r="C3" s="141"/>
      <c r="D3" s="141"/>
      <c r="E3" s="141"/>
      <c r="F3" s="141"/>
      <c r="G3" s="141"/>
      <c r="H3" s="141"/>
      <c r="I3" s="142"/>
    </row>
    <row r="4" spans="1:9" ht="23.25" thickBot="1" x14ac:dyDescent="0.25">
      <c r="A4" s="7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15" t="s">
        <v>8</v>
      </c>
      <c r="I4" s="21" t="s">
        <v>73</v>
      </c>
    </row>
    <row r="5" spans="1:9" ht="12.75" x14ac:dyDescent="0.2">
      <c r="A5" s="1" t="s">
        <v>9</v>
      </c>
      <c r="B5" s="2" t="s">
        <v>10</v>
      </c>
      <c r="C5" s="2" t="s">
        <v>11</v>
      </c>
      <c r="D5" s="3">
        <v>215000</v>
      </c>
      <c r="E5" s="3">
        <v>217818</v>
      </c>
      <c r="F5" s="3">
        <v>211823.4</v>
      </c>
      <c r="G5" s="3">
        <f>E5-F5</f>
        <v>5994.6000000000058</v>
      </c>
      <c r="H5" s="16">
        <f>F5/E5*100</f>
        <v>97.247885849654295</v>
      </c>
      <c r="I5" s="22">
        <v>329000</v>
      </c>
    </row>
    <row r="6" spans="1:9" ht="12.75" x14ac:dyDescent="0.2">
      <c r="A6" s="4" t="s">
        <v>9</v>
      </c>
      <c r="B6" s="5" t="s">
        <v>12</v>
      </c>
      <c r="C6" s="5" t="s">
        <v>13</v>
      </c>
      <c r="D6" s="6">
        <v>2265000</v>
      </c>
      <c r="E6" s="6">
        <v>2265000</v>
      </c>
      <c r="F6" s="6">
        <v>1191439.58</v>
      </c>
      <c r="G6" s="6">
        <f t="shared" ref="G6:G15" si="0">E6-F6</f>
        <v>1073560.42</v>
      </c>
      <c r="H6" s="17">
        <f t="shared" ref="H6:H15" si="1">F6/E6*100</f>
        <v>52.602188962472404</v>
      </c>
      <c r="I6" s="23">
        <v>1945000</v>
      </c>
    </row>
    <row r="7" spans="1:9" ht="12.75" x14ac:dyDescent="0.2">
      <c r="A7" s="4" t="s">
        <v>9</v>
      </c>
      <c r="B7" s="5" t="s">
        <v>14</v>
      </c>
      <c r="C7" s="5" t="s">
        <v>15</v>
      </c>
      <c r="D7" s="6">
        <v>400000</v>
      </c>
      <c r="E7" s="6">
        <v>362000</v>
      </c>
      <c r="F7" s="6">
        <v>156480.51</v>
      </c>
      <c r="G7" s="6">
        <f t="shared" si="0"/>
        <v>205519.49</v>
      </c>
      <c r="H7" s="17">
        <f t="shared" si="1"/>
        <v>43.226660220994475</v>
      </c>
      <c r="I7" s="23">
        <v>650000</v>
      </c>
    </row>
    <row r="8" spans="1:9" ht="12.75" x14ac:dyDescent="0.2">
      <c r="A8" s="4" t="s">
        <v>9</v>
      </c>
      <c r="B8" s="5" t="s">
        <v>16</v>
      </c>
      <c r="C8" s="5" t="s">
        <v>17</v>
      </c>
      <c r="D8" s="6">
        <v>12000</v>
      </c>
      <c r="E8" s="6">
        <v>32000</v>
      </c>
      <c r="F8" s="6">
        <v>22310</v>
      </c>
      <c r="G8" s="6">
        <f t="shared" si="0"/>
        <v>9690</v>
      </c>
      <c r="H8" s="17">
        <f t="shared" si="1"/>
        <v>69.71875</v>
      </c>
      <c r="I8" s="23">
        <v>15000</v>
      </c>
    </row>
    <row r="9" spans="1:9" ht="12.75" x14ac:dyDescent="0.2">
      <c r="A9" s="4" t="s">
        <v>9</v>
      </c>
      <c r="B9" s="5" t="s">
        <v>18</v>
      </c>
      <c r="C9" s="5" t="s">
        <v>19</v>
      </c>
      <c r="D9" s="6">
        <v>9000</v>
      </c>
      <c r="E9" s="6">
        <v>9000</v>
      </c>
      <c r="F9" s="6">
        <v>3144.92</v>
      </c>
      <c r="G9" s="6">
        <f t="shared" si="0"/>
        <v>5855.08</v>
      </c>
      <c r="H9" s="17">
        <f t="shared" si="1"/>
        <v>34.943555555555555</v>
      </c>
      <c r="I9" s="23">
        <v>10000</v>
      </c>
    </row>
    <row r="10" spans="1:9" ht="12.75" x14ac:dyDescent="0.2">
      <c r="A10" s="4" t="s">
        <v>9</v>
      </c>
      <c r="B10" s="5" t="s">
        <v>20</v>
      </c>
      <c r="C10" s="5" t="s">
        <v>21</v>
      </c>
      <c r="D10" s="6">
        <v>420300</v>
      </c>
      <c r="E10" s="6">
        <v>420402.5</v>
      </c>
      <c r="F10" s="6">
        <v>368454.38</v>
      </c>
      <c r="G10" s="6">
        <f t="shared" si="0"/>
        <v>51948.119999999995</v>
      </c>
      <c r="H10" s="17">
        <f t="shared" si="1"/>
        <v>87.643241893185703</v>
      </c>
      <c r="I10" s="23">
        <v>421000</v>
      </c>
    </row>
    <row r="11" spans="1:9" ht="12.75" x14ac:dyDescent="0.2">
      <c r="A11" s="4" t="s">
        <v>9</v>
      </c>
      <c r="B11" s="5" t="s">
        <v>22</v>
      </c>
      <c r="C11" s="5" t="s">
        <v>23</v>
      </c>
      <c r="D11" s="6">
        <v>2000</v>
      </c>
      <c r="E11" s="6">
        <v>2000</v>
      </c>
      <c r="F11" s="6">
        <v>0</v>
      </c>
      <c r="G11" s="6">
        <f t="shared" si="0"/>
        <v>2000</v>
      </c>
      <c r="H11" s="17">
        <f t="shared" si="1"/>
        <v>0</v>
      </c>
      <c r="I11" s="23">
        <v>3000</v>
      </c>
    </row>
    <row r="12" spans="1:9" ht="12.75" x14ac:dyDescent="0.2">
      <c r="A12" s="4" t="s">
        <v>9</v>
      </c>
      <c r="B12" s="5" t="s">
        <v>24</v>
      </c>
      <c r="C12" s="5" t="s">
        <v>62</v>
      </c>
      <c r="D12" s="6">
        <v>0</v>
      </c>
      <c r="E12" s="6">
        <v>8000</v>
      </c>
      <c r="F12" s="6">
        <v>8000</v>
      </c>
      <c r="G12" s="6">
        <f t="shared" si="0"/>
        <v>0</v>
      </c>
      <c r="H12" s="17">
        <f t="shared" si="1"/>
        <v>100</v>
      </c>
      <c r="I12" s="23">
        <v>0</v>
      </c>
    </row>
    <row r="13" spans="1:9" ht="12.75" x14ac:dyDescent="0.2">
      <c r="A13" s="4" t="s">
        <v>9</v>
      </c>
      <c r="B13" s="5" t="s">
        <v>25</v>
      </c>
      <c r="C13" s="5" t="s">
        <v>26</v>
      </c>
      <c r="D13" s="6">
        <v>132654</v>
      </c>
      <c r="E13" s="6">
        <v>132654</v>
      </c>
      <c r="F13" s="6">
        <v>111235</v>
      </c>
      <c r="G13" s="6">
        <f t="shared" si="0"/>
        <v>21419</v>
      </c>
      <c r="H13" s="17">
        <f t="shared" si="1"/>
        <v>83.853483498424481</v>
      </c>
      <c r="I13" s="23">
        <v>140000</v>
      </c>
    </row>
    <row r="14" spans="1:9" ht="12.75" x14ac:dyDescent="0.2">
      <c r="A14" s="4" t="s">
        <v>9</v>
      </c>
      <c r="B14" s="5" t="s">
        <v>27</v>
      </c>
      <c r="C14" s="5" t="s">
        <v>28</v>
      </c>
      <c r="D14" s="6">
        <v>53046</v>
      </c>
      <c r="E14" s="6">
        <v>52943.5</v>
      </c>
      <c r="F14" s="6">
        <v>52291.19</v>
      </c>
      <c r="G14" s="6">
        <f t="shared" si="0"/>
        <v>652.30999999999767</v>
      </c>
      <c r="H14" s="17">
        <f t="shared" si="1"/>
        <v>98.767912963819924</v>
      </c>
      <c r="I14" s="23">
        <v>55000</v>
      </c>
    </row>
    <row r="15" spans="1:9" ht="12.75" x14ac:dyDescent="0.2">
      <c r="A15" s="4" t="s">
        <v>9</v>
      </c>
      <c r="B15" s="5" t="s">
        <v>29</v>
      </c>
      <c r="C15" s="5" t="s">
        <v>30</v>
      </c>
      <c r="D15" s="6">
        <v>47500</v>
      </c>
      <c r="E15" s="6">
        <v>54682</v>
      </c>
      <c r="F15" s="6">
        <v>53182</v>
      </c>
      <c r="G15" s="6">
        <f t="shared" si="0"/>
        <v>1500</v>
      </c>
      <c r="H15" s="17">
        <f t="shared" si="1"/>
        <v>97.256866976335914</v>
      </c>
      <c r="I15" s="23">
        <v>50000</v>
      </c>
    </row>
    <row r="16" spans="1:9" ht="12.75" x14ac:dyDescent="0.2">
      <c r="A16" s="124" t="s">
        <v>59</v>
      </c>
      <c r="B16" s="125"/>
      <c r="C16" s="125"/>
      <c r="D16" s="9">
        <v>3556500</v>
      </c>
      <c r="E16" s="9">
        <f>SUM(E5:E15)</f>
        <v>3556500</v>
      </c>
      <c r="F16" s="9">
        <f>SUM(F5:F15)</f>
        <v>2178360.98</v>
      </c>
      <c r="G16" s="9">
        <f>SUM(G5:G15)</f>
        <v>1378139.02</v>
      </c>
      <c r="H16" s="18">
        <v>61.25</v>
      </c>
      <c r="I16" s="24">
        <f>SUM(I5:I15)</f>
        <v>3618000</v>
      </c>
    </row>
    <row r="17" spans="1:9" ht="12.75" x14ac:dyDescent="0.2">
      <c r="A17" s="4" t="s">
        <v>9</v>
      </c>
      <c r="B17" s="5" t="s">
        <v>46</v>
      </c>
      <c r="C17" s="5" t="s">
        <v>47</v>
      </c>
      <c r="D17" s="6">
        <v>3556500</v>
      </c>
      <c r="E17" s="6">
        <v>3556500</v>
      </c>
      <c r="F17" s="6">
        <v>3425195</v>
      </c>
      <c r="G17" s="6">
        <v>131305</v>
      </c>
      <c r="H17" s="17">
        <v>96.308027555180658</v>
      </c>
      <c r="I17" s="23">
        <v>3618000</v>
      </c>
    </row>
    <row r="18" spans="1:9" ht="12.75" x14ac:dyDescent="0.2">
      <c r="A18" s="124" t="s">
        <v>65</v>
      </c>
      <c r="B18" s="125"/>
      <c r="C18" s="125"/>
      <c r="D18" s="9">
        <v>3556500</v>
      </c>
      <c r="E18" s="9">
        <v>3556500</v>
      </c>
      <c r="F18" s="9">
        <v>3425195</v>
      </c>
      <c r="G18" s="9">
        <v>131305</v>
      </c>
      <c r="H18" s="18">
        <v>96.31</v>
      </c>
      <c r="I18" s="24">
        <f>SUM(I17)</f>
        <v>3618000</v>
      </c>
    </row>
    <row r="19" spans="1:9" ht="12.75" x14ac:dyDescent="0.2">
      <c r="A19" s="4" t="s">
        <v>32</v>
      </c>
      <c r="B19" s="5" t="s">
        <v>10</v>
      </c>
      <c r="C19" s="5" t="s">
        <v>11</v>
      </c>
      <c r="D19" s="6">
        <v>37200</v>
      </c>
      <c r="E19" s="6">
        <v>30310.799999999999</v>
      </c>
      <c r="F19" s="6">
        <v>2758.19</v>
      </c>
      <c r="G19" s="6">
        <f>E19-F19</f>
        <v>27552.61</v>
      </c>
      <c r="H19" s="17">
        <v>76.736660860597937</v>
      </c>
      <c r="I19" s="23">
        <v>30000</v>
      </c>
    </row>
    <row r="20" spans="1:9" ht="12.75" x14ac:dyDescent="0.2">
      <c r="A20" s="4" t="s">
        <v>32</v>
      </c>
      <c r="B20" s="5" t="s">
        <v>10</v>
      </c>
      <c r="C20" s="5" t="s">
        <v>63</v>
      </c>
      <c r="D20" s="6">
        <v>1650000</v>
      </c>
      <c r="E20" s="6">
        <v>1650000</v>
      </c>
      <c r="F20" s="6">
        <v>1286656.21</v>
      </c>
      <c r="G20" s="6">
        <v>363343.79</v>
      </c>
      <c r="H20" s="17">
        <v>77.979164242424247</v>
      </c>
      <c r="I20" s="23">
        <v>1740000</v>
      </c>
    </row>
    <row r="21" spans="1:9" ht="12.75" x14ac:dyDescent="0.2">
      <c r="A21" s="4" t="s">
        <v>32</v>
      </c>
      <c r="B21" s="5">
        <v>511</v>
      </c>
      <c r="C21" s="5" t="s">
        <v>15</v>
      </c>
      <c r="D21" s="6">
        <v>0</v>
      </c>
      <c r="E21" s="6">
        <v>0</v>
      </c>
      <c r="F21" s="6">
        <v>0</v>
      </c>
      <c r="G21" s="6">
        <v>0</v>
      </c>
      <c r="H21" s="17">
        <v>0</v>
      </c>
      <c r="I21" s="23">
        <v>32000</v>
      </c>
    </row>
    <row r="22" spans="1:9" ht="12.75" x14ac:dyDescent="0.2">
      <c r="A22" s="4" t="s">
        <v>32</v>
      </c>
      <c r="B22" s="5" t="s">
        <v>16</v>
      </c>
      <c r="C22" s="5" t="s">
        <v>17</v>
      </c>
      <c r="D22" s="6">
        <v>17000</v>
      </c>
      <c r="E22" s="6">
        <v>17000</v>
      </c>
      <c r="F22" s="6">
        <v>14382</v>
      </c>
      <c r="G22" s="6">
        <v>2618</v>
      </c>
      <c r="H22" s="17">
        <v>84.6</v>
      </c>
      <c r="I22" s="23">
        <v>17000</v>
      </c>
    </row>
    <row r="23" spans="1:9" ht="12.75" x14ac:dyDescent="0.2">
      <c r="A23" s="4" t="s">
        <v>32</v>
      </c>
      <c r="B23" s="5" t="s">
        <v>18</v>
      </c>
      <c r="C23" s="5" t="s">
        <v>19</v>
      </c>
      <c r="D23" s="6">
        <v>2000</v>
      </c>
      <c r="E23" s="6">
        <v>2000</v>
      </c>
      <c r="F23" s="6">
        <v>0</v>
      </c>
      <c r="G23" s="6">
        <v>2000</v>
      </c>
      <c r="H23" s="17">
        <v>0</v>
      </c>
      <c r="I23" s="23">
        <v>2000</v>
      </c>
    </row>
    <row r="24" spans="1:9" ht="12.75" x14ac:dyDescent="0.2">
      <c r="A24" s="4" t="s">
        <v>32</v>
      </c>
      <c r="B24" s="5" t="s">
        <v>20</v>
      </c>
      <c r="C24" s="5" t="s">
        <v>21</v>
      </c>
      <c r="D24" s="6">
        <v>30000</v>
      </c>
      <c r="E24" s="6">
        <v>30000</v>
      </c>
      <c r="F24" s="6">
        <v>9952</v>
      </c>
      <c r="G24" s="6">
        <v>20048</v>
      </c>
      <c r="H24" s="17">
        <v>33.173333333333332</v>
      </c>
      <c r="I24" s="23">
        <v>30000</v>
      </c>
    </row>
    <row r="25" spans="1:9" ht="12.75" x14ac:dyDescent="0.2">
      <c r="A25" s="4" t="s">
        <v>32</v>
      </c>
      <c r="B25" s="5" t="s">
        <v>27</v>
      </c>
      <c r="C25" s="5" t="s">
        <v>28</v>
      </c>
      <c r="D25" s="6">
        <v>25500</v>
      </c>
      <c r="E25" s="6">
        <v>35989.199999999997</v>
      </c>
      <c r="F25" s="6">
        <v>32389.200000000001</v>
      </c>
      <c r="G25" s="6">
        <v>3600</v>
      </c>
      <c r="H25" s="17">
        <v>89.996999099729919</v>
      </c>
      <c r="I25" s="23">
        <v>49000</v>
      </c>
    </row>
    <row r="26" spans="1:9" ht="12.75" x14ac:dyDescent="0.2">
      <c r="A26" s="124" t="s">
        <v>60</v>
      </c>
      <c r="B26" s="125"/>
      <c r="C26" s="125"/>
      <c r="D26" s="9">
        <f>SUM(D19:D25)</f>
        <v>1761700</v>
      </c>
      <c r="E26" s="9">
        <f>SUM(E19:E25)</f>
        <v>1765300</v>
      </c>
      <c r="F26" s="9">
        <v>1346137.6</v>
      </c>
      <c r="G26" s="9">
        <f>SUM(G19:G25)</f>
        <v>419162.39999999997</v>
      </c>
      <c r="H26" s="18">
        <v>76.260000000000005</v>
      </c>
      <c r="I26" s="24">
        <f>SUM(I19:I25)</f>
        <v>1900000</v>
      </c>
    </row>
    <row r="27" spans="1:9" ht="12.75" x14ac:dyDescent="0.2">
      <c r="A27" s="4" t="s">
        <v>32</v>
      </c>
      <c r="B27" s="5" t="s">
        <v>48</v>
      </c>
      <c r="C27" s="5" t="s">
        <v>49</v>
      </c>
      <c r="D27" s="6">
        <v>1740000</v>
      </c>
      <c r="E27" s="6">
        <v>1743600</v>
      </c>
      <c r="F27" s="6">
        <v>1467640</v>
      </c>
      <c r="G27" s="6">
        <v>275960</v>
      </c>
      <c r="H27" s="17">
        <v>84.17297545308557</v>
      </c>
      <c r="I27" s="23">
        <f>147000+1740000</f>
        <v>1887000</v>
      </c>
    </row>
    <row r="28" spans="1:9" ht="12.75" x14ac:dyDescent="0.2">
      <c r="A28" s="4" t="s">
        <v>32</v>
      </c>
      <c r="B28" s="5" t="s">
        <v>50</v>
      </c>
      <c r="C28" s="5" t="s">
        <v>51</v>
      </c>
      <c r="D28" s="6">
        <v>15000</v>
      </c>
      <c r="E28" s="6">
        <v>15000</v>
      </c>
      <c r="F28" s="6">
        <v>6630</v>
      </c>
      <c r="G28" s="6">
        <v>8370</v>
      </c>
      <c r="H28" s="17">
        <v>44.2</v>
      </c>
      <c r="I28" s="23">
        <v>6300</v>
      </c>
    </row>
    <row r="29" spans="1:9" ht="12.75" x14ac:dyDescent="0.2">
      <c r="A29" s="4" t="s">
        <v>32</v>
      </c>
      <c r="B29" s="5" t="s">
        <v>52</v>
      </c>
      <c r="C29" s="5" t="s">
        <v>53</v>
      </c>
      <c r="D29" s="6">
        <v>6000</v>
      </c>
      <c r="E29" s="6">
        <v>6000</v>
      </c>
      <c r="F29" s="6">
        <v>5027</v>
      </c>
      <c r="G29" s="6">
        <v>973</v>
      </c>
      <c r="H29" s="17">
        <v>83.783333333333331</v>
      </c>
      <c r="I29" s="23">
        <v>6000</v>
      </c>
    </row>
    <row r="30" spans="1:9" ht="12.75" x14ac:dyDescent="0.2">
      <c r="A30" s="4" t="s">
        <v>32</v>
      </c>
      <c r="B30" s="5" t="s">
        <v>54</v>
      </c>
      <c r="C30" s="5" t="s">
        <v>55</v>
      </c>
      <c r="D30" s="6">
        <v>700</v>
      </c>
      <c r="E30" s="6">
        <v>700</v>
      </c>
      <c r="F30" s="6">
        <v>673.69</v>
      </c>
      <c r="G30" s="6">
        <v>26.31</v>
      </c>
      <c r="H30" s="17">
        <v>96.241428571428571</v>
      </c>
      <c r="I30" s="23">
        <v>700</v>
      </c>
    </row>
    <row r="31" spans="1:9" ht="12.75" x14ac:dyDescent="0.2">
      <c r="A31" s="124" t="s">
        <v>66</v>
      </c>
      <c r="B31" s="125"/>
      <c r="C31" s="125"/>
      <c r="D31" s="9">
        <v>1761700</v>
      </c>
      <c r="E31" s="9">
        <v>1765300</v>
      </c>
      <c r="F31" s="9">
        <v>1479970.69</v>
      </c>
      <c r="G31" s="9">
        <v>285329.31</v>
      </c>
      <c r="H31" s="18">
        <v>83.84</v>
      </c>
      <c r="I31" s="24">
        <f>SUM(I27:I30)</f>
        <v>1900000</v>
      </c>
    </row>
    <row r="32" spans="1:9" ht="12.75" x14ac:dyDescent="0.2">
      <c r="A32" s="4" t="s">
        <v>34</v>
      </c>
      <c r="B32" s="5" t="s">
        <v>10</v>
      </c>
      <c r="C32" s="5" t="s">
        <v>11</v>
      </c>
      <c r="D32" s="6">
        <v>0</v>
      </c>
      <c r="E32" s="6">
        <v>250000</v>
      </c>
      <c r="F32" s="6">
        <v>250000</v>
      </c>
      <c r="G32" s="6">
        <v>0</v>
      </c>
      <c r="H32" s="17">
        <v>100</v>
      </c>
      <c r="I32" s="23">
        <v>320000</v>
      </c>
    </row>
    <row r="33" spans="1:10" ht="12.75" x14ac:dyDescent="0.2">
      <c r="A33" s="124" t="s">
        <v>61</v>
      </c>
      <c r="B33" s="125"/>
      <c r="C33" s="125"/>
      <c r="D33" s="9">
        <v>0</v>
      </c>
      <c r="E33" s="9">
        <v>250000</v>
      </c>
      <c r="F33" s="9">
        <v>250000</v>
      </c>
      <c r="G33" s="9">
        <v>0</v>
      </c>
      <c r="H33" s="18">
        <v>100</v>
      </c>
      <c r="I33" s="24">
        <f>SUM(I32)</f>
        <v>320000</v>
      </c>
    </row>
    <row r="34" spans="1:10" ht="12.75" x14ac:dyDescent="0.2">
      <c r="A34" s="4" t="s">
        <v>34</v>
      </c>
      <c r="B34" s="5" t="s">
        <v>46</v>
      </c>
      <c r="C34" s="5" t="s">
        <v>47</v>
      </c>
      <c r="D34" s="6">
        <v>0</v>
      </c>
      <c r="E34" s="6">
        <v>250000</v>
      </c>
      <c r="F34" s="6">
        <v>250000</v>
      </c>
      <c r="G34" s="6">
        <v>0</v>
      </c>
      <c r="H34" s="17">
        <v>100</v>
      </c>
      <c r="I34" s="23">
        <v>320000</v>
      </c>
    </row>
    <row r="35" spans="1:10" ht="12.75" x14ac:dyDescent="0.2">
      <c r="A35" s="124" t="s">
        <v>67</v>
      </c>
      <c r="B35" s="125"/>
      <c r="C35" s="125"/>
      <c r="D35" s="9">
        <v>0</v>
      </c>
      <c r="E35" s="9">
        <v>250000</v>
      </c>
      <c r="F35" s="9">
        <v>250000</v>
      </c>
      <c r="G35" s="9">
        <v>0</v>
      </c>
      <c r="H35" s="18">
        <v>100</v>
      </c>
      <c r="I35" s="24">
        <f>SUM(I34)</f>
        <v>320000</v>
      </c>
    </row>
    <row r="36" spans="1:10" ht="12.75" x14ac:dyDescent="0.2">
      <c r="A36" s="4" t="s">
        <v>35</v>
      </c>
      <c r="B36" s="5" t="s">
        <v>10</v>
      </c>
      <c r="C36" s="5" t="s">
        <v>11</v>
      </c>
      <c r="D36" s="6">
        <v>25000</v>
      </c>
      <c r="E36" s="6">
        <v>127829.6</v>
      </c>
      <c r="F36" s="6">
        <v>116279.54</v>
      </c>
      <c r="G36" s="6">
        <f>E36-F36</f>
        <v>11550.060000000012</v>
      </c>
      <c r="H36" s="17">
        <f>F36/E36*100</f>
        <v>90.964487098449794</v>
      </c>
      <c r="I36" s="23">
        <v>10000</v>
      </c>
    </row>
    <row r="37" spans="1:10" ht="12.75" x14ac:dyDescent="0.2">
      <c r="A37" s="4" t="s">
        <v>35</v>
      </c>
      <c r="B37" s="5" t="s">
        <v>16</v>
      </c>
      <c r="C37" s="5" t="s">
        <v>17</v>
      </c>
      <c r="D37" s="6">
        <v>25000</v>
      </c>
      <c r="E37" s="6">
        <v>25000</v>
      </c>
      <c r="F37" s="6">
        <v>5739</v>
      </c>
      <c r="G37" s="6">
        <f t="shared" ref="G37:G43" si="2">E37-F37</f>
        <v>19261</v>
      </c>
      <c r="H37" s="17">
        <f t="shared" ref="H37:H43" si="3">F37/E37*100</f>
        <v>22.956</v>
      </c>
      <c r="I37" s="23">
        <v>15000</v>
      </c>
      <c r="J37" s="12"/>
    </row>
    <row r="38" spans="1:10" ht="12.75" x14ac:dyDescent="0.2">
      <c r="A38" s="4" t="s">
        <v>35</v>
      </c>
      <c r="B38" s="5" t="s">
        <v>20</v>
      </c>
      <c r="C38" s="5" t="s">
        <v>21</v>
      </c>
      <c r="D38" s="6">
        <v>830000</v>
      </c>
      <c r="E38" s="6">
        <v>645000</v>
      </c>
      <c r="F38" s="6">
        <f>258399.36+38000</f>
        <v>296399.35999999999</v>
      </c>
      <c r="G38" s="6">
        <f t="shared" si="2"/>
        <v>348600.64</v>
      </c>
      <c r="H38" s="17">
        <f t="shared" si="3"/>
        <v>45.953389147286821</v>
      </c>
      <c r="I38" s="23">
        <v>348000</v>
      </c>
    </row>
    <row r="39" spans="1:10" ht="12.75" x14ac:dyDescent="0.2">
      <c r="A39" s="4" t="s">
        <v>35</v>
      </c>
      <c r="B39" s="5" t="s">
        <v>22</v>
      </c>
      <c r="C39" s="5" t="s">
        <v>23</v>
      </c>
      <c r="D39" s="6">
        <v>825028</v>
      </c>
      <c r="E39" s="6">
        <v>700000</v>
      </c>
      <c r="F39" s="6">
        <v>130373</v>
      </c>
      <c r="G39" s="6">
        <f t="shared" si="2"/>
        <v>569627</v>
      </c>
      <c r="H39" s="17">
        <f t="shared" si="3"/>
        <v>18.624714285714287</v>
      </c>
      <c r="I39" s="23">
        <v>530000</v>
      </c>
      <c r="J39" s="12"/>
    </row>
    <row r="40" spans="1:10" ht="12.75" x14ac:dyDescent="0.2">
      <c r="A40" s="4" t="s">
        <v>35</v>
      </c>
      <c r="B40" s="5" t="s">
        <v>36</v>
      </c>
      <c r="C40" s="5" t="s">
        <v>37</v>
      </c>
      <c r="D40" s="6">
        <v>202294</v>
      </c>
      <c r="E40" s="6">
        <v>162000</v>
      </c>
      <c r="F40" s="6">
        <v>44069</v>
      </c>
      <c r="G40" s="6">
        <f t="shared" si="2"/>
        <v>117931</v>
      </c>
      <c r="H40" s="17">
        <f t="shared" si="3"/>
        <v>27.203086419753085</v>
      </c>
      <c r="I40" s="23">
        <v>110000</v>
      </c>
    </row>
    <row r="41" spans="1:10" ht="12.75" x14ac:dyDescent="0.2">
      <c r="A41" s="4" t="s">
        <v>35</v>
      </c>
      <c r="B41" s="5" t="s">
        <v>38</v>
      </c>
      <c r="C41" s="5" t="s">
        <v>39</v>
      </c>
      <c r="D41" s="6">
        <v>2514</v>
      </c>
      <c r="E41" s="6">
        <v>2514</v>
      </c>
      <c r="F41" s="6">
        <v>0</v>
      </c>
      <c r="G41" s="6">
        <f t="shared" si="2"/>
        <v>2514</v>
      </c>
      <c r="H41" s="17">
        <f t="shared" si="3"/>
        <v>0</v>
      </c>
      <c r="I41" s="23">
        <v>0</v>
      </c>
    </row>
    <row r="42" spans="1:10" ht="12.75" x14ac:dyDescent="0.2">
      <c r="A42" s="4" t="s">
        <v>35</v>
      </c>
      <c r="B42" s="5" t="s">
        <v>40</v>
      </c>
      <c r="C42" s="5" t="s">
        <v>41</v>
      </c>
      <c r="D42" s="6">
        <v>11970</v>
      </c>
      <c r="E42" s="6">
        <v>11970</v>
      </c>
      <c r="F42" s="6">
        <v>0</v>
      </c>
      <c r="G42" s="6">
        <f t="shared" si="2"/>
        <v>11970</v>
      </c>
      <c r="H42" s="17">
        <f t="shared" si="3"/>
        <v>0</v>
      </c>
      <c r="I42" s="23">
        <v>0</v>
      </c>
    </row>
    <row r="43" spans="1:10" ht="12.75" x14ac:dyDescent="0.2">
      <c r="A43" s="4" t="s">
        <v>35</v>
      </c>
      <c r="B43" s="5" t="s">
        <v>27</v>
      </c>
      <c r="C43" s="5" t="s">
        <v>28</v>
      </c>
      <c r="D43" s="6">
        <v>0</v>
      </c>
      <c r="E43" s="6">
        <v>61768.2</v>
      </c>
      <c r="F43" s="6">
        <v>59758.2</v>
      </c>
      <c r="G43" s="6">
        <f t="shared" si="2"/>
        <v>2010</v>
      </c>
      <c r="H43" s="17">
        <f t="shared" si="3"/>
        <v>96.745898374891937</v>
      </c>
      <c r="I43" s="23">
        <v>2000</v>
      </c>
    </row>
    <row r="44" spans="1:10" ht="12.75" x14ac:dyDescent="0.2">
      <c r="A44" s="124" t="s">
        <v>70</v>
      </c>
      <c r="B44" s="125"/>
      <c r="C44" s="125"/>
      <c r="D44" s="9">
        <f t="shared" ref="D44:F44" si="4">SUM(D36:D43)</f>
        <v>1921806</v>
      </c>
      <c r="E44" s="9">
        <f t="shared" si="4"/>
        <v>1736081.8</v>
      </c>
      <c r="F44" s="9">
        <f t="shared" si="4"/>
        <v>652618.09999999986</v>
      </c>
      <c r="G44" s="9">
        <f>SUM(G36:G43)</f>
        <v>1083463.7</v>
      </c>
      <c r="H44" s="18">
        <f>F44/E44*100</f>
        <v>37.591437223752926</v>
      </c>
      <c r="I44" s="24">
        <f>SUM(I36:I43)</f>
        <v>1015000</v>
      </c>
    </row>
    <row r="45" spans="1:10" ht="12.75" x14ac:dyDescent="0.2">
      <c r="A45" s="4" t="s">
        <v>35</v>
      </c>
      <c r="B45" s="5" t="s">
        <v>46</v>
      </c>
      <c r="C45" s="5" t="s">
        <v>47</v>
      </c>
      <c r="D45" s="6">
        <v>1921806</v>
      </c>
      <c r="E45" s="6">
        <v>1736081.8</v>
      </c>
      <c r="F45" s="6">
        <v>0</v>
      </c>
      <c r="G45" s="6">
        <v>1736081.8</v>
      </c>
      <c r="H45" s="17">
        <v>0</v>
      </c>
      <c r="I45" s="23">
        <v>1015000</v>
      </c>
    </row>
    <row r="46" spans="1:10" ht="12.75" x14ac:dyDescent="0.2">
      <c r="A46" s="124" t="s">
        <v>68</v>
      </c>
      <c r="B46" s="125"/>
      <c r="C46" s="125"/>
      <c r="D46" s="9">
        <v>1921806</v>
      </c>
      <c r="E46" s="9">
        <v>1736081.8</v>
      </c>
      <c r="F46" s="9">
        <v>0</v>
      </c>
      <c r="G46" s="9">
        <v>1736081.8</v>
      </c>
      <c r="H46" s="18">
        <v>0</v>
      </c>
      <c r="I46" s="24">
        <f>SUM(I45)</f>
        <v>1015000</v>
      </c>
    </row>
    <row r="47" spans="1:10" ht="12.75" x14ac:dyDescent="0.2">
      <c r="A47" s="4" t="s">
        <v>43</v>
      </c>
      <c r="B47" s="5" t="s">
        <v>10</v>
      </c>
      <c r="C47" s="5" t="s">
        <v>11</v>
      </c>
      <c r="D47" s="6">
        <v>110000</v>
      </c>
      <c r="E47" s="6">
        <v>119506</v>
      </c>
      <c r="F47" s="6">
        <v>75349.240000000005</v>
      </c>
      <c r="G47" s="6">
        <v>44156.76</v>
      </c>
      <c r="H47" s="17">
        <v>63.050591602095295</v>
      </c>
      <c r="I47" s="23">
        <v>110000</v>
      </c>
    </row>
    <row r="48" spans="1:10" ht="12.75" x14ac:dyDescent="0.2">
      <c r="A48" s="4" t="s">
        <v>43</v>
      </c>
      <c r="B48" s="5" t="s">
        <v>16</v>
      </c>
      <c r="C48" s="5" t="s">
        <v>17</v>
      </c>
      <c r="D48" s="6">
        <v>20000</v>
      </c>
      <c r="E48" s="6">
        <v>20000</v>
      </c>
      <c r="F48" s="6">
        <f>10454+420</f>
        <v>10874</v>
      </c>
      <c r="G48" s="6">
        <f>E48-F48</f>
        <v>9126</v>
      </c>
      <c r="H48" s="17">
        <v>52.27</v>
      </c>
      <c r="I48" s="23">
        <v>20000</v>
      </c>
    </row>
    <row r="49" spans="1:10" ht="12.75" x14ac:dyDescent="0.2">
      <c r="A49" s="4" t="s">
        <v>43</v>
      </c>
      <c r="B49" s="5" t="s">
        <v>20</v>
      </c>
      <c r="C49" s="5" t="s">
        <v>21</v>
      </c>
      <c r="D49" s="6">
        <v>70000</v>
      </c>
      <c r="E49" s="6">
        <v>97994</v>
      </c>
      <c r="F49" s="6">
        <v>74772</v>
      </c>
      <c r="G49" s="6">
        <v>23222</v>
      </c>
      <c r="H49" s="17">
        <v>76.302630773312657</v>
      </c>
      <c r="I49" s="23">
        <v>70000</v>
      </c>
    </row>
    <row r="50" spans="1:10" ht="12.75" x14ac:dyDescent="0.2">
      <c r="A50" s="4" t="s">
        <v>43</v>
      </c>
      <c r="B50" s="5" t="s">
        <v>22</v>
      </c>
      <c r="C50" s="5" t="s">
        <v>23</v>
      </c>
      <c r="D50" s="6">
        <v>16800000</v>
      </c>
      <c r="E50" s="6">
        <v>20931316</v>
      </c>
      <c r="F50" s="6">
        <v>16847029.640000001</v>
      </c>
      <c r="G50" s="6">
        <v>4084286.36</v>
      </c>
      <c r="H50" s="17">
        <v>80.487197460494116</v>
      </c>
      <c r="I50" s="23">
        <v>20700000</v>
      </c>
    </row>
    <row r="51" spans="1:10" ht="12.75" x14ac:dyDescent="0.2">
      <c r="A51" s="4" t="s">
        <v>43</v>
      </c>
      <c r="B51" s="5" t="s">
        <v>36</v>
      </c>
      <c r="C51" s="5" t="s">
        <v>37</v>
      </c>
      <c r="D51" s="6">
        <v>5577000</v>
      </c>
      <c r="E51" s="6">
        <v>6893900</v>
      </c>
      <c r="F51" s="6">
        <v>5588431</v>
      </c>
      <c r="G51" s="6">
        <v>1305469</v>
      </c>
      <c r="H51" s="17">
        <v>81.063418384368788</v>
      </c>
      <c r="I51" s="23">
        <v>6996600</v>
      </c>
    </row>
    <row r="52" spans="1:10" ht="12.75" x14ac:dyDescent="0.2">
      <c r="A52" s="4" t="s">
        <v>43</v>
      </c>
      <c r="B52" s="5" t="s">
        <v>38</v>
      </c>
      <c r="C52" s="5" t="s">
        <v>39</v>
      </c>
      <c r="D52" s="6">
        <v>140300</v>
      </c>
      <c r="E52" s="6">
        <v>147545</v>
      </c>
      <c r="F52" s="6">
        <v>111604</v>
      </c>
      <c r="G52" s="6">
        <v>35941</v>
      </c>
      <c r="H52" s="17">
        <v>75.64065200447321</v>
      </c>
      <c r="I52" s="23">
        <v>140000</v>
      </c>
    </row>
    <row r="53" spans="1:10" ht="12.75" x14ac:dyDescent="0.2">
      <c r="A53" s="4" t="s">
        <v>43</v>
      </c>
      <c r="B53" s="5" t="s">
        <v>40</v>
      </c>
      <c r="C53" s="5" t="s">
        <v>41</v>
      </c>
      <c r="D53" s="6">
        <v>225000</v>
      </c>
      <c r="E53" s="6">
        <v>270700</v>
      </c>
      <c r="F53" s="6">
        <v>193992.17</v>
      </c>
      <c r="G53" s="6">
        <v>76707.83</v>
      </c>
      <c r="H53" s="17">
        <v>71.663158478019952</v>
      </c>
      <c r="I53" s="23">
        <v>207000</v>
      </c>
    </row>
    <row r="54" spans="1:10" ht="12.75" x14ac:dyDescent="0.2">
      <c r="A54" s="4" t="s">
        <v>43</v>
      </c>
      <c r="B54" s="5" t="s">
        <v>27</v>
      </c>
      <c r="C54" s="5" t="s">
        <v>28</v>
      </c>
      <c r="D54" s="6">
        <v>25000</v>
      </c>
      <c r="E54" s="6">
        <v>0</v>
      </c>
      <c r="F54" s="6">
        <v>0</v>
      </c>
      <c r="G54" s="6">
        <v>0</v>
      </c>
      <c r="H54" s="17">
        <v>0</v>
      </c>
      <c r="I54" s="23">
        <v>0</v>
      </c>
    </row>
    <row r="55" spans="1:10" ht="12.75" x14ac:dyDescent="0.2">
      <c r="A55" s="124" t="s">
        <v>71</v>
      </c>
      <c r="B55" s="125"/>
      <c r="C55" s="125"/>
      <c r="D55" s="9">
        <v>22967300</v>
      </c>
      <c r="E55" s="9">
        <v>28480961</v>
      </c>
      <c r="F55" s="9">
        <v>22901632.050000001</v>
      </c>
      <c r="G55" s="9">
        <f>SUM(G47:G54)</f>
        <v>5578908.9500000002</v>
      </c>
      <c r="H55" s="18">
        <v>80.41</v>
      </c>
      <c r="I55" s="24">
        <f>SUM(I47:I54)</f>
        <v>28243600</v>
      </c>
    </row>
    <row r="56" spans="1:10" ht="12.75" x14ac:dyDescent="0.2">
      <c r="A56" s="4" t="s">
        <v>43</v>
      </c>
      <c r="B56" s="5" t="s">
        <v>46</v>
      </c>
      <c r="C56" s="5" t="s">
        <v>47</v>
      </c>
      <c r="D56" s="6">
        <v>22967300</v>
      </c>
      <c r="E56" s="6">
        <v>28480961</v>
      </c>
      <c r="F56" s="6">
        <v>22901236.050000001</v>
      </c>
      <c r="G56" s="6">
        <v>5579724.9500000002</v>
      </c>
      <c r="H56" s="17">
        <v>80.408930197264056</v>
      </c>
      <c r="I56" s="23">
        <v>28243600</v>
      </c>
    </row>
    <row r="57" spans="1:10" ht="12.75" x14ac:dyDescent="0.2">
      <c r="A57" s="124" t="s">
        <v>69</v>
      </c>
      <c r="B57" s="125"/>
      <c r="C57" s="125"/>
      <c r="D57" s="9">
        <v>22967300</v>
      </c>
      <c r="E57" s="9">
        <v>28480961</v>
      </c>
      <c r="F57" s="9">
        <v>22901236.050000001</v>
      </c>
      <c r="G57" s="9">
        <v>5579724.9500000002</v>
      </c>
      <c r="H57" s="18">
        <v>80.41</v>
      </c>
      <c r="I57" s="24">
        <f>SUM(I56)</f>
        <v>28243600</v>
      </c>
    </row>
    <row r="58" spans="1:10" ht="12.75" x14ac:dyDescent="0.2">
      <c r="A58" s="4" t="s">
        <v>56</v>
      </c>
      <c r="B58" s="5" t="s">
        <v>46</v>
      </c>
      <c r="C58" s="5" t="s">
        <v>47</v>
      </c>
      <c r="D58" s="6">
        <v>35700</v>
      </c>
      <c r="E58" s="6">
        <v>35700</v>
      </c>
      <c r="F58" s="6">
        <v>26793</v>
      </c>
      <c r="G58" s="6">
        <v>8907</v>
      </c>
      <c r="H58" s="17">
        <v>75.050420168067234</v>
      </c>
      <c r="I58" s="23">
        <v>35700</v>
      </c>
    </row>
    <row r="59" spans="1:10" ht="12.75" x14ac:dyDescent="0.2">
      <c r="A59" s="126" t="s">
        <v>57</v>
      </c>
      <c r="B59" s="127"/>
      <c r="C59" s="127"/>
      <c r="D59" s="14">
        <v>35700</v>
      </c>
      <c r="E59" s="14">
        <v>35700</v>
      </c>
      <c r="F59" s="14">
        <v>26793</v>
      </c>
      <c r="G59" s="14">
        <v>8907</v>
      </c>
      <c r="H59" s="19">
        <v>75.05</v>
      </c>
      <c r="I59" s="25">
        <f>SUM(I58)</f>
        <v>35700</v>
      </c>
    </row>
    <row r="60" spans="1:10" ht="12.75" x14ac:dyDescent="0.2">
      <c r="A60" s="124" t="s">
        <v>45</v>
      </c>
      <c r="B60" s="125"/>
      <c r="C60" s="125"/>
      <c r="D60" s="9">
        <f>D16+D26+D33+D44+D55</f>
        <v>30207306</v>
      </c>
      <c r="E60" s="9">
        <f t="shared" ref="E60:I60" si="5">E16+E26+E33+E44+E55</f>
        <v>35788842.799999997</v>
      </c>
      <c r="F60" s="9">
        <f t="shared" si="5"/>
        <v>27328748.73</v>
      </c>
      <c r="G60" s="9">
        <f t="shared" si="5"/>
        <v>8459674.0700000003</v>
      </c>
      <c r="H60" s="18">
        <f>F60/E60*100</f>
        <v>76.361085164787738</v>
      </c>
      <c r="I60" s="26">
        <f t="shared" si="5"/>
        <v>35096600</v>
      </c>
    </row>
    <row r="61" spans="1:10" ht="13.5" thickBot="1" x14ac:dyDescent="0.25">
      <c r="A61" s="163" t="s">
        <v>58</v>
      </c>
      <c r="B61" s="164"/>
      <c r="C61" s="164"/>
      <c r="D61" s="10">
        <f>D18+D31+D35+D46+D57+D59</f>
        <v>30243006</v>
      </c>
      <c r="E61" s="10">
        <f t="shared" ref="E61:I61" si="6">E18+E31+E35+E46+E57+E59</f>
        <v>35824542.799999997</v>
      </c>
      <c r="F61" s="10">
        <f t="shared" si="6"/>
        <v>28083194.740000002</v>
      </c>
      <c r="G61" s="10">
        <f t="shared" si="6"/>
        <v>7741348.0600000005</v>
      </c>
      <c r="H61" s="20">
        <f>F61/E61*100</f>
        <v>78.39093689703698</v>
      </c>
      <c r="I61" s="27">
        <f t="shared" si="6"/>
        <v>35132300</v>
      </c>
      <c r="J61" s="121"/>
    </row>
    <row r="62" spans="1:10" ht="16.5" thickBot="1" x14ac:dyDescent="0.3">
      <c r="A62" s="140" t="s">
        <v>76</v>
      </c>
      <c r="B62" s="141"/>
      <c r="C62" s="141"/>
      <c r="D62" s="141"/>
      <c r="E62" s="141"/>
      <c r="F62" s="141"/>
      <c r="G62" s="141"/>
      <c r="H62" s="141"/>
      <c r="I62" s="142"/>
    </row>
    <row r="63" spans="1:10" ht="23.25" thickBot="1" x14ac:dyDescent="0.25">
      <c r="A63" s="31" t="s">
        <v>1</v>
      </c>
      <c r="B63" s="32" t="s">
        <v>2</v>
      </c>
      <c r="C63" s="32" t="s">
        <v>3</v>
      </c>
      <c r="D63" s="32" t="s">
        <v>4</v>
      </c>
      <c r="E63" s="32" t="s">
        <v>5</v>
      </c>
      <c r="F63" s="32" t="s">
        <v>6</v>
      </c>
      <c r="G63" s="32" t="s">
        <v>7</v>
      </c>
      <c r="H63" s="33" t="s">
        <v>8</v>
      </c>
      <c r="I63" s="28" t="s">
        <v>73</v>
      </c>
    </row>
    <row r="64" spans="1:10" ht="12.75" x14ac:dyDescent="0.2">
      <c r="A64" s="34" t="s">
        <v>9</v>
      </c>
      <c r="B64" s="35" t="s">
        <v>10</v>
      </c>
      <c r="C64" s="35" t="s">
        <v>11</v>
      </c>
      <c r="D64" s="36">
        <v>99000</v>
      </c>
      <c r="E64" s="36">
        <v>99000</v>
      </c>
      <c r="F64" s="36">
        <v>74151.87</v>
      </c>
      <c r="G64" s="36">
        <v>24848.13</v>
      </c>
      <c r="H64" s="37">
        <v>74.900878787878781</v>
      </c>
      <c r="I64" s="69">
        <v>90000</v>
      </c>
    </row>
    <row r="65" spans="1:9" ht="12.75" x14ac:dyDescent="0.2">
      <c r="A65" s="38" t="s">
        <v>9</v>
      </c>
      <c r="B65" s="39" t="s">
        <v>12</v>
      </c>
      <c r="C65" s="39" t="s">
        <v>13</v>
      </c>
      <c r="D65" s="40">
        <v>381000</v>
      </c>
      <c r="E65" s="40">
        <v>381000</v>
      </c>
      <c r="F65" s="40">
        <v>179299.94</v>
      </c>
      <c r="G65" s="40">
        <v>201700.06</v>
      </c>
      <c r="H65" s="41">
        <v>47.060351706036748</v>
      </c>
      <c r="I65" s="70">
        <v>295000</v>
      </c>
    </row>
    <row r="66" spans="1:9" ht="12.75" x14ac:dyDescent="0.2">
      <c r="A66" s="38" t="s">
        <v>9</v>
      </c>
      <c r="B66" s="39" t="s">
        <v>14</v>
      </c>
      <c r="C66" s="39" t="s">
        <v>15</v>
      </c>
      <c r="D66" s="40">
        <v>60000</v>
      </c>
      <c r="E66" s="40">
        <v>60000</v>
      </c>
      <c r="F66" s="40">
        <v>16701.55</v>
      </c>
      <c r="G66" s="40">
        <v>43298.45</v>
      </c>
      <c r="H66" s="41">
        <v>27.835916666666666</v>
      </c>
      <c r="I66" s="70">
        <v>77000</v>
      </c>
    </row>
    <row r="67" spans="1:9" ht="12.75" x14ac:dyDescent="0.2">
      <c r="A67" s="38" t="s">
        <v>9</v>
      </c>
      <c r="B67" s="39" t="s">
        <v>16</v>
      </c>
      <c r="C67" s="39" t="s">
        <v>17</v>
      </c>
      <c r="D67" s="40">
        <v>1000</v>
      </c>
      <c r="E67" s="40">
        <v>1000</v>
      </c>
      <c r="F67" s="40">
        <v>803</v>
      </c>
      <c r="G67" s="40">
        <v>197</v>
      </c>
      <c r="H67" s="41">
        <v>80.3</v>
      </c>
      <c r="I67" s="70">
        <v>1000</v>
      </c>
    </row>
    <row r="68" spans="1:9" ht="12.75" x14ac:dyDescent="0.2">
      <c r="A68" s="38" t="s">
        <v>9</v>
      </c>
      <c r="B68" s="39" t="s">
        <v>18</v>
      </c>
      <c r="C68" s="39" t="s">
        <v>19</v>
      </c>
      <c r="D68" s="40">
        <v>2000</v>
      </c>
      <c r="E68" s="40">
        <v>2000</v>
      </c>
      <c r="F68" s="40">
        <v>693</v>
      </c>
      <c r="G68" s="40">
        <v>1307</v>
      </c>
      <c r="H68" s="41">
        <v>34.65</v>
      </c>
      <c r="I68" s="70">
        <v>1500</v>
      </c>
    </row>
    <row r="69" spans="1:9" ht="12.75" x14ac:dyDescent="0.2">
      <c r="A69" s="38" t="s">
        <v>9</v>
      </c>
      <c r="B69" s="39" t="s">
        <v>20</v>
      </c>
      <c r="C69" s="39" t="s">
        <v>21</v>
      </c>
      <c r="D69" s="40">
        <v>90600</v>
      </c>
      <c r="E69" s="40">
        <v>90600</v>
      </c>
      <c r="F69" s="40">
        <v>50782.59</v>
      </c>
      <c r="G69" s="40">
        <v>39817.410000000003</v>
      </c>
      <c r="H69" s="41">
        <v>56.051423841059602</v>
      </c>
      <c r="I69" s="70">
        <v>86700</v>
      </c>
    </row>
    <row r="70" spans="1:9" ht="12.75" x14ac:dyDescent="0.2">
      <c r="A70" s="38" t="s">
        <v>9</v>
      </c>
      <c r="B70" s="39" t="s">
        <v>27</v>
      </c>
      <c r="C70" s="39" t="s">
        <v>28</v>
      </c>
      <c r="D70" s="40">
        <v>40861</v>
      </c>
      <c r="E70" s="40">
        <v>40861</v>
      </c>
      <c r="F70" s="40">
        <v>7296.98</v>
      </c>
      <c r="G70" s="40">
        <v>33564.019999999997</v>
      </c>
      <c r="H70" s="41">
        <v>17.858055358410219</v>
      </c>
      <c r="I70" s="70">
        <v>40000</v>
      </c>
    </row>
    <row r="71" spans="1:9" ht="12.75" x14ac:dyDescent="0.2">
      <c r="A71" s="38" t="s">
        <v>9</v>
      </c>
      <c r="B71" s="39" t="s">
        <v>29</v>
      </c>
      <c r="C71" s="39" t="s">
        <v>30</v>
      </c>
      <c r="D71" s="40">
        <v>3139</v>
      </c>
      <c r="E71" s="40">
        <v>3139</v>
      </c>
      <c r="F71" s="40">
        <v>3139</v>
      </c>
      <c r="G71" s="40">
        <v>0</v>
      </c>
      <c r="H71" s="41">
        <v>100</v>
      </c>
      <c r="I71" s="70">
        <v>5000</v>
      </c>
    </row>
    <row r="72" spans="1:9" ht="12.75" x14ac:dyDescent="0.2">
      <c r="A72" s="128" t="s">
        <v>59</v>
      </c>
      <c r="B72" s="129"/>
      <c r="C72" s="129"/>
      <c r="D72" s="42">
        <v>677600</v>
      </c>
      <c r="E72" s="42">
        <v>677600</v>
      </c>
      <c r="F72" s="42">
        <v>332867.93</v>
      </c>
      <c r="G72" s="42">
        <v>344732.07</v>
      </c>
      <c r="H72" s="43">
        <v>49.12</v>
      </c>
      <c r="I72" s="71">
        <f>SUM(I64:I71)</f>
        <v>596200</v>
      </c>
    </row>
    <row r="73" spans="1:9" ht="12.75" x14ac:dyDescent="0.2">
      <c r="A73" s="38" t="s">
        <v>9</v>
      </c>
      <c r="B73" s="39" t="s">
        <v>46</v>
      </c>
      <c r="C73" s="39" t="s">
        <v>47</v>
      </c>
      <c r="D73" s="40">
        <v>677600</v>
      </c>
      <c r="E73" s="40">
        <v>677600</v>
      </c>
      <c r="F73" s="40">
        <v>508200</v>
      </c>
      <c r="G73" s="40">
        <v>169400</v>
      </c>
      <c r="H73" s="41">
        <v>75</v>
      </c>
      <c r="I73" s="70">
        <v>596200</v>
      </c>
    </row>
    <row r="74" spans="1:9" ht="12.75" x14ac:dyDescent="0.2">
      <c r="A74" s="128" t="s">
        <v>65</v>
      </c>
      <c r="B74" s="129"/>
      <c r="C74" s="129"/>
      <c r="D74" s="42">
        <v>677600</v>
      </c>
      <c r="E74" s="42">
        <v>677600</v>
      </c>
      <c r="F74" s="42">
        <v>508200</v>
      </c>
      <c r="G74" s="42">
        <v>169400</v>
      </c>
      <c r="H74" s="43">
        <v>75</v>
      </c>
      <c r="I74" s="71">
        <f>SUM(I73)</f>
        <v>596200</v>
      </c>
    </row>
    <row r="75" spans="1:9" ht="12.75" x14ac:dyDescent="0.2">
      <c r="A75" s="38" t="s">
        <v>32</v>
      </c>
      <c r="B75" s="39" t="s">
        <v>10</v>
      </c>
      <c r="C75" s="39" t="s">
        <v>11</v>
      </c>
      <c r="D75" s="40">
        <v>35500</v>
      </c>
      <c r="E75" s="40">
        <v>35500</v>
      </c>
      <c r="F75" s="40">
        <v>4695</v>
      </c>
      <c r="G75" s="40">
        <v>30805</v>
      </c>
      <c r="H75" s="41">
        <v>13.225352112676056</v>
      </c>
      <c r="I75" s="70">
        <v>45000</v>
      </c>
    </row>
    <row r="76" spans="1:9" ht="12.75" x14ac:dyDescent="0.2">
      <c r="A76" s="38" t="s">
        <v>32</v>
      </c>
      <c r="B76" s="39">
        <v>511</v>
      </c>
      <c r="C76" s="39" t="s">
        <v>15</v>
      </c>
      <c r="D76" s="40">
        <v>0</v>
      </c>
      <c r="E76" s="40">
        <v>0</v>
      </c>
      <c r="F76" s="40">
        <v>0</v>
      </c>
      <c r="G76" s="40">
        <v>0</v>
      </c>
      <c r="H76" s="41">
        <v>0</v>
      </c>
      <c r="I76" s="70">
        <v>31000</v>
      </c>
    </row>
    <row r="77" spans="1:9" ht="12.75" x14ac:dyDescent="0.2">
      <c r="A77" s="38" t="s">
        <v>32</v>
      </c>
      <c r="B77" s="39" t="s">
        <v>16</v>
      </c>
      <c r="C77" s="39" t="s">
        <v>17</v>
      </c>
      <c r="D77" s="40">
        <v>3500</v>
      </c>
      <c r="E77" s="40">
        <v>3500</v>
      </c>
      <c r="F77" s="40">
        <v>316</v>
      </c>
      <c r="G77" s="40">
        <v>3184</v>
      </c>
      <c r="H77" s="41">
        <v>9.0285714285714285</v>
      </c>
      <c r="I77" s="70">
        <v>6800</v>
      </c>
    </row>
    <row r="78" spans="1:9" ht="12.75" x14ac:dyDescent="0.2">
      <c r="A78" s="38" t="s">
        <v>32</v>
      </c>
      <c r="B78" s="39" t="s">
        <v>20</v>
      </c>
      <c r="C78" s="39" t="s">
        <v>21</v>
      </c>
      <c r="D78" s="40">
        <v>11000</v>
      </c>
      <c r="E78" s="40">
        <v>11000</v>
      </c>
      <c r="F78" s="40">
        <v>5550</v>
      </c>
      <c r="G78" s="40">
        <v>5450</v>
      </c>
      <c r="H78" s="41">
        <v>50.454545454545453</v>
      </c>
      <c r="I78" s="70">
        <v>17000</v>
      </c>
    </row>
    <row r="79" spans="1:9" ht="12.75" x14ac:dyDescent="0.2">
      <c r="A79" s="38" t="s">
        <v>32</v>
      </c>
      <c r="B79" s="39" t="s">
        <v>27</v>
      </c>
      <c r="C79" s="39" t="s">
        <v>28</v>
      </c>
      <c r="D79" s="40">
        <v>48000</v>
      </c>
      <c r="E79" s="40">
        <v>48000</v>
      </c>
      <c r="F79" s="40">
        <v>0</v>
      </c>
      <c r="G79" s="40">
        <v>48000</v>
      </c>
      <c r="H79" s="41">
        <v>0</v>
      </c>
      <c r="I79" s="70">
        <v>50000</v>
      </c>
    </row>
    <row r="80" spans="1:9" ht="12.75" x14ac:dyDescent="0.2">
      <c r="A80" s="128" t="s">
        <v>60</v>
      </c>
      <c r="B80" s="129"/>
      <c r="C80" s="129"/>
      <c r="D80" s="42">
        <v>98000</v>
      </c>
      <c r="E80" s="42">
        <v>98000</v>
      </c>
      <c r="F80" s="42">
        <v>10561</v>
      </c>
      <c r="G80" s="42">
        <v>87439</v>
      </c>
      <c r="H80" s="43">
        <v>10.78</v>
      </c>
      <c r="I80" s="71">
        <f>SUM(I75:I79)</f>
        <v>149800</v>
      </c>
    </row>
    <row r="81" spans="1:9" ht="12.75" x14ac:dyDescent="0.2">
      <c r="A81" s="38" t="s">
        <v>32</v>
      </c>
      <c r="B81" s="39" t="s">
        <v>48</v>
      </c>
      <c r="C81" s="39" t="s">
        <v>49</v>
      </c>
      <c r="D81" s="40">
        <v>98000</v>
      </c>
      <c r="E81" s="40">
        <v>98000</v>
      </c>
      <c r="F81" s="40">
        <v>119129</v>
      </c>
      <c r="G81" s="40">
        <v>-21129</v>
      </c>
      <c r="H81" s="41">
        <v>121.56020408163265</v>
      </c>
      <c r="I81" s="70">
        <v>149800</v>
      </c>
    </row>
    <row r="82" spans="1:9" ht="12.75" x14ac:dyDescent="0.2">
      <c r="A82" s="128" t="s">
        <v>66</v>
      </c>
      <c r="B82" s="129"/>
      <c r="C82" s="129"/>
      <c r="D82" s="42">
        <v>98000</v>
      </c>
      <c r="E82" s="42">
        <v>98000</v>
      </c>
      <c r="F82" s="42">
        <v>119129</v>
      </c>
      <c r="G82" s="42">
        <v>-21129</v>
      </c>
      <c r="H82" s="43">
        <v>121.56</v>
      </c>
      <c r="I82" s="71">
        <v>149800</v>
      </c>
    </row>
    <row r="83" spans="1:9" ht="12.75" x14ac:dyDescent="0.2">
      <c r="A83" s="38" t="s">
        <v>35</v>
      </c>
      <c r="B83" s="39" t="s">
        <v>16</v>
      </c>
      <c r="C83" s="39" t="s">
        <v>17</v>
      </c>
      <c r="D83" s="40">
        <v>570</v>
      </c>
      <c r="E83" s="40">
        <v>570</v>
      </c>
      <c r="F83" s="40">
        <v>0</v>
      </c>
      <c r="G83" s="40">
        <v>570</v>
      </c>
      <c r="H83" s="41">
        <v>0</v>
      </c>
      <c r="I83" s="70">
        <v>0</v>
      </c>
    </row>
    <row r="84" spans="1:9" ht="12.75" x14ac:dyDescent="0.2">
      <c r="A84" s="38" t="s">
        <v>35</v>
      </c>
      <c r="B84" s="39" t="s">
        <v>20</v>
      </c>
      <c r="C84" s="39" t="s">
        <v>21</v>
      </c>
      <c r="D84" s="40">
        <v>14080</v>
      </c>
      <c r="E84" s="40">
        <v>14080</v>
      </c>
      <c r="F84" s="40">
        <v>0</v>
      </c>
      <c r="G84" s="40">
        <v>14080</v>
      </c>
      <c r="H84" s="41">
        <v>0</v>
      </c>
      <c r="I84" s="70">
        <v>14650</v>
      </c>
    </row>
    <row r="85" spans="1:9" ht="12.75" x14ac:dyDescent="0.2">
      <c r="A85" s="128" t="s">
        <v>70</v>
      </c>
      <c r="B85" s="129"/>
      <c r="C85" s="129"/>
      <c r="D85" s="42">
        <v>14650</v>
      </c>
      <c r="E85" s="42">
        <v>14650</v>
      </c>
      <c r="F85" s="42">
        <v>0</v>
      </c>
      <c r="G85" s="42">
        <v>14650</v>
      </c>
      <c r="H85" s="43">
        <v>0</v>
      </c>
      <c r="I85" s="71">
        <f>SUM(I83:I84)</f>
        <v>14650</v>
      </c>
    </row>
    <row r="86" spans="1:9" ht="12.75" x14ac:dyDescent="0.2">
      <c r="A86" s="38" t="s">
        <v>35</v>
      </c>
      <c r="B86" s="39" t="s">
        <v>46</v>
      </c>
      <c r="C86" s="39" t="s">
        <v>47</v>
      </c>
      <c r="D86" s="40">
        <v>14650</v>
      </c>
      <c r="E86" s="40">
        <v>14650</v>
      </c>
      <c r="F86" s="40">
        <v>0</v>
      </c>
      <c r="G86" s="40">
        <v>14650</v>
      </c>
      <c r="H86" s="41">
        <v>0</v>
      </c>
      <c r="I86" s="70">
        <v>14650</v>
      </c>
    </row>
    <row r="87" spans="1:9" ht="12.75" x14ac:dyDescent="0.2">
      <c r="A87" s="128" t="s">
        <v>68</v>
      </c>
      <c r="B87" s="129"/>
      <c r="C87" s="129"/>
      <c r="D87" s="42">
        <v>14650</v>
      </c>
      <c r="E87" s="42">
        <v>14650</v>
      </c>
      <c r="F87" s="42">
        <v>0</v>
      </c>
      <c r="G87" s="42">
        <v>14650</v>
      </c>
      <c r="H87" s="43">
        <v>0</v>
      </c>
      <c r="I87" s="71">
        <f>SUM(I86)</f>
        <v>14650</v>
      </c>
    </row>
    <row r="88" spans="1:9" ht="12.75" x14ac:dyDescent="0.2">
      <c r="A88" s="38" t="s">
        <v>43</v>
      </c>
      <c r="B88" s="39" t="s">
        <v>10</v>
      </c>
      <c r="C88" s="39" t="s">
        <v>11</v>
      </c>
      <c r="D88" s="40">
        <v>15000</v>
      </c>
      <c r="E88" s="40">
        <v>14000</v>
      </c>
      <c r="F88" s="40">
        <v>0</v>
      </c>
      <c r="G88" s="40">
        <v>14000</v>
      </c>
      <c r="H88" s="41">
        <v>0</v>
      </c>
      <c r="I88" s="70">
        <v>14000</v>
      </c>
    </row>
    <row r="89" spans="1:9" ht="12.75" x14ac:dyDescent="0.2">
      <c r="A89" s="38" t="s">
        <v>43</v>
      </c>
      <c r="B89" s="39" t="s">
        <v>16</v>
      </c>
      <c r="C89" s="39" t="s">
        <v>17</v>
      </c>
      <c r="D89" s="40">
        <v>0</v>
      </c>
      <c r="E89" s="40">
        <v>1000</v>
      </c>
      <c r="F89" s="40">
        <v>484</v>
      </c>
      <c r="G89" s="40">
        <v>516</v>
      </c>
      <c r="H89" s="41">
        <v>48.4</v>
      </c>
      <c r="I89" s="70">
        <v>1000</v>
      </c>
    </row>
    <row r="90" spans="1:9" ht="12.75" x14ac:dyDescent="0.2">
      <c r="A90" s="38" t="s">
        <v>43</v>
      </c>
      <c r="B90" s="39" t="s">
        <v>20</v>
      </c>
      <c r="C90" s="39" t="s">
        <v>21</v>
      </c>
      <c r="D90" s="40">
        <v>5000</v>
      </c>
      <c r="E90" s="40">
        <v>5000</v>
      </c>
      <c r="F90" s="40">
        <v>3600</v>
      </c>
      <c r="G90" s="40">
        <v>1400</v>
      </c>
      <c r="H90" s="41">
        <v>72</v>
      </c>
      <c r="I90" s="70">
        <v>5000</v>
      </c>
    </row>
    <row r="91" spans="1:9" ht="12.75" x14ac:dyDescent="0.2">
      <c r="A91" s="38" t="s">
        <v>43</v>
      </c>
      <c r="B91" s="39" t="s">
        <v>22</v>
      </c>
      <c r="C91" s="39" t="s">
        <v>23</v>
      </c>
      <c r="D91" s="40">
        <v>2500000</v>
      </c>
      <c r="E91" s="40">
        <v>2484405</v>
      </c>
      <c r="F91" s="40">
        <v>1962696</v>
      </c>
      <c r="G91" s="40">
        <v>521709</v>
      </c>
      <c r="H91" s="41">
        <v>79.000646029934728</v>
      </c>
      <c r="I91" s="70">
        <v>2500000</v>
      </c>
    </row>
    <row r="92" spans="1:9" ht="12.75" x14ac:dyDescent="0.2">
      <c r="A92" s="38" t="s">
        <v>43</v>
      </c>
      <c r="B92" s="39" t="s">
        <v>36</v>
      </c>
      <c r="C92" s="39" t="s">
        <v>37</v>
      </c>
      <c r="D92" s="40">
        <v>845000</v>
      </c>
      <c r="E92" s="40">
        <v>845000</v>
      </c>
      <c r="F92" s="40">
        <v>663407</v>
      </c>
      <c r="G92" s="40">
        <v>181593</v>
      </c>
      <c r="H92" s="41">
        <v>78.509704142011827</v>
      </c>
      <c r="I92" s="70">
        <v>845000</v>
      </c>
    </row>
    <row r="93" spans="1:9" ht="12.75" x14ac:dyDescent="0.2">
      <c r="A93" s="128" t="s">
        <v>71</v>
      </c>
      <c r="B93" s="129"/>
      <c r="C93" s="129"/>
      <c r="D93" s="42">
        <v>3365000</v>
      </c>
      <c r="E93" s="42">
        <v>3349405</v>
      </c>
      <c r="F93" s="42">
        <v>2630187</v>
      </c>
      <c r="G93" s="42">
        <v>719218</v>
      </c>
      <c r="H93" s="43">
        <v>78.53</v>
      </c>
      <c r="I93" s="71">
        <f>SUM(I88:I92)</f>
        <v>3365000</v>
      </c>
    </row>
    <row r="94" spans="1:9" ht="12.75" x14ac:dyDescent="0.2">
      <c r="A94" s="38" t="s">
        <v>43</v>
      </c>
      <c r="B94" s="39" t="s">
        <v>46</v>
      </c>
      <c r="C94" s="39" t="s">
        <v>47</v>
      </c>
      <c r="D94" s="40">
        <v>3365000</v>
      </c>
      <c r="E94" s="40">
        <v>3349405</v>
      </c>
      <c r="F94" s="40">
        <v>2630187</v>
      </c>
      <c r="G94" s="40">
        <v>719218</v>
      </c>
      <c r="H94" s="41">
        <v>78.526992107553426</v>
      </c>
      <c r="I94" s="70">
        <v>3365000</v>
      </c>
    </row>
    <row r="95" spans="1:9" ht="13.5" thickBot="1" x14ac:dyDescent="0.25">
      <c r="A95" s="130" t="s">
        <v>69</v>
      </c>
      <c r="B95" s="131"/>
      <c r="C95" s="131"/>
      <c r="D95" s="44">
        <v>3365000</v>
      </c>
      <c r="E95" s="44">
        <v>3349405</v>
      </c>
      <c r="F95" s="44">
        <v>2630187</v>
      </c>
      <c r="G95" s="44">
        <v>719218</v>
      </c>
      <c r="H95" s="45">
        <v>78.53</v>
      </c>
      <c r="I95" s="72">
        <f>SUM(I94)</f>
        <v>3365000</v>
      </c>
    </row>
    <row r="96" spans="1:9" ht="12.75" x14ac:dyDescent="0.2">
      <c r="A96" s="138" t="s">
        <v>45</v>
      </c>
      <c r="B96" s="139"/>
      <c r="C96" s="139"/>
      <c r="D96" s="46">
        <v>4155250</v>
      </c>
      <c r="E96" s="46">
        <v>4139655</v>
      </c>
      <c r="F96" s="46">
        <v>2973615.93</v>
      </c>
      <c r="G96" s="46">
        <v>1166039.07</v>
      </c>
      <c r="H96" s="47">
        <v>71.83</v>
      </c>
      <c r="I96" s="73">
        <f>I72+I80+I85+I93</f>
        <v>4125650</v>
      </c>
    </row>
    <row r="97" spans="1:9" ht="13.5" thickBot="1" x14ac:dyDescent="0.25">
      <c r="A97" s="165" t="s">
        <v>58</v>
      </c>
      <c r="B97" s="166"/>
      <c r="C97" s="166"/>
      <c r="D97" s="48">
        <v>4159250</v>
      </c>
      <c r="E97" s="48">
        <v>4139655</v>
      </c>
      <c r="F97" s="48">
        <v>3257516</v>
      </c>
      <c r="G97" s="48">
        <v>882139</v>
      </c>
      <c r="H97" s="49">
        <v>78.69</v>
      </c>
      <c r="I97" s="74">
        <f>I74+I82+I87+I95</f>
        <v>4125650</v>
      </c>
    </row>
    <row r="98" spans="1:9" ht="16.5" thickBot="1" x14ac:dyDescent="0.3">
      <c r="A98" s="140" t="s">
        <v>77</v>
      </c>
      <c r="B98" s="141"/>
      <c r="C98" s="141"/>
      <c r="D98" s="141"/>
      <c r="E98" s="141"/>
      <c r="F98" s="141"/>
      <c r="G98" s="141"/>
      <c r="H98" s="141"/>
      <c r="I98" s="142"/>
    </row>
    <row r="99" spans="1:9" ht="23.25" thickBot="1" x14ac:dyDescent="0.25">
      <c r="A99" s="50" t="s">
        <v>1</v>
      </c>
      <c r="B99" s="51" t="s">
        <v>2</v>
      </c>
      <c r="C99" s="51" t="s">
        <v>3</v>
      </c>
      <c r="D99" s="51" t="s">
        <v>4</v>
      </c>
      <c r="E99" s="51" t="s">
        <v>5</v>
      </c>
      <c r="F99" s="51" t="s">
        <v>6</v>
      </c>
      <c r="G99" s="51" t="s">
        <v>7</v>
      </c>
      <c r="H99" s="52" t="s">
        <v>8</v>
      </c>
      <c r="I99" s="29" t="s">
        <v>73</v>
      </c>
    </row>
    <row r="100" spans="1:9" ht="12.75" x14ac:dyDescent="0.2">
      <c r="A100" s="53" t="s">
        <v>9</v>
      </c>
      <c r="B100" s="54" t="s">
        <v>10</v>
      </c>
      <c r="C100" s="54" t="s">
        <v>11</v>
      </c>
      <c r="D100" s="55">
        <v>100000</v>
      </c>
      <c r="E100" s="55">
        <v>100000</v>
      </c>
      <c r="F100" s="55">
        <v>101729.93</v>
      </c>
      <c r="G100" s="55">
        <v>-1729.93</v>
      </c>
      <c r="H100" s="56">
        <v>101.72993</v>
      </c>
      <c r="I100" s="75">
        <v>76800</v>
      </c>
    </row>
    <row r="101" spans="1:9" ht="12.75" x14ac:dyDescent="0.2">
      <c r="A101" s="57" t="s">
        <v>9</v>
      </c>
      <c r="B101" s="58" t="s">
        <v>12</v>
      </c>
      <c r="C101" s="58" t="s">
        <v>13</v>
      </c>
      <c r="D101" s="59">
        <v>685000</v>
      </c>
      <c r="E101" s="59">
        <v>685000</v>
      </c>
      <c r="F101" s="59">
        <v>190091.56</v>
      </c>
      <c r="G101" s="59">
        <v>494908.44</v>
      </c>
      <c r="H101" s="60">
        <v>27.750592700729928</v>
      </c>
      <c r="I101" s="76">
        <v>412000</v>
      </c>
    </row>
    <row r="102" spans="1:9" ht="12.75" x14ac:dyDescent="0.2">
      <c r="A102" s="57" t="s">
        <v>9</v>
      </c>
      <c r="B102" s="58" t="s">
        <v>14</v>
      </c>
      <c r="C102" s="58" t="s">
        <v>15</v>
      </c>
      <c r="D102" s="59">
        <v>80000</v>
      </c>
      <c r="E102" s="59">
        <v>80000</v>
      </c>
      <c r="F102" s="59">
        <v>47027.6</v>
      </c>
      <c r="G102" s="59">
        <v>32972.400000000001</v>
      </c>
      <c r="H102" s="60">
        <v>58.784500000000001</v>
      </c>
      <c r="I102" s="76">
        <v>80000</v>
      </c>
    </row>
    <row r="103" spans="1:9" ht="12.75" x14ac:dyDescent="0.2">
      <c r="A103" s="57" t="s">
        <v>9</v>
      </c>
      <c r="B103" s="58" t="s">
        <v>16</v>
      </c>
      <c r="C103" s="58" t="s">
        <v>17</v>
      </c>
      <c r="D103" s="59">
        <v>1000</v>
      </c>
      <c r="E103" s="59">
        <v>3000</v>
      </c>
      <c r="F103" s="59">
        <v>2929</v>
      </c>
      <c r="G103" s="59">
        <v>71</v>
      </c>
      <c r="H103" s="60">
        <v>97.63333333333334</v>
      </c>
      <c r="I103" s="76">
        <v>3000</v>
      </c>
    </row>
    <row r="104" spans="1:9" ht="12.75" x14ac:dyDescent="0.2">
      <c r="A104" s="57" t="s">
        <v>9</v>
      </c>
      <c r="B104" s="58" t="s">
        <v>18</v>
      </c>
      <c r="C104" s="58" t="s">
        <v>19</v>
      </c>
      <c r="D104" s="59">
        <v>3000</v>
      </c>
      <c r="E104" s="59">
        <v>3040</v>
      </c>
      <c r="F104" s="59">
        <v>3486</v>
      </c>
      <c r="G104" s="59">
        <v>-446</v>
      </c>
      <c r="H104" s="60">
        <v>114.67105263157895</v>
      </c>
      <c r="I104" s="76">
        <v>3000</v>
      </c>
    </row>
    <row r="105" spans="1:9" ht="12.75" x14ac:dyDescent="0.2">
      <c r="A105" s="57" t="s">
        <v>9</v>
      </c>
      <c r="B105" s="58" t="s">
        <v>20</v>
      </c>
      <c r="C105" s="58" t="s">
        <v>21</v>
      </c>
      <c r="D105" s="59">
        <v>129600</v>
      </c>
      <c r="E105" s="59">
        <v>128063.03</v>
      </c>
      <c r="F105" s="59">
        <v>77857.39</v>
      </c>
      <c r="G105" s="59">
        <v>50205.64</v>
      </c>
      <c r="H105" s="60">
        <v>60.796148584021481</v>
      </c>
      <c r="I105" s="76">
        <v>107000</v>
      </c>
    </row>
    <row r="106" spans="1:9" ht="12.75" x14ac:dyDescent="0.2">
      <c r="A106" s="57" t="s">
        <v>9</v>
      </c>
      <c r="B106" s="58" t="s">
        <v>22</v>
      </c>
      <c r="C106" s="58" t="s">
        <v>23</v>
      </c>
      <c r="D106" s="59">
        <v>62750</v>
      </c>
      <c r="E106" s="59">
        <v>62750</v>
      </c>
      <c r="F106" s="59">
        <v>18509.36</v>
      </c>
      <c r="G106" s="59">
        <v>44240.639999999999</v>
      </c>
      <c r="H106" s="60">
        <v>29.496988047808767</v>
      </c>
      <c r="I106" s="76">
        <v>0</v>
      </c>
    </row>
    <row r="107" spans="1:9" ht="12.75" x14ac:dyDescent="0.2">
      <c r="A107" s="57" t="s">
        <v>9</v>
      </c>
      <c r="B107" s="58" t="s">
        <v>36</v>
      </c>
      <c r="C107" s="58" t="s">
        <v>37</v>
      </c>
      <c r="D107" s="59">
        <v>21210</v>
      </c>
      <c r="E107" s="59">
        <v>21210</v>
      </c>
      <c r="F107" s="59">
        <v>5857</v>
      </c>
      <c r="G107" s="59">
        <v>15353</v>
      </c>
      <c r="H107" s="60">
        <v>27.614332861857616</v>
      </c>
      <c r="I107" s="76">
        <v>0</v>
      </c>
    </row>
    <row r="108" spans="1:9" ht="12.75" x14ac:dyDescent="0.2">
      <c r="A108" s="57" t="s">
        <v>9</v>
      </c>
      <c r="B108" s="58" t="s">
        <v>40</v>
      </c>
      <c r="C108" s="58" t="s">
        <v>41</v>
      </c>
      <c r="D108" s="59">
        <v>628</v>
      </c>
      <c r="E108" s="59">
        <v>628</v>
      </c>
      <c r="F108" s="59">
        <v>0</v>
      </c>
      <c r="G108" s="59">
        <v>628</v>
      </c>
      <c r="H108" s="60">
        <v>0</v>
      </c>
      <c r="I108" s="76">
        <v>0</v>
      </c>
    </row>
    <row r="109" spans="1:9" ht="12.75" x14ac:dyDescent="0.2">
      <c r="A109" s="57" t="s">
        <v>9</v>
      </c>
      <c r="B109" s="58" t="s">
        <v>27</v>
      </c>
      <c r="C109" s="58" t="s">
        <v>28</v>
      </c>
      <c r="D109" s="59">
        <v>67491</v>
      </c>
      <c r="E109" s="59">
        <v>66987.97</v>
      </c>
      <c r="F109" s="59">
        <v>61812.3</v>
      </c>
      <c r="G109" s="59">
        <v>5175.67</v>
      </c>
      <c r="H109" s="60">
        <v>92.273732134292175</v>
      </c>
      <c r="I109" s="76">
        <v>40000</v>
      </c>
    </row>
    <row r="110" spans="1:9" ht="12.75" x14ac:dyDescent="0.2">
      <c r="A110" s="57" t="s">
        <v>9</v>
      </c>
      <c r="B110" s="58" t="s">
        <v>29</v>
      </c>
      <c r="C110" s="58" t="s">
        <v>30</v>
      </c>
      <c r="D110" s="59">
        <v>17501</v>
      </c>
      <c r="E110" s="59">
        <v>17501</v>
      </c>
      <c r="F110" s="59">
        <v>16224</v>
      </c>
      <c r="G110" s="59">
        <v>1277</v>
      </c>
      <c r="H110" s="60">
        <v>92.703274098622941</v>
      </c>
      <c r="I110" s="76">
        <v>13000</v>
      </c>
    </row>
    <row r="111" spans="1:9" ht="12.75" x14ac:dyDescent="0.2">
      <c r="A111" s="132" t="s">
        <v>59</v>
      </c>
      <c r="B111" s="133"/>
      <c r="C111" s="133"/>
      <c r="D111" s="61">
        <v>1168180</v>
      </c>
      <c r="E111" s="61">
        <v>1168180</v>
      </c>
      <c r="F111" s="61">
        <v>525524.14</v>
      </c>
      <c r="G111" s="61">
        <v>642655.86</v>
      </c>
      <c r="H111" s="62">
        <v>44.99</v>
      </c>
      <c r="I111" s="77">
        <f>SUM(I100:I110)</f>
        <v>734800</v>
      </c>
    </row>
    <row r="112" spans="1:9" ht="12.75" x14ac:dyDescent="0.2">
      <c r="A112" s="57" t="s">
        <v>9</v>
      </c>
      <c r="B112" s="58" t="s">
        <v>46</v>
      </c>
      <c r="C112" s="58" t="s">
        <v>47</v>
      </c>
      <c r="D112" s="59">
        <v>1168180</v>
      </c>
      <c r="E112" s="59">
        <v>1168180</v>
      </c>
      <c r="F112" s="59">
        <v>876135</v>
      </c>
      <c r="G112" s="59">
        <v>292045</v>
      </c>
      <c r="H112" s="60">
        <v>75</v>
      </c>
      <c r="I112" s="76">
        <v>734800</v>
      </c>
    </row>
    <row r="113" spans="1:9" ht="12.75" x14ac:dyDescent="0.2">
      <c r="A113" s="132" t="s">
        <v>65</v>
      </c>
      <c r="B113" s="133"/>
      <c r="C113" s="133"/>
      <c r="D113" s="61">
        <v>1168180</v>
      </c>
      <c r="E113" s="61">
        <v>1168180</v>
      </c>
      <c r="F113" s="61">
        <v>876135</v>
      </c>
      <c r="G113" s="61">
        <v>292045</v>
      </c>
      <c r="H113" s="62">
        <v>75</v>
      </c>
      <c r="I113" s="77">
        <f>SUM(I112)</f>
        <v>734800</v>
      </c>
    </row>
    <row r="114" spans="1:9" ht="12.75" x14ac:dyDescent="0.2">
      <c r="A114" s="57" t="s">
        <v>32</v>
      </c>
      <c r="B114" s="58" t="s">
        <v>10</v>
      </c>
      <c r="C114" s="58" t="s">
        <v>11</v>
      </c>
      <c r="D114" s="59">
        <v>28000</v>
      </c>
      <c r="E114" s="59">
        <v>28000</v>
      </c>
      <c r="F114" s="59">
        <v>951.19</v>
      </c>
      <c r="G114" s="59">
        <f>E114-F114</f>
        <v>27048.81</v>
      </c>
      <c r="H114" s="60">
        <f>F114/E114*100</f>
        <v>3.3971071428571435</v>
      </c>
      <c r="I114" s="76">
        <v>35000</v>
      </c>
    </row>
    <row r="115" spans="1:9" ht="12.75" x14ac:dyDescent="0.2">
      <c r="A115" s="57" t="s">
        <v>32</v>
      </c>
      <c r="B115" s="58" t="s">
        <v>10</v>
      </c>
      <c r="C115" s="58" t="s">
        <v>63</v>
      </c>
      <c r="D115" s="59">
        <v>450000</v>
      </c>
      <c r="E115" s="59">
        <v>450000</v>
      </c>
      <c r="F115" s="59">
        <v>283416.17</v>
      </c>
      <c r="G115" s="59">
        <f t="shared" ref="G115:G119" si="7">E115-F115</f>
        <v>166583.83000000002</v>
      </c>
      <c r="H115" s="60">
        <f t="shared" ref="H115:H119" si="8">F115/E115*100</f>
        <v>62.981371111111109</v>
      </c>
      <c r="I115" s="76">
        <v>510000</v>
      </c>
    </row>
    <row r="116" spans="1:9" ht="12.75" x14ac:dyDescent="0.2">
      <c r="A116" s="57" t="s">
        <v>32</v>
      </c>
      <c r="B116" s="58" t="s">
        <v>16</v>
      </c>
      <c r="C116" s="58" t="s">
        <v>17</v>
      </c>
      <c r="D116" s="59">
        <v>500</v>
      </c>
      <c r="E116" s="59">
        <v>500</v>
      </c>
      <c r="F116" s="59">
        <v>104</v>
      </c>
      <c r="G116" s="59">
        <f t="shared" si="7"/>
        <v>396</v>
      </c>
      <c r="H116" s="60">
        <f t="shared" si="8"/>
        <v>20.8</v>
      </c>
      <c r="I116" s="76">
        <v>5000</v>
      </c>
    </row>
    <row r="117" spans="1:9" ht="12.75" x14ac:dyDescent="0.2">
      <c r="A117" s="57" t="s">
        <v>32</v>
      </c>
      <c r="B117" s="58" t="s">
        <v>18</v>
      </c>
      <c r="C117" s="58" t="s">
        <v>19</v>
      </c>
      <c r="D117" s="59">
        <v>1500</v>
      </c>
      <c r="E117" s="59">
        <v>1500</v>
      </c>
      <c r="F117" s="59">
        <v>0</v>
      </c>
      <c r="G117" s="59">
        <f t="shared" si="7"/>
        <v>1500</v>
      </c>
      <c r="H117" s="60">
        <f t="shared" si="8"/>
        <v>0</v>
      </c>
      <c r="I117" s="76">
        <v>3000</v>
      </c>
    </row>
    <row r="118" spans="1:9" ht="12.75" x14ac:dyDescent="0.2">
      <c r="A118" s="57" t="s">
        <v>32</v>
      </c>
      <c r="B118" s="58" t="s">
        <v>20</v>
      </c>
      <c r="C118" s="58" t="s">
        <v>21</v>
      </c>
      <c r="D118" s="59">
        <v>12000</v>
      </c>
      <c r="E118" s="59">
        <v>12000</v>
      </c>
      <c r="F118" s="59">
        <v>5217.8</v>
      </c>
      <c r="G118" s="59">
        <f t="shared" si="7"/>
        <v>6782.2</v>
      </c>
      <c r="H118" s="60">
        <f t="shared" si="8"/>
        <v>43.481666666666669</v>
      </c>
      <c r="I118" s="76">
        <v>7000</v>
      </c>
    </row>
    <row r="119" spans="1:9" ht="12.75" x14ac:dyDescent="0.2">
      <c r="A119" s="57" t="s">
        <v>32</v>
      </c>
      <c r="B119" s="58" t="s">
        <v>27</v>
      </c>
      <c r="C119" s="58" t="s">
        <v>28</v>
      </c>
      <c r="D119" s="59">
        <v>104000</v>
      </c>
      <c r="E119" s="59">
        <v>104000</v>
      </c>
      <c r="F119" s="59">
        <v>0</v>
      </c>
      <c r="G119" s="59">
        <f t="shared" si="7"/>
        <v>104000</v>
      </c>
      <c r="H119" s="60">
        <f t="shared" si="8"/>
        <v>0</v>
      </c>
      <c r="I119" s="76">
        <v>20000</v>
      </c>
    </row>
    <row r="120" spans="1:9" ht="12.75" x14ac:dyDescent="0.2">
      <c r="A120" s="132" t="s">
        <v>60</v>
      </c>
      <c r="B120" s="133"/>
      <c r="C120" s="133"/>
      <c r="D120" s="61">
        <f t="shared" ref="D120:F120" si="9">SUM(D114:D119)</f>
        <v>596000</v>
      </c>
      <c r="E120" s="61">
        <f t="shared" si="9"/>
        <v>596000</v>
      </c>
      <c r="F120" s="61">
        <f t="shared" si="9"/>
        <v>289689.15999999997</v>
      </c>
      <c r="G120" s="61">
        <f>SUM(G114:G119)</f>
        <v>306310.84000000003</v>
      </c>
      <c r="H120" s="62">
        <v>48.61</v>
      </c>
      <c r="I120" s="77">
        <f>SUM(I114:I119)</f>
        <v>580000</v>
      </c>
    </row>
    <row r="121" spans="1:9" ht="12.75" x14ac:dyDescent="0.2">
      <c r="A121" s="57" t="s">
        <v>32</v>
      </c>
      <c r="B121" s="58" t="s">
        <v>48</v>
      </c>
      <c r="C121" s="58" t="s">
        <v>49</v>
      </c>
      <c r="D121" s="59">
        <v>595000</v>
      </c>
      <c r="E121" s="59">
        <v>595000</v>
      </c>
      <c r="F121" s="59">
        <v>383034</v>
      </c>
      <c r="G121" s="59">
        <v>211966</v>
      </c>
      <c r="H121" s="60">
        <v>64.375462184873953</v>
      </c>
      <c r="I121" s="76">
        <v>580000</v>
      </c>
    </row>
    <row r="122" spans="1:9" ht="12.75" x14ac:dyDescent="0.2">
      <c r="A122" s="57" t="s">
        <v>32</v>
      </c>
      <c r="B122" s="58" t="s">
        <v>50</v>
      </c>
      <c r="C122" s="58" t="s">
        <v>51</v>
      </c>
      <c r="D122" s="59">
        <v>0</v>
      </c>
      <c r="E122" s="59">
        <v>66</v>
      </c>
      <c r="F122" s="59">
        <v>66</v>
      </c>
      <c r="G122" s="59">
        <v>0</v>
      </c>
      <c r="H122" s="60">
        <v>100</v>
      </c>
      <c r="I122" s="76">
        <v>0</v>
      </c>
    </row>
    <row r="123" spans="1:9" ht="12.75" x14ac:dyDescent="0.2">
      <c r="A123" s="57" t="s">
        <v>32</v>
      </c>
      <c r="B123" s="58" t="s">
        <v>52</v>
      </c>
      <c r="C123" s="58" t="s">
        <v>53</v>
      </c>
      <c r="D123" s="59">
        <v>1000</v>
      </c>
      <c r="E123" s="59">
        <v>934</v>
      </c>
      <c r="F123" s="59">
        <v>0</v>
      </c>
      <c r="G123" s="59">
        <v>934</v>
      </c>
      <c r="H123" s="60">
        <v>0</v>
      </c>
      <c r="I123" s="76">
        <v>0</v>
      </c>
    </row>
    <row r="124" spans="1:9" ht="12.75" x14ac:dyDescent="0.2">
      <c r="A124" s="132" t="s">
        <v>66</v>
      </c>
      <c r="B124" s="133"/>
      <c r="C124" s="133"/>
      <c r="D124" s="61">
        <v>596000</v>
      </c>
      <c r="E124" s="61">
        <v>596000</v>
      </c>
      <c r="F124" s="61">
        <v>383100</v>
      </c>
      <c r="G124" s="61">
        <v>212900</v>
      </c>
      <c r="H124" s="62">
        <v>64.28</v>
      </c>
      <c r="I124" s="77">
        <f>SUM(I121:I123)</f>
        <v>580000</v>
      </c>
    </row>
    <row r="125" spans="1:9" ht="12.75" x14ac:dyDescent="0.2">
      <c r="A125" s="116" t="s">
        <v>85</v>
      </c>
      <c r="B125" s="58" t="s">
        <v>22</v>
      </c>
      <c r="C125" s="58" t="s">
        <v>23</v>
      </c>
      <c r="D125" s="59">
        <v>0</v>
      </c>
      <c r="E125" s="59">
        <v>0</v>
      </c>
      <c r="F125" s="59">
        <v>0</v>
      </c>
      <c r="G125" s="59">
        <v>0</v>
      </c>
      <c r="H125" s="60">
        <v>0</v>
      </c>
      <c r="I125" s="76">
        <v>77600</v>
      </c>
    </row>
    <row r="126" spans="1:9" ht="12.75" x14ac:dyDescent="0.2">
      <c r="A126" s="116" t="s">
        <v>85</v>
      </c>
      <c r="B126" s="58" t="s">
        <v>36</v>
      </c>
      <c r="C126" s="58" t="s">
        <v>37</v>
      </c>
      <c r="D126" s="59">
        <v>0</v>
      </c>
      <c r="E126" s="59">
        <v>0</v>
      </c>
      <c r="F126" s="59">
        <v>0</v>
      </c>
      <c r="G126" s="59">
        <v>0</v>
      </c>
      <c r="H126" s="60">
        <v>0</v>
      </c>
      <c r="I126" s="76">
        <v>26228</v>
      </c>
    </row>
    <row r="127" spans="1:9" ht="12.75" x14ac:dyDescent="0.2">
      <c r="A127" s="116" t="s">
        <v>85</v>
      </c>
      <c r="B127" s="58" t="s">
        <v>40</v>
      </c>
      <c r="C127" s="58" t="s">
        <v>41</v>
      </c>
      <c r="D127" s="59">
        <v>0</v>
      </c>
      <c r="E127" s="59">
        <v>0</v>
      </c>
      <c r="F127" s="59">
        <v>0</v>
      </c>
      <c r="G127" s="59">
        <v>0</v>
      </c>
      <c r="H127" s="60">
        <v>0</v>
      </c>
      <c r="I127" s="76">
        <v>777</v>
      </c>
    </row>
    <row r="128" spans="1:9" ht="12.75" x14ac:dyDescent="0.2">
      <c r="A128" s="132" t="s">
        <v>86</v>
      </c>
      <c r="B128" s="133"/>
      <c r="C128" s="133"/>
      <c r="D128" s="61">
        <f>SUM(D125:D127)</f>
        <v>0</v>
      </c>
      <c r="E128" s="61">
        <f t="shared" ref="E128:G128" si="10">SUM(E125:E127)</f>
        <v>0</v>
      </c>
      <c r="F128" s="61">
        <f t="shared" si="10"/>
        <v>0</v>
      </c>
      <c r="G128" s="61">
        <f t="shared" si="10"/>
        <v>0</v>
      </c>
      <c r="H128" s="62">
        <v>0</v>
      </c>
      <c r="I128" s="77">
        <f>SUM(I125:I127)</f>
        <v>104605</v>
      </c>
    </row>
    <row r="129" spans="1:9" ht="12.75" x14ac:dyDescent="0.2">
      <c r="A129" s="116" t="s">
        <v>85</v>
      </c>
      <c r="B129" s="117">
        <v>648</v>
      </c>
      <c r="C129" s="117" t="s">
        <v>87</v>
      </c>
      <c r="D129" s="118">
        <v>0</v>
      </c>
      <c r="E129" s="118">
        <v>0</v>
      </c>
      <c r="F129" s="118">
        <v>0</v>
      </c>
      <c r="G129" s="118">
        <v>0</v>
      </c>
      <c r="H129" s="119">
        <v>0</v>
      </c>
      <c r="I129" s="120">
        <v>104605</v>
      </c>
    </row>
    <row r="130" spans="1:9" ht="12.75" x14ac:dyDescent="0.2">
      <c r="A130" s="132" t="s">
        <v>88</v>
      </c>
      <c r="B130" s="133"/>
      <c r="C130" s="133"/>
      <c r="D130" s="61">
        <f>SUM(D129)</f>
        <v>0</v>
      </c>
      <c r="E130" s="61">
        <f t="shared" ref="E130:G130" si="11">SUM(E129)</f>
        <v>0</v>
      </c>
      <c r="F130" s="61">
        <f t="shared" si="11"/>
        <v>0</v>
      </c>
      <c r="G130" s="61">
        <f t="shared" si="11"/>
        <v>0</v>
      </c>
      <c r="H130" s="62">
        <v>0</v>
      </c>
      <c r="I130" s="77">
        <f>SUM(I129)</f>
        <v>104605</v>
      </c>
    </row>
    <row r="131" spans="1:9" ht="12.75" x14ac:dyDescent="0.2">
      <c r="A131" s="57" t="s">
        <v>35</v>
      </c>
      <c r="B131" s="58" t="s">
        <v>16</v>
      </c>
      <c r="C131" s="58" t="s">
        <v>17</v>
      </c>
      <c r="D131" s="59">
        <v>318</v>
      </c>
      <c r="E131" s="59">
        <v>318</v>
      </c>
      <c r="F131" s="59">
        <v>0</v>
      </c>
      <c r="G131" s="59">
        <f>E131-F131</f>
        <v>318</v>
      </c>
      <c r="H131" s="60">
        <f>F131/E131*100</f>
        <v>0</v>
      </c>
      <c r="I131" s="76">
        <v>0</v>
      </c>
    </row>
    <row r="132" spans="1:9" ht="12.75" x14ac:dyDescent="0.2">
      <c r="A132" s="57" t="s">
        <v>35</v>
      </c>
      <c r="B132" s="58" t="s">
        <v>20</v>
      </c>
      <c r="C132" s="58" t="s">
        <v>21</v>
      </c>
      <c r="D132" s="59">
        <v>1590</v>
      </c>
      <c r="E132" s="59">
        <v>1590</v>
      </c>
      <c r="F132" s="59">
        <v>2400</v>
      </c>
      <c r="G132" s="59">
        <f t="shared" ref="G132:G136" si="12">E132-F132</f>
        <v>-810</v>
      </c>
      <c r="H132" s="60">
        <f t="shared" ref="H132:H135" si="13">F132/E132*100</f>
        <v>150.9433962264151</v>
      </c>
      <c r="I132" s="76">
        <v>0</v>
      </c>
    </row>
    <row r="133" spans="1:9" ht="12.75" x14ac:dyDescent="0.2">
      <c r="A133" s="57" t="s">
        <v>35</v>
      </c>
      <c r="B133" s="58" t="s">
        <v>22</v>
      </c>
      <c r="C133" s="58" t="s">
        <v>23</v>
      </c>
      <c r="D133" s="59">
        <v>313630</v>
      </c>
      <c r="E133" s="59">
        <v>283350</v>
      </c>
      <c r="F133" s="59">
        <v>84740</v>
      </c>
      <c r="G133" s="59">
        <f t="shared" si="12"/>
        <v>198610</v>
      </c>
      <c r="H133" s="60">
        <f t="shared" si="13"/>
        <v>29.906476089641785</v>
      </c>
      <c r="I133" s="76">
        <v>150000</v>
      </c>
    </row>
    <row r="134" spans="1:9" ht="12.75" x14ac:dyDescent="0.2">
      <c r="A134" s="57" t="s">
        <v>35</v>
      </c>
      <c r="B134" s="58" t="s">
        <v>36</v>
      </c>
      <c r="C134" s="58" t="s">
        <v>37</v>
      </c>
      <c r="D134" s="59">
        <v>114851</v>
      </c>
      <c r="E134" s="59">
        <v>104615</v>
      </c>
      <c r="F134" s="59">
        <v>28645</v>
      </c>
      <c r="G134" s="59">
        <f t="shared" si="12"/>
        <v>75970</v>
      </c>
      <c r="H134" s="60">
        <f t="shared" si="13"/>
        <v>27.381350666730391</v>
      </c>
      <c r="I134" s="76">
        <v>60000</v>
      </c>
    </row>
    <row r="135" spans="1:9" ht="12.75" x14ac:dyDescent="0.2">
      <c r="A135" s="57" t="s">
        <v>35</v>
      </c>
      <c r="B135" s="58" t="s">
        <v>38</v>
      </c>
      <c r="C135" s="58" t="s">
        <v>39</v>
      </c>
      <c r="D135" s="59">
        <v>8647</v>
      </c>
      <c r="E135" s="59">
        <v>7491</v>
      </c>
      <c r="F135" s="59">
        <v>0</v>
      </c>
      <c r="G135" s="59">
        <f t="shared" si="12"/>
        <v>7491</v>
      </c>
      <c r="H135" s="60">
        <f t="shared" si="13"/>
        <v>0</v>
      </c>
      <c r="I135" s="76">
        <v>4000</v>
      </c>
    </row>
    <row r="136" spans="1:9" ht="12.75" x14ac:dyDescent="0.2">
      <c r="A136" s="57" t="s">
        <v>35</v>
      </c>
      <c r="B136" s="58" t="s">
        <v>40</v>
      </c>
      <c r="C136" s="58" t="s">
        <v>41</v>
      </c>
      <c r="D136" s="59">
        <v>1816</v>
      </c>
      <c r="E136" s="59">
        <v>0</v>
      </c>
      <c r="F136" s="59">
        <v>0</v>
      </c>
      <c r="G136" s="59">
        <f t="shared" si="12"/>
        <v>0</v>
      </c>
      <c r="H136" s="60">
        <v>0</v>
      </c>
      <c r="I136" s="76">
        <v>0</v>
      </c>
    </row>
    <row r="137" spans="1:9" ht="12.75" x14ac:dyDescent="0.2">
      <c r="A137" s="132" t="s">
        <v>70</v>
      </c>
      <c r="B137" s="133"/>
      <c r="C137" s="133"/>
      <c r="D137" s="61">
        <f>SUM(D131:D136)</f>
        <v>440852</v>
      </c>
      <c r="E137" s="61">
        <f t="shared" ref="E137:G137" si="14">SUM(E131:E136)</f>
        <v>397364</v>
      </c>
      <c r="F137" s="61">
        <f t="shared" si="14"/>
        <v>115785</v>
      </c>
      <c r="G137" s="61">
        <f t="shared" si="14"/>
        <v>281579</v>
      </c>
      <c r="H137" s="62">
        <f>F137/E137*100</f>
        <v>29.138271207255816</v>
      </c>
      <c r="I137" s="77">
        <f>SUM(I131:I136)</f>
        <v>214000</v>
      </c>
    </row>
    <row r="138" spans="1:9" ht="12.75" x14ac:dyDescent="0.2">
      <c r="A138" s="57" t="s">
        <v>35</v>
      </c>
      <c r="B138" s="58" t="s">
        <v>46</v>
      </c>
      <c r="C138" s="58" t="s">
        <v>47</v>
      </c>
      <c r="D138" s="59">
        <v>440852</v>
      </c>
      <c r="E138" s="59">
        <v>397364</v>
      </c>
      <c r="F138" s="59">
        <v>0</v>
      </c>
      <c r="G138" s="59">
        <v>397364</v>
      </c>
      <c r="H138" s="60">
        <v>0</v>
      </c>
      <c r="I138" s="76">
        <v>214000</v>
      </c>
    </row>
    <row r="139" spans="1:9" ht="12.75" x14ac:dyDescent="0.2">
      <c r="A139" s="132" t="s">
        <v>68</v>
      </c>
      <c r="B139" s="133"/>
      <c r="C139" s="133"/>
      <c r="D139" s="61">
        <v>440852</v>
      </c>
      <c r="E139" s="61">
        <v>397364</v>
      </c>
      <c r="F139" s="61">
        <v>0</v>
      </c>
      <c r="G139" s="61">
        <v>397364</v>
      </c>
      <c r="H139" s="62">
        <v>0</v>
      </c>
      <c r="I139" s="77">
        <f>SUM(I138)</f>
        <v>214000</v>
      </c>
    </row>
    <row r="140" spans="1:9" ht="12.75" x14ac:dyDescent="0.2">
      <c r="A140" s="57" t="s">
        <v>43</v>
      </c>
      <c r="B140" s="58" t="s">
        <v>10</v>
      </c>
      <c r="C140" s="58" t="s">
        <v>11</v>
      </c>
      <c r="D140" s="59">
        <v>13100</v>
      </c>
      <c r="E140" s="59">
        <v>13100</v>
      </c>
      <c r="F140" s="59">
        <v>2169</v>
      </c>
      <c r="G140" s="59">
        <v>10931</v>
      </c>
      <c r="H140" s="60">
        <v>16.557251908396946</v>
      </c>
      <c r="I140" s="76">
        <v>10000</v>
      </c>
    </row>
    <row r="141" spans="1:9" ht="12.75" x14ac:dyDescent="0.2">
      <c r="A141" s="57" t="s">
        <v>43</v>
      </c>
      <c r="B141" s="58" t="s">
        <v>16</v>
      </c>
      <c r="C141" s="58" t="s">
        <v>17</v>
      </c>
      <c r="D141" s="59">
        <v>0</v>
      </c>
      <c r="E141" s="59">
        <v>230</v>
      </c>
      <c r="F141" s="59">
        <v>230</v>
      </c>
      <c r="G141" s="59">
        <v>0</v>
      </c>
      <c r="H141" s="60">
        <v>100</v>
      </c>
      <c r="I141" s="76">
        <v>500</v>
      </c>
    </row>
    <row r="142" spans="1:9" ht="12.75" x14ac:dyDescent="0.2">
      <c r="A142" s="57" t="s">
        <v>43</v>
      </c>
      <c r="B142" s="58" t="s">
        <v>20</v>
      </c>
      <c r="C142" s="58" t="s">
        <v>21</v>
      </c>
      <c r="D142" s="59">
        <v>7900</v>
      </c>
      <c r="E142" s="59">
        <v>7670</v>
      </c>
      <c r="F142" s="59">
        <v>6882</v>
      </c>
      <c r="G142" s="59">
        <v>788</v>
      </c>
      <c r="H142" s="60">
        <v>89.726205997392441</v>
      </c>
      <c r="I142" s="76">
        <v>0</v>
      </c>
    </row>
    <row r="143" spans="1:9" ht="12.75" x14ac:dyDescent="0.2">
      <c r="A143" s="57" t="s">
        <v>43</v>
      </c>
      <c r="B143" s="58" t="s">
        <v>22</v>
      </c>
      <c r="C143" s="58" t="s">
        <v>23</v>
      </c>
      <c r="D143" s="59">
        <v>3500000</v>
      </c>
      <c r="E143" s="59">
        <v>3500000</v>
      </c>
      <c r="F143" s="59">
        <v>2453240</v>
      </c>
      <c r="G143" s="59">
        <v>1046760</v>
      </c>
      <c r="H143" s="60">
        <v>70.092571428571432</v>
      </c>
      <c r="I143" s="76">
        <v>2170000</v>
      </c>
    </row>
    <row r="144" spans="1:9" ht="12.75" x14ac:dyDescent="0.2">
      <c r="A144" s="57" t="s">
        <v>43</v>
      </c>
      <c r="B144" s="58" t="s">
        <v>36</v>
      </c>
      <c r="C144" s="58" t="s">
        <v>37</v>
      </c>
      <c r="D144" s="59">
        <v>1183000</v>
      </c>
      <c r="E144" s="59">
        <v>1183000</v>
      </c>
      <c r="F144" s="59">
        <v>829222</v>
      </c>
      <c r="G144" s="59">
        <v>353778</v>
      </c>
      <c r="H144" s="60">
        <v>70.094843617920546</v>
      </c>
      <c r="I144" s="76">
        <v>733460</v>
      </c>
    </row>
    <row r="145" spans="1:9" ht="12.75" x14ac:dyDescent="0.2">
      <c r="A145" s="132" t="s">
        <v>71</v>
      </c>
      <c r="B145" s="133"/>
      <c r="C145" s="133"/>
      <c r="D145" s="61">
        <v>4704000</v>
      </c>
      <c r="E145" s="61">
        <v>4704000</v>
      </c>
      <c r="F145" s="61">
        <v>3291743</v>
      </c>
      <c r="G145" s="61">
        <v>1412257</v>
      </c>
      <c r="H145" s="62">
        <v>69.98</v>
      </c>
      <c r="I145" s="77">
        <f>SUM(I140:I144)</f>
        <v>2913960</v>
      </c>
    </row>
    <row r="146" spans="1:9" ht="12.75" x14ac:dyDescent="0.2">
      <c r="A146" s="57" t="s">
        <v>43</v>
      </c>
      <c r="B146" s="58" t="s">
        <v>46</v>
      </c>
      <c r="C146" s="58" t="s">
        <v>47</v>
      </c>
      <c r="D146" s="59">
        <v>4704000</v>
      </c>
      <c r="E146" s="59">
        <v>4704000</v>
      </c>
      <c r="F146" s="59">
        <v>3291743</v>
      </c>
      <c r="G146" s="59">
        <v>1412257</v>
      </c>
      <c r="H146" s="60">
        <v>69.977529761904762</v>
      </c>
      <c r="I146" s="76">
        <v>2913960</v>
      </c>
    </row>
    <row r="147" spans="1:9" ht="13.5" thickBot="1" x14ac:dyDescent="0.25">
      <c r="A147" s="136" t="s">
        <v>69</v>
      </c>
      <c r="B147" s="137"/>
      <c r="C147" s="137"/>
      <c r="D147" s="63">
        <v>4704000</v>
      </c>
      <c r="E147" s="63">
        <v>4704000</v>
      </c>
      <c r="F147" s="63">
        <v>3291743</v>
      </c>
      <c r="G147" s="63">
        <v>1412257</v>
      </c>
      <c r="H147" s="64">
        <v>69.98</v>
      </c>
      <c r="I147" s="78">
        <f>SUM(I146)</f>
        <v>2913960</v>
      </c>
    </row>
    <row r="148" spans="1:9" ht="12.75" x14ac:dyDescent="0.2">
      <c r="A148" s="134" t="s">
        <v>45</v>
      </c>
      <c r="B148" s="135"/>
      <c r="C148" s="135"/>
      <c r="D148" s="65">
        <v>6909032</v>
      </c>
      <c r="E148" s="65">
        <v>6865544</v>
      </c>
      <c r="F148" s="65">
        <v>4260741.3</v>
      </c>
      <c r="G148" s="65">
        <v>2604802.7000000002</v>
      </c>
      <c r="H148" s="66">
        <v>62.06</v>
      </c>
      <c r="I148" s="79">
        <f>I111+I120+I137+I145+I128</f>
        <v>4547365</v>
      </c>
    </row>
    <row r="149" spans="1:9" ht="13.5" thickBot="1" x14ac:dyDescent="0.25">
      <c r="A149" s="122" t="s">
        <v>58</v>
      </c>
      <c r="B149" s="123"/>
      <c r="C149" s="123"/>
      <c r="D149" s="67">
        <v>6909032</v>
      </c>
      <c r="E149" s="67">
        <v>6865544</v>
      </c>
      <c r="F149" s="67">
        <v>4590167</v>
      </c>
      <c r="G149" s="67">
        <v>2275377</v>
      </c>
      <c r="H149" s="68">
        <v>66.86</v>
      </c>
      <c r="I149" s="80">
        <f>I113+I124+I139+I147+I130</f>
        <v>4547365</v>
      </c>
    </row>
    <row r="150" spans="1:9" ht="16.5" thickBot="1" x14ac:dyDescent="0.3">
      <c r="A150" s="140" t="s">
        <v>74</v>
      </c>
      <c r="B150" s="141"/>
      <c r="C150" s="141"/>
      <c r="D150" s="141"/>
      <c r="E150" s="141"/>
      <c r="F150" s="141"/>
      <c r="G150" s="141"/>
      <c r="H150" s="141"/>
      <c r="I150" s="142"/>
    </row>
    <row r="151" spans="1:9" ht="26.25" thickBot="1" x14ac:dyDescent="0.25">
      <c r="A151" s="87" t="s">
        <v>1</v>
      </c>
      <c r="B151" s="88" t="s">
        <v>2</v>
      </c>
      <c r="C151" s="88" t="s">
        <v>3</v>
      </c>
      <c r="D151" s="88" t="s">
        <v>4</v>
      </c>
      <c r="E151" s="88" t="s">
        <v>5</v>
      </c>
      <c r="F151" s="88" t="s">
        <v>6</v>
      </c>
      <c r="G151" s="88" t="s">
        <v>7</v>
      </c>
      <c r="H151" s="93" t="s">
        <v>8</v>
      </c>
      <c r="I151" s="100" t="s">
        <v>64</v>
      </c>
    </row>
    <row r="152" spans="1:9" ht="12.75" x14ac:dyDescent="0.2">
      <c r="A152" s="81" t="s">
        <v>9</v>
      </c>
      <c r="B152" s="82" t="s">
        <v>10</v>
      </c>
      <c r="C152" s="82" t="s">
        <v>11</v>
      </c>
      <c r="D152" s="83"/>
      <c r="E152" s="83"/>
      <c r="F152" s="83"/>
      <c r="G152" s="83"/>
      <c r="H152" s="94"/>
      <c r="I152" s="101">
        <v>50000</v>
      </c>
    </row>
    <row r="153" spans="1:9" ht="12.75" x14ac:dyDescent="0.2">
      <c r="A153" s="84" t="s">
        <v>9</v>
      </c>
      <c r="B153" s="85" t="s">
        <v>12</v>
      </c>
      <c r="C153" s="85" t="s">
        <v>13</v>
      </c>
      <c r="D153" s="86"/>
      <c r="E153" s="86"/>
      <c r="F153" s="86"/>
      <c r="G153" s="86"/>
      <c r="H153" s="95"/>
      <c r="I153" s="102">
        <v>312000</v>
      </c>
    </row>
    <row r="154" spans="1:9" ht="12.75" x14ac:dyDescent="0.2">
      <c r="A154" s="84" t="s">
        <v>9</v>
      </c>
      <c r="B154" s="85" t="s">
        <v>14</v>
      </c>
      <c r="C154" s="85" t="s">
        <v>15</v>
      </c>
      <c r="D154" s="86"/>
      <c r="E154" s="86"/>
      <c r="F154" s="86"/>
      <c r="G154" s="86"/>
      <c r="H154" s="95"/>
      <c r="I154" s="102">
        <v>60000</v>
      </c>
    </row>
    <row r="155" spans="1:9" ht="12.75" x14ac:dyDescent="0.2">
      <c r="A155" s="84" t="s">
        <v>9</v>
      </c>
      <c r="B155" s="85" t="s">
        <v>16</v>
      </c>
      <c r="C155" s="85" t="s">
        <v>17</v>
      </c>
      <c r="D155" s="86"/>
      <c r="E155" s="86"/>
      <c r="F155" s="86"/>
      <c r="G155" s="86"/>
      <c r="H155" s="95"/>
      <c r="I155" s="102">
        <v>3000</v>
      </c>
    </row>
    <row r="156" spans="1:9" ht="12.75" x14ac:dyDescent="0.2">
      <c r="A156" s="84" t="s">
        <v>9</v>
      </c>
      <c r="B156" s="85" t="s">
        <v>18</v>
      </c>
      <c r="C156" s="85" t="s">
        <v>19</v>
      </c>
      <c r="D156" s="86"/>
      <c r="E156" s="86"/>
      <c r="F156" s="86"/>
      <c r="G156" s="86"/>
      <c r="H156" s="95"/>
      <c r="I156" s="102">
        <v>3000</v>
      </c>
    </row>
    <row r="157" spans="1:9" ht="12.75" x14ac:dyDescent="0.2">
      <c r="A157" s="84" t="s">
        <v>9</v>
      </c>
      <c r="B157" s="85" t="s">
        <v>20</v>
      </c>
      <c r="C157" s="85" t="s">
        <v>21</v>
      </c>
      <c r="D157" s="86"/>
      <c r="E157" s="86"/>
      <c r="F157" s="86"/>
      <c r="G157" s="86"/>
      <c r="H157" s="95"/>
      <c r="I157" s="102">
        <v>90000</v>
      </c>
    </row>
    <row r="158" spans="1:9" ht="12.75" x14ac:dyDescent="0.2">
      <c r="A158" s="84" t="s">
        <v>9</v>
      </c>
      <c r="B158" s="85" t="s">
        <v>22</v>
      </c>
      <c r="C158" s="85" t="s">
        <v>23</v>
      </c>
      <c r="D158" s="86"/>
      <c r="E158" s="86"/>
      <c r="F158" s="86"/>
      <c r="G158" s="86"/>
      <c r="H158" s="95"/>
      <c r="I158" s="102">
        <v>0</v>
      </c>
    </row>
    <row r="159" spans="1:9" ht="12.75" x14ac:dyDescent="0.2">
      <c r="A159" s="84" t="s">
        <v>9</v>
      </c>
      <c r="B159" s="85" t="s">
        <v>36</v>
      </c>
      <c r="C159" s="85" t="s">
        <v>37</v>
      </c>
      <c r="D159" s="86"/>
      <c r="E159" s="86"/>
      <c r="F159" s="86"/>
      <c r="G159" s="86"/>
      <c r="H159" s="95"/>
      <c r="I159" s="102">
        <v>0</v>
      </c>
    </row>
    <row r="160" spans="1:9" ht="12.75" x14ac:dyDescent="0.2">
      <c r="A160" s="84" t="s">
        <v>9</v>
      </c>
      <c r="B160" s="85" t="s">
        <v>40</v>
      </c>
      <c r="C160" s="85" t="s">
        <v>41</v>
      </c>
      <c r="D160" s="86"/>
      <c r="E160" s="86"/>
      <c r="F160" s="86"/>
      <c r="G160" s="86"/>
      <c r="H160" s="95"/>
      <c r="I160" s="102">
        <v>0</v>
      </c>
    </row>
    <row r="161" spans="1:9" ht="12.75" x14ac:dyDescent="0.2">
      <c r="A161" s="84" t="s">
        <v>9</v>
      </c>
      <c r="B161" s="85" t="s">
        <v>27</v>
      </c>
      <c r="C161" s="85" t="s">
        <v>28</v>
      </c>
      <c r="D161" s="86"/>
      <c r="E161" s="86"/>
      <c r="F161" s="86"/>
      <c r="G161" s="86"/>
      <c r="H161" s="95"/>
      <c r="I161" s="102">
        <v>0</v>
      </c>
    </row>
    <row r="162" spans="1:9" ht="12.75" x14ac:dyDescent="0.2">
      <c r="A162" s="84" t="s">
        <v>9</v>
      </c>
      <c r="B162" s="85" t="s">
        <v>29</v>
      </c>
      <c r="C162" s="85" t="s">
        <v>30</v>
      </c>
      <c r="D162" s="86"/>
      <c r="E162" s="86"/>
      <c r="F162" s="86"/>
      <c r="G162" s="86"/>
      <c r="H162" s="95"/>
      <c r="I162" s="102">
        <v>4817</v>
      </c>
    </row>
    <row r="163" spans="1:9" ht="12.75" x14ac:dyDescent="0.2">
      <c r="A163" s="145" t="s">
        <v>31</v>
      </c>
      <c r="B163" s="146"/>
      <c r="C163" s="146"/>
      <c r="D163" s="89"/>
      <c r="E163" s="89"/>
      <c r="F163" s="89"/>
      <c r="G163" s="89"/>
      <c r="H163" s="96"/>
      <c r="I163" s="103">
        <f>SUM(I152:I162)</f>
        <v>522817</v>
      </c>
    </row>
    <row r="164" spans="1:9" ht="12.75" x14ac:dyDescent="0.2">
      <c r="A164" s="84" t="s">
        <v>9</v>
      </c>
      <c r="B164" s="85" t="s">
        <v>46</v>
      </c>
      <c r="C164" s="85" t="s">
        <v>47</v>
      </c>
      <c r="D164" s="86"/>
      <c r="E164" s="86"/>
      <c r="F164" s="86"/>
      <c r="G164" s="86"/>
      <c r="H164" s="95"/>
      <c r="I164" s="102">
        <v>522817</v>
      </c>
    </row>
    <row r="165" spans="1:9" ht="12.75" x14ac:dyDescent="0.2">
      <c r="A165" s="145" t="s">
        <v>31</v>
      </c>
      <c r="B165" s="146"/>
      <c r="C165" s="146"/>
      <c r="D165" s="89"/>
      <c r="E165" s="89"/>
      <c r="F165" s="89"/>
      <c r="G165" s="89"/>
      <c r="H165" s="96"/>
      <c r="I165" s="103">
        <f>SUM(I164)</f>
        <v>522817</v>
      </c>
    </row>
    <row r="166" spans="1:9" ht="12.75" x14ac:dyDescent="0.2">
      <c r="A166" s="84" t="s">
        <v>32</v>
      </c>
      <c r="B166" s="85" t="s">
        <v>10</v>
      </c>
      <c r="C166" s="85" t="s">
        <v>11</v>
      </c>
      <c r="D166" s="86"/>
      <c r="E166" s="86"/>
      <c r="F166" s="86"/>
      <c r="G166" s="86"/>
      <c r="H166" s="95"/>
      <c r="I166" s="102">
        <v>70000</v>
      </c>
    </row>
    <row r="167" spans="1:9" ht="12.75" x14ac:dyDescent="0.2">
      <c r="A167" s="84" t="s">
        <v>32</v>
      </c>
      <c r="B167" s="85" t="s">
        <v>16</v>
      </c>
      <c r="C167" s="85" t="s">
        <v>17</v>
      </c>
      <c r="D167" s="86"/>
      <c r="E167" s="86"/>
      <c r="F167" s="86"/>
      <c r="G167" s="86"/>
      <c r="H167" s="95"/>
      <c r="I167" s="102">
        <v>5000</v>
      </c>
    </row>
    <row r="168" spans="1:9" ht="12.75" x14ac:dyDescent="0.2">
      <c r="A168" s="84" t="s">
        <v>32</v>
      </c>
      <c r="B168" s="85" t="s">
        <v>18</v>
      </c>
      <c r="C168" s="85" t="s">
        <v>19</v>
      </c>
      <c r="D168" s="86"/>
      <c r="E168" s="86"/>
      <c r="F168" s="86"/>
      <c r="G168" s="86"/>
      <c r="H168" s="95"/>
      <c r="I168" s="102">
        <v>3000</v>
      </c>
    </row>
    <row r="169" spans="1:9" ht="12.75" x14ac:dyDescent="0.2">
      <c r="A169" s="84" t="s">
        <v>32</v>
      </c>
      <c r="B169" s="85" t="s">
        <v>20</v>
      </c>
      <c r="C169" s="85" t="s">
        <v>21</v>
      </c>
      <c r="D169" s="86"/>
      <c r="E169" s="86"/>
      <c r="F169" s="86"/>
      <c r="G169" s="86"/>
      <c r="H169" s="95"/>
      <c r="I169" s="102">
        <v>20880</v>
      </c>
    </row>
    <row r="170" spans="1:9" ht="12.75" x14ac:dyDescent="0.2">
      <c r="A170" s="84" t="s">
        <v>32</v>
      </c>
      <c r="B170" s="85" t="s">
        <v>27</v>
      </c>
      <c r="C170" s="85" t="s">
        <v>28</v>
      </c>
      <c r="D170" s="86"/>
      <c r="E170" s="86"/>
      <c r="F170" s="86"/>
      <c r="G170" s="86"/>
      <c r="H170" s="95"/>
      <c r="I170" s="102">
        <v>2000</v>
      </c>
    </row>
    <row r="171" spans="1:9" ht="12.75" x14ac:dyDescent="0.2">
      <c r="A171" s="145" t="s">
        <v>33</v>
      </c>
      <c r="B171" s="146"/>
      <c r="C171" s="146"/>
      <c r="D171" s="89"/>
      <c r="E171" s="89"/>
      <c r="F171" s="89"/>
      <c r="G171" s="89"/>
      <c r="H171" s="96"/>
      <c r="I171" s="103">
        <f>SUM(I166:I170)</f>
        <v>100880</v>
      </c>
    </row>
    <row r="172" spans="1:9" ht="12.75" x14ac:dyDescent="0.2">
      <c r="A172" s="84" t="s">
        <v>32</v>
      </c>
      <c r="B172" s="85" t="s">
        <v>48</v>
      </c>
      <c r="C172" s="85" t="s">
        <v>49</v>
      </c>
      <c r="D172" s="86"/>
      <c r="E172" s="86"/>
      <c r="F172" s="86"/>
      <c r="G172" s="86"/>
      <c r="H172" s="95"/>
      <c r="I172" s="102">
        <v>100880</v>
      </c>
    </row>
    <row r="173" spans="1:9" ht="12.75" x14ac:dyDescent="0.2">
      <c r="A173" s="145" t="s">
        <v>33</v>
      </c>
      <c r="B173" s="146"/>
      <c r="C173" s="146"/>
      <c r="D173" s="89"/>
      <c r="E173" s="89"/>
      <c r="F173" s="89"/>
      <c r="G173" s="89"/>
      <c r="H173" s="96"/>
      <c r="I173" s="103">
        <f>SUM(I172)</f>
        <v>100880</v>
      </c>
    </row>
    <row r="174" spans="1:9" ht="12.75" x14ac:dyDescent="0.2">
      <c r="A174" s="84" t="s">
        <v>35</v>
      </c>
      <c r="B174" s="85" t="s">
        <v>16</v>
      </c>
      <c r="C174" s="85" t="s">
        <v>17</v>
      </c>
      <c r="D174" s="86"/>
      <c r="E174" s="86"/>
      <c r="F174" s="86"/>
      <c r="G174" s="86"/>
      <c r="H174" s="95"/>
      <c r="I174" s="102">
        <v>0</v>
      </c>
    </row>
    <row r="175" spans="1:9" ht="12.75" x14ac:dyDescent="0.2">
      <c r="A175" s="84" t="s">
        <v>35</v>
      </c>
      <c r="B175" s="85" t="s">
        <v>20</v>
      </c>
      <c r="C175" s="85" t="s">
        <v>21</v>
      </c>
      <c r="D175" s="86"/>
      <c r="E175" s="86"/>
      <c r="F175" s="86"/>
      <c r="G175" s="86"/>
      <c r="H175" s="95"/>
      <c r="I175" s="102">
        <v>0</v>
      </c>
    </row>
    <row r="176" spans="1:9" ht="12.75" x14ac:dyDescent="0.2">
      <c r="A176" s="84" t="s">
        <v>35</v>
      </c>
      <c r="B176" s="85" t="s">
        <v>22</v>
      </c>
      <c r="C176" s="85" t="s">
        <v>23</v>
      </c>
      <c r="D176" s="86"/>
      <c r="E176" s="86"/>
      <c r="F176" s="86"/>
      <c r="G176" s="86"/>
      <c r="H176" s="95"/>
      <c r="I176" s="102">
        <v>0</v>
      </c>
    </row>
    <row r="177" spans="1:9" ht="12.75" x14ac:dyDescent="0.2">
      <c r="A177" s="84" t="s">
        <v>35</v>
      </c>
      <c r="B177" s="85" t="s">
        <v>36</v>
      </c>
      <c r="C177" s="85" t="s">
        <v>37</v>
      </c>
      <c r="D177" s="86"/>
      <c r="E177" s="86"/>
      <c r="F177" s="86"/>
      <c r="G177" s="86"/>
      <c r="H177" s="95"/>
      <c r="I177" s="102">
        <v>0</v>
      </c>
    </row>
    <row r="178" spans="1:9" ht="12.75" x14ac:dyDescent="0.2">
      <c r="A178" s="84" t="s">
        <v>35</v>
      </c>
      <c r="B178" s="85" t="s">
        <v>38</v>
      </c>
      <c r="C178" s="85" t="s">
        <v>39</v>
      </c>
      <c r="D178" s="86"/>
      <c r="E178" s="86"/>
      <c r="F178" s="86"/>
      <c r="G178" s="86"/>
      <c r="H178" s="95"/>
      <c r="I178" s="102">
        <v>0</v>
      </c>
    </row>
    <row r="179" spans="1:9" ht="12.75" x14ac:dyDescent="0.2">
      <c r="A179" s="84" t="s">
        <v>35</v>
      </c>
      <c r="B179" s="85" t="s">
        <v>40</v>
      </c>
      <c r="C179" s="85" t="s">
        <v>41</v>
      </c>
      <c r="D179" s="86"/>
      <c r="E179" s="86"/>
      <c r="F179" s="86"/>
      <c r="G179" s="86"/>
      <c r="H179" s="95"/>
      <c r="I179" s="102">
        <v>0</v>
      </c>
    </row>
    <row r="180" spans="1:9" ht="12.75" x14ac:dyDescent="0.2">
      <c r="A180" s="145" t="s">
        <v>42</v>
      </c>
      <c r="B180" s="146"/>
      <c r="C180" s="146"/>
      <c r="D180" s="89"/>
      <c r="E180" s="89"/>
      <c r="F180" s="89"/>
      <c r="G180" s="89"/>
      <c r="H180" s="96"/>
      <c r="I180" s="103">
        <f>SUM(I174:I179)</f>
        <v>0</v>
      </c>
    </row>
    <row r="181" spans="1:9" ht="12.75" x14ac:dyDescent="0.2">
      <c r="A181" s="84" t="s">
        <v>35</v>
      </c>
      <c r="B181" s="85" t="s">
        <v>46</v>
      </c>
      <c r="C181" s="85" t="s">
        <v>47</v>
      </c>
      <c r="D181" s="86"/>
      <c r="E181" s="86"/>
      <c r="F181" s="86"/>
      <c r="G181" s="86"/>
      <c r="H181" s="95"/>
      <c r="I181" s="102">
        <v>0</v>
      </c>
    </row>
    <row r="182" spans="1:9" ht="12.75" x14ac:dyDescent="0.2">
      <c r="A182" s="145" t="s">
        <v>42</v>
      </c>
      <c r="B182" s="146"/>
      <c r="C182" s="146"/>
      <c r="D182" s="89"/>
      <c r="E182" s="89"/>
      <c r="F182" s="89"/>
      <c r="G182" s="89"/>
      <c r="H182" s="96"/>
      <c r="I182" s="103">
        <f>SUM(I181)</f>
        <v>0</v>
      </c>
    </row>
    <row r="183" spans="1:9" ht="12.75" x14ac:dyDescent="0.2">
      <c r="A183" s="84" t="s">
        <v>43</v>
      </c>
      <c r="B183" s="85" t="s">
        <v>10</v>
      </c>
      <c r="C183" s="85" t="s">
        <v>11</v>
      </c>
      <c r="D183" s="86"/>
      <c r="E183" s="86"/>
      <c r="F183" s="86"/>
      <c r="G183" s="86"/>
      <c r="H183" s="95"/>
      <c r="I183" s="102">
        <v>9000</v>
      </c>
    </row>
    <row r="184" spans="1:9" ht="12.75" x14ac:dyDescent="0.2">
      <c r="A184" s="84" t="s">
        <v>43</v>
      </c>
      <c r="B184" s="85" t="s">
        <v>16</v>
      </c>
      <c r="C184" s="85" t="s">
        <v>17</v>
      </c>
      <c r="D184" s="86"/>
      <c r="E184" s="86"/>
      <c r="F184" s="86"/>
      <c r="G184" s="86"/>
      <c r="H184" s="95"/>
      <c r="I184" s="102">
        <v>200</v>
      </c>
    </row>
    <row r="185" spans="1:9" ht="12.75" x14ac:dyDescent="0.2">
      <c r="A185" s="84" t="s">
        <v>43</v>
      </c>
      <c r="B185" s="85" t="s">
        <v>20</v>
      </c>
      <c r="C185" s="85" t="s">
        <v>21</v>
      </c>
      <c r="D185" s="86"/>
      <c r="E185" s="86"/>
      <c r="F185" s="86"/>
      <c r="G185" s="86"/>
      <c r="H185" s="95"/>
      <c r="I185" s="102">
        <v>5000</v>
      </c>
    </row>
    <row r="186" spans="1:9" ht="12.75" x14ac:dyDescent="0.2">
      <c r="A186" s="84" t="s">
        <v>43</v>
      </c>
      <c r="B186" s="85" t="s">
        <v>22</v>
      </c>
      <c r="C186" s="85" t="s">
        <v>23</v>
      </c>
      <c r="D186" s="86"/>
      <c r="E186" s="86"/>
      <c r="F186" s="86"/>
      <c r="G186" s="86"/>
      <c r="H186" s="95"/>
      <c r="I186" s="102">
        <v>1900000</v>
      </c>
    </row>
    <row r="187" spans="1:9" ht="12.75" x14ac:dyDescent="0.2">
      <c r="A187" s="84" t="s">
        <v>43</v>
      </c>
      <c r="B187" s="85" t="s">
        <v>36</v>
      </c>
      <c r="C187" s="85" t="s">
        <v>37</v>
      </c>
      <c r="D187" s="86"/>
      <c r="E187" s="86"/>
      <c r="F187" s="86"/>
      <c r="G187" s="86"/>
      <c r="H187" s="95"/>
      <c r="I187" s="102">
        <v>642000</v>
      </c>
    </row>
    <row r="188" spans="1:9" ht="12.75" x14ac:dyDescent="0.2">
      <c r="A188" s="145" t="s">
        <v>44</v>
      </c>
      <c r="B188" s="146"/>
      <c r="C188" s="146"/>
      <c r="D188" s="89"/>
      <c r="E188" s="89"/>
      <c r="F188" s="89"/>
      <c r="G188" s="89"/>
      <c r="H188" s="96"/>
      <c r="I188" s="103">
        <f>SUM(I183:I187)</f>
        <v>2556200</v>
      </c>
    </row>
    <row r="189" spans="1:9" ht="12.75" x14ac:dyDescent="0.2">
      <c r="A189" s="84" t="s">
        <v>43</v>
      </c>
      <c r="B189" s="85" t="s">
        <v>46</v>
      </c>
      <c r="C189" s="85" t="s">
        <v>47</v>
      </c>
      <c r="D189" s="86"/>
      <c r="E189" s="86"/>
      <c r="F189" s="86"/>
      <c r="G189" s="86"/>
      <c r="H189" s="95"/>
      <c r="I189" s="102">
        <v>2556200</v>
      </c>
    </row>
    <row r="190" spans="1:9" ht="13.5" thickBot="1" x14ac:dyDescent="0.25">
      <c r="A190" s="147" t="s">
        <v>44</v>
      </c>
      <c r="B190" s="148"/>
      <c r="C190" s="148"/>
      <c r="D190" s="90"/>
      <c r="E190" s="90"/>
      <c r="F190" s="90"/>
      <c r="G190" s="90"/>
      <c r="H190" s="97"/>
      <c r="I190" s="104">
        <f>SUM(I189)</f>
        <v>2556200</v>
      </c>
    </row>
    <row r="191" spans="1:9" ht="12.75" x14ac:dyDescent="0.2">
      <c r="A191" s="149" t="s">
        <v>45</v>
      </c>
      <c r="B191" s="150"/>
      <c r="C191" s="150"/>
      <c r="D191" s="91"/>
      <c r="E191" s="91"/>
      <c r="F191" s="91"/>
      <c r="G191" s="91"/>
      <c r="H191" s="98"/>
      <c r="I191" s="105">
        <f>I163+I171+I180+I188</f>
        <v>3179897</v>
      </c>
    </row>
    <row r="192" spans="1:9" ht="13.5" thickBot="1" x14ac:dyDescent="0.25">
      <c r="A192" s="151" t="s">
        <v>58</v>
      </c>
      <c r="B192" s="152"/>
      <c r="C192" s="152"/>
      <c r="D192" s="92"/>
      <c r="E192" s="92"/>
      <c r="F192" s="92"/>
      <c r="G192" s="92"/>
      <c r="H192" s="99"/>
      <c r="I192" s="106">
        <f>I165+I173+I182+I190</f>
        <v>3179897</v>
      </c>
    </row>
    <row r="193" spans="1:9" x14ac:dyDescent="0.2">
      <c r="D193" s="13"/>
      <c r="E193" s="13"/>
      <c r="F193" s="13"/>
      <c r="G193" s="13"/>
      <c r="H193" s="13"/>
      <c r="I193" s="30"/>
    </row>
    <row r="194" spans="1:9" ht="12.75" thickBot="1" x14ac:dyDescent="0.25">
      <c r="D194" s="13"/>
      <c r="E194" s="13"/>
      <c r="F194" s="13"/>
      <c r="G194" s="13"/>
      <c r="H194" s="13"/>
      <c r="I194" s="30"/>
    </row>
    <row r="195" spans="1:9" ht="12.75" x14ac:dyDescent="0.2">
      <c r="A195" s="143" t="s">
        <v>45</v>
      </c>
      <c r="B195" s="144"/>
      <c r="C195" s="144"/>
      <c r="D195" s="110">
        <f t="shared" ref="D195:G196" si="15">D60+D96+D148</f>
        <v>41271588</v>
      </c>
      <c r="E195" s="110">
        <f t="shared" si="15"/>
        <v>46794041.799999997</v>
      </c>
      <c r="F195" s="110">
        <f t="shared" si="15"/>
        <v>34563105.960000001</v>
      </c>
      <c r="G195" s="110">
        <f t="shared" si="15"/>
        <v>12230515.84</v>
      </c>
      <c r="H195" s="111">
        <f>F195/E195*100</f>
        <v>73.862194053944705</v>
      </c>
      <c r="I195" s="112">
        <f>I60+I96+I148+I191</f>
        <v>46949512</v>
      </c>
    </row>
    <row r="196" spans="1:9" ht="13.5" thickBot="1" x14ac:dyDescent="0.25">
      <c r="A196" s="160" t="s">
        <v>58</v>
      </c>
      <c r="B196" s="161"/>
      <c r="C196" s="161"/>
      <c r="D196" s="113">
        <f t="shared" si="15"/>
        <v>41311288</v>
      </c>
      <c r="E196" s="113">
        <f t="shared" si="15"/>
        <v>46829741.799999997</v>
      </c>
      <c r="F196" s="113">
        <f t="shared" si="15"/>
        <v>35930877.740000002</v>
      </c>
      <c r="G196" s="113">
        <f t="shared" si="15"/>
        <v>10898864.060000001</v>
      </c>
      <c r="H196" s="114">
        <f>F196/E196*100</f>
        <v>76.726619363935939</v>
      </c>
      <c r="I196" s="115">
        <f>I61+I97+I149+I192</f>
        <v>46985212</v>
      </c>
    </row>
    <row r="199" spans="1:9" ht="12.75" thickBot="1" x14ac:dyDescent="0.25"/>
    <row r="200" spans="1:9" ht="15" x14ac:dyDescent="0.25">
      <c r="A200" s="154" t="s">
        <v>78</v>
      </c>
      <c r="B200" s="155"/>
      <c r="C200" s="156"/>
      <c r="D200"/>
      <c r="E200"/>
      <c r="F200"/>
      <c r="G200"/>
    </row>
    <row r="201" spans="1:9" ht="15" x14ac:dyDescent="0.25">
      <c r="A201" s="157" t="s">
        <v>76</v>
      </c>
      <c r="B201" s="158"/>
      <c r="C201" s="159"/>
      <c r="D201"/>
      <c r="E201"/>
      <c r="F201"/>
      <c r="G201"/>
    </row>
    <row r="202" spans="1:9" ht="15" x14ac:dyDescent="0.25">
      <c r="A202" s="172" t="s">
        <v>77</v>
      </c>
      <c r="B202" s="173"/>
      <c r="C202" s="174"/>
      <c r="D202"/>
      <c r="E202"/>
      <c r="F202"/>
      <c r="G202"/>
    </row>
    <row r="203" spans="1:9" ht="15.75" thickBot="1" x14ac:dyDescent="0.3">
      <c r="A203" s="175" t="s">
        <v>74</v>
      </c>
      <c r="B203" s="176"/>
      <c r="C203" s="177"/>
      <c r="D203"/>
      <c r="E203"/>
      <c r="F203"/>
      <c r="G203"/>
    </row>
    <row r="204" spans="1:9" ht="15.75" thickBot="1" x14ac:dyDescent="0.3">
      <c r="A204"/>
      <c r="B204"/>
      <c r="C204"/>
      <c r="D204"/>
      <c r="E204"/>
      <c r="F204"/>
      <c r="G204"/>
    </row>
    <row r="205" spans="1:9" ht="15.75" thickBot="1" x14ac:dyDescent="0.3">
      <c r="A205" s="178" t="s">
        <v>79</v>
      </c>
      <c r="B205" s="179"/>
      <c r="C205" s="179"/>
      <c r="D205" s="179"/>
      <c r="E205" s="179"/>
      <c r="F205" s="179"/>
      <c r="G205" s="180"/>
    </row>
    <row r="206" spans="1:9" ht="15" x14ac:dyDescent="0.25">
      <c r="A206" s="107">
        <v>2</v>
      </c>
      <c r="B206" s="181" t="s">
        <v>80</v>
      </c>
      <c r="C206" s="181"/>
      <c r="D206" s="181"/>
      <c r="E206" s="181"/>
      <c r="F206" s="181"/>
      <c r="G206" s="182"/>
    </row>
    <row r="207" spans="1:9" ht="15" x14ac:dyDescent="0.25">
      <c r="A207" s="108">
        <v>4</v>
      </c>
      <c r="B207" s="168" t="s">
        <v>81</v>
      </c>
      <c r="C207" s="168"/>
      <c r="D207" s="168"/>
      <c r="E207" s="168"/>
      <c r="F207" s="168"/>
      <c r="G207" s="169"/>
    </row>
    <row r="208" spans="1:9" ht="15" x14ac:dyDescent="0.25">
      <c r="A208" s="108">
        <v>7</v>
      </c>
      <c r="B208" s="168" t="s">
        <v>82</v>
      </c>
      <c r="C208" s="168"/>
      <c r="D208" s="168"/>
      <c r="E208" s="168"/>
      <c r="F208" s="168"/>
      <c r="G208" s="169"/>
    </row>
    <row r="209" spans="1:7" ht="15" x14ac:dyDescent="0.25">
      <c r="A209" s="108">
        <v>33063</v>
      </c>
      <c r="B209" s="168" t="s">
        <v>83</v>
      </c>
      <c r="C209" s="168"/>
      <c r="D209" s="168"/>
      <c r="E209" s="168"/>
      <c r="F209" s="168"/>
      <c r="G209" s="169"/>
    </row>
    <row r="210" spans="1:7" ht="15.75" thickBot="1" x14ac:dyDescent="0.3">
      <c r="A210" s="109">
        <v>33353</v>
      </c>
      <c r="B210" s="170" t="s">
        <v>84</v>
      </c>
      <c r="C210" s="170"/>
      <c r="D210" s="170"/>
      <c r="E210" s="170"/>
      <c r="F210" s="170"/>
      <c r="G210" s="171"/>
    </row>
  </sheetData>
  <mergeCells count="64">
    <mergeCell ref="B208:G208"/>
    <mergeCell ref="B209:G209"/>
    <mergeCell ref="B210:G210"/>
    <mergeCell ref="A202:C202"/>
    <mergeCell ref="A203:C203"/>
    <mergeCell ref="A205:G205"/>
    <mergeCell ref="B206:G206"/>
    <mergeCell ref="B207:G207"/>
    <mergeCell ref="A62:I62"/>
    <mergeCell ref="A3:I3"/>
    <mergeCell ref="E1:I1"/>
    <mergeCell ref="A200:C200"/>
    <mergeCell ref="A201:C201"/>
    <mergeCell ref="A196:C196"/>
    <mergeCell ref="A1:D1"/>
    <mergeCell ref="A61:C61"/>
    <mergeCell ref="A60:C60"/>
    <mergeCell ref="A16:C16"/>
    <mergeCell ref="A26:C26"/>
    <mergeCell ref="A33:C33"/>
    <mergeCell ref="A44:C44"/>
    <mergeCell ref="A55:C55"/>
    <mergeCell ref="A97:C97"/>
    <mergeCell ref="A2:H2"/>
    <mergeCell ref="A150:I150"/>
    <mergeCell ref="A72:C72"/>
    <mergeCell ref="A80:C80"/>
    <mergeCell ref="A85:C85"/>
    <mergeCell ref="A195:C195"/>
    <mergeCell ref="A163:C163"/>
    <mergeCell ref="A165:C165"/>
    <mergeCell ref="A171:C171"/>
    <mergeCell ref="A173:C173"/>
    <mergeCell ref="A180:C180"/>
    <mergeCell ref="A182:C182"/>
    <mergeCell ref="A188:C188"/>
    <mergeCell ref="A190:C190"/>
    <mergeCell ref="A191:C191"/>
    <mergeCell ref="A192:C192"/>
    <mergeCell ref="A98:I98"/>
    <mergeCell ref="A120:C120"/>
    <mergeCell ref="A137:C137"/>
    <mergeCell ref="A145:C145"/>
    <mergeCell ref="A147:C147"/>
    <mergeCell ref="A93:C93"/>
    <mergeCell ref="A96:C96"/>
    <mergeCell ref="A128:C128"/>
    <mergeCell ref="A130:C130"/>
    <mergeCell ref="A149:C149"/>
    <mergeCell ref="A18:C18"/>
    <mergeCell ref="A31:C31"/>
    <mergeCell ref="A35:C35"/>
    <mergeCell ref="A46:C46"/>
    <mergeCell ref="A57:C57"/>
    <mergeCell ref="A59:C59"/>
    <mergeCell ref="A74:C74"/>
    <mergeCell ref="A82:C82"/>
    <mergeCell ref="A87:C87"/>
    <mergeCell ref="A95:C95"/>
    <mergeCell ref="A113:C113"/>
    <mergeCell ref="A124:C124"/>
    <mergeCell ref="A139:C139"/>
    <mergeCell ref="A148:C148"/>
    <mergeCell ref="A111:C111"/>
  </mergeCells>
  <pageMargins left="0.7" right="0.7" top="0.78740157499999996" bottom="0.78740157499999996" header="0.3" footer="0.3"/>
  <pageSetup paperSize="9" scale="9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Kelnarová Marie - ZŠ a MŠ Štramberk</dc:creator>
  <cp:lastModifiedBy>Štáblová Zdeňka</cp:lastModifiedBy>
  <cp:lastPrinted>2024-11-28T11:07:35Z</cp:lastPrinted>
  <dcterms:created xsi:type="dcterms:W3CDTF">2024-11-21T08:18:22Z</dcterms:created>
  <dcterms:modified xsi:type="dcterms:W3CDTF">2024-11-29T06:55:22Z</dcterms:modified>
</cp:coreProperties>
</file>