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Příjmy" sheetId="1" r:id="rId1"/>
  </sheets>
  <definedNames>
    <definedName name="_xlnm.Print_Titles" localSheetId="0">Příjmy!$5:$5</definedName>
  </definedNames>
  <calcPr calcId="145621"/>
</workbook>
</file>

<file path=xl/calcChain.xml><?xml version="1.0" encoding="utf-8"?>
<calcChain xmlns="http://schemas.openxmlformats.org/spreadsheetml/2006/main">
  <c r="I80" i="1" l="1"/>
  <c r="J75" i="1"/>
  <c r="J76" i="1"/>
  <c r="I76" i="1"/>
  <c r="I92" i="1"/>
  <c r="I89" i="1"/>
  <c r="J88" i="1"/>
  <c r="J89" i="1"/>
  <c r="I165" i="1" l="1"/>
  <c r="I164" i="1"/>
  <c r="J163" i="1"/>
  <c r="J164" i="1"/>
  <c r="I52" i="1" l="1"/>
  <c r="I48" i="1"/>
  <c r="J47" i="1"/>
  <c r="J48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30" i="1"/>
  <c r="J31" i="1"/>
  <c r="J32" i="1"/>
  <c r="J34" i="1"/>
  <c r="J36" i="1"/>
  <c r="J38" i="1"/>
  <c r="J40" i="1"/>
  <c r="J42" i="1"/>
  <c r="J45" i="1"/>
  <c r="J49" i="1"/>
  <c r="J50" i="1"/>
  <c r="J53" i="1"/>
  <c r="J54" i="1"/>
  <c r="J56" i="1"/>
  <c r="J57" i="1"/>
  <c r="J59" i="1"/>
  <c r="J61" i="1"/>
  <c r="J62" i="1"/>
  <c r="J63" i="1"/>
  <c r="J64" i="1"/>
  <c r="J66" i="1"/>
  <c r="J67" i="1"/>
  <c r="J68" i="1"/>
  <c r="J69" i="1"/>
  <c r="J71" i="1"/>
  <c r="J72" i="1"/>
  <c r="J73" i="1"/>
  <c r="J77" i="1"/>
  <c r="J78" i="1"/>
  <c r="J81" i="1"/>
  <c r="J83" i="1"/>
  <c r="J85" i="1"/>
  <c r="J86" i="1"/>
  <c r="J90" i="1"/>
  <c r="J93" i="1"/>
  <c r="J95" i="1"/>
  <c r="J97" i="1"/>
  <c r="J99" i="1"/>
  <c r="J100" i="1"/>
  <c r="J102" i="1"/>
  <c r="J103" i="1"/>
  <c r="J105" i="1"/>
  <c r="J107" i="1"/>
  <c r="J109" i="1"/>
  <c r="J110" i="1"/>
  <c r="J112" i="1"/>
  <c r="J113" i="1"/>
  <c r="J115" i="1"/>
  <c r="J116" i="1"/>
  <c r="J118" i="1"/>
  <c r="J119" i="1"/>
  <c r="J122" i="1"/>
  <c r="J124" i="1"/>
  <c r="J126" i="1"/>
  <c r="J127" i="1"/>
  <c r="J129" i="1"/>
  <c r="J131" i="1"/>
  <c r="J134" i="1"/>
  <c r="J137" i="1"/>
  <c r="J138" i="1"/>
  <c r="J139" i="1"/>
  <c r="J142" i="1"/>
  <c r="J144" i="1"/>
  <c r="J146" i="1"/>
  <c r="J147" i="1"/>
  <c r="J150" i="1"/>
  <c r="J152" i="1"/>
  <c r="J153" i="1"/>
  <c r="J154" i="1"/>
  <c r="J156" i="1"/>
  <c r="J157" i="1"/>
  <c r="J159" i="1"/>
  <c r="J161" i="1"/>
  <c r="J6" i="1"/>
  <c r="I162" i="1"/>
  <c r="J162" i="1" s="1"/>
  <c r="I160" i="1"/>
  <c r="J160" i="1" s="1"/>
  <c r="I158" i="1"/>
  <c r="J158" i="1" s="1"/>
  <c r="I154" i="1"/>
  <c r="I151" i="1"/>
  <c r="J151" i="1" s="1"/>
  <c r="I148" i="1"/>
  <c r="J148" i="1" s="1"/>
  <c r="I145" i="1"/>
  <c r="J145" i="1" s="1"/>
  <c r="I143" i="1"/>
  <c r="J143" i="1" s="1"/>
  <c r="I140" i="1"/>
  <c r="J140" i="1" s="1"/>
  <c r="I138" i="1"/>
  <c r="I136" i="1"/>
  <c r="J136" i="1" s="1"/>
  <c r="I135" i="1"/>
  <c r="J135" i="1" s="1"/>
  <c r="I132" i="1"/>
  <c r="J132" i="1" s="1"/>
  <c r="I130" i="1"/>
  <c r="J130" i="1" s="1"/>
  <c r="I128" i="1"/>
  <c r="J128" i="1" s="1"/>
  <c r="I125" i="1"/>
  <c r="J125" i="1" s="1"/>
  <c r="I123" i="1"/>
  <c r="J123" i="1" s="1"/>
  <c r="I120" i="1"/>
  <c r="J120" i="1" s="1"/>
  <c r="I117" i="1"/>
  <c r="J117" i="1" s="1"/>
  <c r="I114" i="1"/>
  <c r="J114" i="1" s="1"/>
  <c r="I111" i="1"/>
  <c r="J111" i="1" s="1"/>
  <c r="I108" i="1"/>
  <c r="J108" i="1" s="1"/>
  <c r="I106" i="1"/>
  <c r="J106" i="1" s="1"/>
  <c r="I104" i="1"/>
  <c r="J104" i="1" s="1"/>
  <c r="I100" i="1"/>
  <c r="I98" i="1"/>
  <c r="J98" i="1" s="1"/>
  <c r="I96" i="1"/>
  <c r="J96" i="1" s="1"/>
  <c r="I94" i="1"/>
  <c r="J94" i="1" s="1"/>
  <c r="I91" i="1"/>
  <c r="J91" i="1" s="1"/>
  <c r="I87" i="1"/>
  <c r="J87" i="1" s="1"/>
  <c r="I84" i="1"/>
  <c r="J84" i="1" s="1"/>
  <c r="I82" i="1"/>
  <c r="J92" i="1" s="1"/>
  <c r="I79" i="1"/>
  <c r="J79" i="1" s="1"/>
  <c r="I74" i="1"/>
  <c r="J74" i="1" s="1"/>
  <c r="I72" i="1"/>
  <c r="I70" i="1"/>
  <c r="J70" i="1" s="1"/>
  <c r="I68" i="1"/>
  <c r="I65" i="1"/>
  <c r="J65" i="1" s="1"/>
  <c r="I62" i="1"/>
  <c r="I60" i="1"/>
  <c r="J60" i="1" s="1"/>
  <c r="I58" i="1"/>
  <c r="J58" i="1" s="1"/>
  <c r="I55" i="1"/>
  <c r="J55" i="1" s="1"/>
  <c r="I51" i="1"/>
  <c r="J51" i="1" s="1"/>
  <c r="I46" i="1"/>
  <c r="J52" i="1" s="1"/>
  <c r="I43" i="1"/>
  <c r="J43" i="1" s="1"/>
  <c r="I41" i="1"/>
  <c r="J41" i="1" s="1"/>
  <c r="I39" i="1"/>
  <c r="J39" i="1" s="1"/>
  <c r="I37" i="1"/>
  <c r="J37" i="1" s="1"/>
  <c r="I35" i="1"/>
  <c r="J35" i="1" s="1"/>
  <c r="I33" i="1"/>
  <c r="J33" i="1" s="1"/>
  <c r="I31" i="1"/>
  <c r="I29" i="1"/>
  <c r="J29" i="1" s="1"/>
  <c r="I27" i="1"/>
  <c r="I25" i="1"/>
  <c r="I44" i="1" s="1"/>
  <c r="J44" i="1" s="1"/>
  <c r="I141" i="1" l="1"/>
  <c r="J141" i="1" s="1"/>
  <c r="I101" i="1"/>
  <c r="J101" i="1" s="1"/>
  <c r="I155" i="1"/>
  <c r="J155" i="1" s="1"/>
  <c r="J165" i="1"/>
  <c r="I149" i="1"/>
  <c r="J149" i="1" s="1"/>
  <c r="J82" i="1"/>
  <c r="J46" i="1"/>
  <c r="I133" i="1"/>
  <c r="J133" i="1" s="1"/>
  <c r="I121" i="1"/>
  <c r="J80" i="1"/>
  <c r="J25" i="1"/>
  <c r="J121" i="1" l="1"/>
  <c r="I166" i="1"/>
  <c r="J166" i="1" s="1"/>
  <c r="J171" i="1" s="1"/>
</calcChain>
</file>

<file path=xl/comments1.xml><?xml version="1.0" encoding="utf-8"?>
<comments xmlns="http://schemas.openxmlformats.org/spreadsheetml/2006/main">
  <authors>
    <author>Hlavková Andrea</author>
    <author>Škrabal Oldřich</author>
  </authors>
  <commentList>
    <comment ref="I6" authorId="0">
      <text>
        <r>
          <rPr>
            <b/>
            <sz val="9"/>
            <color indexed="81"/>
            <rFont val="Tahoma"/>
            <family val="2"/>
            <charset val="238"/>
          </rPr>
          <t>Dle roku 2016 a vývoji letošního roku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38"/>
          </rPr>
          <t>Dle roku 2016 a vývoji letošního roku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38"/>
          </rPr>
          <t>Dle roku 2016 a vývoji letošního roku</t>
        </r>
      </text>
    </comment>
    <comment ref="I24" authorId="0">
      <text>
        <r>
          <rPr>
            <b/>
            <sz val="9"/>
            <color indexed="81"/>
            <rFont val="Tahoma"/>
            <family val="2"/>
            <charset val="238"/>
          </rPr>
          <t>Dle předpisu zaslaného z FÚ pro rok 2017</t>
        </r>
      </text>
    </comment>
    <comment ref="I34" authorId="0">
      <text>
        <r>
          <rPr>
            <b/>
            <sz val="9"/>
            <color indexed="81"/>
            <rFont val="Tahoma"/>
            <family val="2"/>
            <charset val="238"/>
          </rPr>
          <t>Nová OZV zakazující VHP.</t>
        </r>
      </text>
    </comment>
    <comment ref="I47" authorId="0">
      <text>
        <r>
          <rPr>
            <b/>
            <sz val="9"/>
            <color indexed="81"/>
            <rFont val="Tahoma"/>
            <family val="2"/>
            <charset val="238"/>
          </rPr>
          <t>Dary podnikatelů na Akci klubu podnikatelů konanou dne 8.7.</t>
        </r>
      </text>
    </comment>
    <comment ref="I75" authorId="0">
      <text>
        <r>
          <rPr>
            <b/>
            <sz val="9"/>
            <color indexed="81"/>
            <rFont val="Tahoma"/>
            <family val="2"/>
            <charset val="238"/>
          </rPr>
          <t>Darovací smlouva - grantový program innogy Gas Storage, s.r.o. - Seznam investičních akcí č. 9</t>
        </r>
      </text>
    </comment>
    <comment ref="I88" authorId="0">
      <text>
        <r>
          <rPr>
            <b/>
            <sz val="9"/>
            <color indexed="81"/>
            <rFont val="Tahoma"/>
            <family val="2"/>
            <charset val="238"/>
          </rPr>
          <t>Smlouva o poskytnutí dotace z rozpočtu MSK z dotačního programu Podpora dobrovolných aktivit v oblasti udržitelného rozvoje - Seznam investičních akcí č. 15</t>
        </r>
      </text>
    </comment>
    <comment ref="I90" authorId="0">
      <text>
        <r>
          <rPr>
            <b/>
            <sz val="9"/>
            <color indexed="81"/>
            <rFont val="Tahoma"/>
            <charset val="1"/>
          </rPr>
          <t>Cena ministra pro místní rozvoj za nominaci v soutěži Cena za nejlepší přípravu a realizaci Programu regenerace MPR a MPZ za rok 2016</t>
        </r>
      </text>
    </comment>
    <comment ref="I107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Snížení ceny za rezidentní karty</t>
        </r>
      </text>
    </comment>
    <comment ref="I142" authorId="0">
      <text>
        <r>
          <rPr>
            <b/>
            <sz val="9"/>
            <color indexed="81"/>
            <rFont val="Tahoma"/>
            <family val="2"/>
            <charset val="238"/>
          </rPr>
          <t>Vratka za energie 2016</t>
        </r>
      </text>
    </comment>
    <comment ref="I144" authorId="0">
      <text>
        <r>
          <rPr>
            <b/>
            <sz val="9"/>
            <color indexed="81"/>
            <rFont val="Tahoma"/>
            <family val="2"/>
            <charset val="238"/>
          </rPr>
          <t>Vratka za energie 2016</t>
        </r>
      </text>
    </comment>
    <comment ref="I146" authorId="0">
      <text>
        <r>
          <rPr>
            <b/>
            <sz val="9"/>
            <color indexed="81"/>
            <rFont val="Tahoma"/>
            <family val="2"/>
            <charset val="238"/>
          </rPr>
          <t>Průtoková dotace MŠMT- projekt ZŠ na šablony</t>
        </r>
      </text>
    </comment>
    <comment ref="I147" authorId="0">
      <text>
        <r>
          <rPr>
            <b/>
            <sz val="9"/>
            <color indexed="81"/>
            <rFont val="Tahoma"/>
            <family val="2"/>
            <charset val="238"/>
          </rPr>
          <t>Vratka za energie 2016</t>
        </r>
      </text>
    </comment>
    <comment ref="I163" authorId="0">
      <text>
        <r>
          <rPr>
            <b/>
            <sz val="9"/>
            <color indexed="81"/>
            <rFont val="Tahoma"/>
            <family val="2"/>
            <charset val="238"/>
          </rPr>
          <t>Schválena dotace z PPK</t>
        </r>
      </text>
    </comment>
  </commentList>
</comments>
</file>

<file path=xl/sharedStrings.xml><?xml version="1.0" encoding="utf-8"?>
<sst xmlns="http://schemas.openxmlformats.org/spreadsheetml/2006/main" count="536" uniqueCount="267">
  <si>
    <t>00298468 Město Štramberk</t>
  </si>
  <si>
    <t>17.05.2017</t>
  </si>
  <si>
    <t>Náměstí 9 Štramberk</t>
  </si>
  <si>
    <t>10:54:44</t>
  </si>
  <si>
    <t>Podmínka:</t>
  </si>
  <si>
    <t>AND  1=1</t>
  </si>
  <si>
    <t>ORJ</t>
  </si>
  <si>
    <t>ORG</t>
  </si>
  <si>
    <t>ODPA</t>
  </si>
  <si>
    <t>POL</t>
  </si>
  <si>
    <t>Popis</t>
  </si>
  <si>
    <t>SR</t>
  </si>
  <si>
    <t>UR</t>
  </si>
  <si>
    <t>Čerpání</t>
  </si>
  <si>
    <t>Č/UR%</t>
  </si>
  <si>
    <t/>
  </si>
  <si>
    <t>1340</t>
  </si>
  <si>
    <t>Poplatek za likvidaci komunálního odpadu</t>
  </si>
  <si>
    <t>6310</t>
  </si>
  <si>
    <t>2329</t>
  </si>
  <si>
    <t>Ostatní nedaňové příjmy jinde nezařazené</t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</si>
  <si>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</si>
  <si>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</si>
  <si>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</si>
  <si>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</si>
  <si>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</si>
  <si>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</si>
  <si>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</si>
  <si>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</si>
  <si>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</si>
  <si>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</si>
  <si>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</si>
  <si>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</si>
  <si>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</si>
  <si>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</si>
  <si>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</si>
  <si>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</si>
  <si>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</si>
  <si>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</si>
  <si>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</si>
  <si>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</si>
  <si>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</si>
  <si>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</si>
  <si>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</si>
  <si>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</si>
  <si>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</si>
  <si>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1351</t>
  </si>
  <si>
    <t>Odvod z loterií a podobných her kromě VHP</t>
  </si>
  <si>
    <t>1355</t>
  </si>
  <si>
    <t>Odvody z výherních hracích přístrojů</t>
  </si>
  <si>
    <t>1381</t>
  </si>
  <si>
    <t>Daň z hazardních her</t>
  </si>
  <si>
    <t>1382</t>
  </si>
  <si>
    <t>Zrušený odvod z loterií a podobných her kromě z výherních hracích přístrojů</t>
  </si>
  <si>
    <t>1383</t>
  </si>
  <si>
    <t>Zrušený odvod z výherních hracích přístrojů</t>
  </si>
  <si>
    <t>1511</t>
  </si>
  <si>
    <t>Daň z nemovitostí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</si>
  <si>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</si>
  <si>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</si>
  <si>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</si>
  <si>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</si>
  <si>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</si>
  <si>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</si>
  <si>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</si>
  <si>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</si>
  <si>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</si>
  <si>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</si>
  <si>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000005</t>
  </si>
  <si>
    <t>ORG 000005        Výherní hrací přístroj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</si>
  <si>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</si>
  <si>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</si>
  <si>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</si>
  <si>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</si>
  <si>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</si>
  <si>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</si>
  <si>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</si>
  <si>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</si>
  <si>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ORJ 11         Daně</t>
  </si>
  <si>
    <t>20</t>
  </si>
  <si>
    <t>002000</t>
  </si>
  <si>
    <t>2119</t>
  </si>
  <si>
    <t>2343</t>
  </si>
  <si>
    <t>Příjmy z dobíhajících úhrad dobývacího prostoru a z vydobytých nerostů</t>
  </si>
  <si>
    <t>ORG 002000        Úhrady za dobývací činnost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</si>
  <si>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</si>
  <si>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</si>
  <si>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</si>
  <si>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</si>
  <si>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</si>
  <si>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ORG 002050        JPO II</t>
  </si>
  <si>
    <t>ORJ 20         Starosta</t>
  </si>
  <si>
    <t>23</t>
  </si>
  <si>
    <t>002310</t>
  </si>
  <si>
    <t>2141</t>
  </si>
  <si>
    <t>2111</t>
  </si>
  <si>
    <t>Příjmy z poskytování služeb a výrobků</t>
  </si>
  <si>
    <t>2112</t>
  </si>
  <si>
    <t>Příjmy z prodeje zboží (již nakoupeného za účelem prodeje)</t>
  </si>
  <si>
    <t>ORG 002310        MIC (Městské informační centrum)</t>
  </si>
  <si>
    <t>002330</t>
  </si>
  <si>
    <t>3349</t>
  </si>
  <si>
    <t>Ostatní příjmy z vlastní činnosti</t>
  </si>
  <si>
    <t>ORG 002330        Štramberské novinky</t>
  </si>
  <si>
    <t>002450</t>
  </si>
  <si>
    <t>3313</t>
  </si>
  <si>
    <t>ORG 002450        Kino</t>
  </si>
  <si>
    <t>002460</t>
  </si>
  <si>
    <t>3314</t>
  </si>
  <si>
    <t>ORG 002460        Městská knihovna</t>
  </si>
  <si>
    <t>002470</t>
  </si>
  <si>
    <t>3315</t>
  </si>
  <si>
    <t>ORG 002470        Muzeum Zdeňka Buriana</t>
  </si>
  <si>
    <t>002480</t>
  </si>
  <si>
    <t>3319</t>
  </si>
  <si>
    <t>2321</t>
  </si>
  <si>
    <t>Přijaté neinvestiční dary</t>
  </si>
  <si>
    <t>ORG 002480        Kulturní programy</t>
  </si>
  <si>
    <t>002481</t>
  </si>
  <si>
    <t>2143</t>
  </si>
  <si>
    <t>ORG 002481        Průvodcovské slovo</t>
  </si>
  <si>
    <t>002490</t>
  </si>
  <si>
    <t>3392</t>
  </si>
  <si>
    <t>2132</t>
  </si>
  <si>
    <t>Příjmy z pronájmu ostatních nemovitostí a jejich částí</t>
  </si>
  <si>
    <t>ORG 002490        Kulturní dům</t>
  </si>
  <si>
    <t>002500</t>
  </si>
  <si>
    <t>3412</t>
  </si>
  <si>
    <t>ORG 002500        Tělocvična</t>
  </si>
  <si>
    <t>002600</t>
  </si>
  <si>
    <t>3321</t>
  </si>
  <si>
    <t>ORG 002600        Trúba</t>
  </si>
  <si>
    <t>ORJ 23         Odd.kultury, sportu a cestovního ruchu</t>
  </si>
  <si>
    <t>30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</si>
  <si>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</si>
  <si>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</si>
  <si>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</si>
  <si>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</si>
  <si>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</si>
  <si>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</si>
  <si>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</si>
  <si>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</si>
  <si>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003360</t>
  </si>
  <si>
    <t>ORG 003360        Záchovná údržba-Městská památková rezervace</t>
  </si>
  <si>
    <t>ORJ 30         Správa majetku, rozvoje a investic</t>
  </si>
  <si>
    <t>34</t>
  </si>
  <si>
    <t>3632</t>
  </si>
  <si>
    <t>2131</t>
  </si>
  <si>
    <t>Příjmy z pronájmu pozemků</t>
  </si>
  <si>
    <t>003400</t>
  </si>
  <si>
    <t>3639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</si>
  <si>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</si>
  <si>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</si>
  <si>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</si>
  <si>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</si>
  <si>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</si>
  <si>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</si>
  <si>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</si>
  <si>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003420</t>
  </si>
  <si>
    <t>ORG 003420        Pohřebnictví</t>
  </si>
  <si>
    <t>ORJ 34         Správa pozemků</t>
  </si>
  <si>
    <t>35</t>
  </si>
  <si>
    <t>003510</t>
  </si>
  <si>
    <t>ORG 003510        Oddělení technické správy</t>
  </si>
  <si>
    <t>003523</t>
  </si>
  <si>
    <t>2219</t>
  </si>
  <si>
    <t>ORG 003523        Parkovné</t>
  </si>
  <si>
    <t>003524</t>
  </si>
  <si>
    <t>ORG 003524        Rezidentní a abonentní karty</t>
  </si>
  <si>
    <t>003560</t>
  </si>
  <si>
    <t>3429</t>
  </si>
  <si>
    <t>2342</t>
  </si>
  <si>
    <t>Platby za odebrané množství podzemní vody</t>
  </si>
  <si>
    <t>ORG 003560        Koupaliště</t>
  </si>
  <si>
    <t>003720</t>
  </si>
  <si>
    <t>3613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</si>
  <si>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</si>
  <si>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</si>
  <si>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</si>
  <si>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</si>
  <si>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</si>
  <si>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</si>
  <si>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3612</t>
  </si>
  <si>
    <t>ORG 003730        Bytová správa</t>
  </si>
  <si>
    <t>ORJ 35         Oddělení technických služeb a bytového hospodářství</t>
  </si>
  <si>
    <t>60</t>
  </si>
  <si>
    <t>006001</t>
  </si>
  <si>
    <t>4112</t>
  </si>
  <si>
    <t>Neinvestiční přijaté transfery ze SR v rámci souhrnného dotačního vztahu</t>
  </si>
  <si>
    <t>ORG 006001        Dotace na výkon st.správy</t>
  </si>
  <si>
    <t>006002</t>
  </si>
  <si>
    <t>4351</t>
  </si>
  <si>
    <t>ORG 006002        Dům s pečovatelskou službou</t>
  </si>
  <si>
    <t>006040</t>
  </si>
  <si>
    <t>6171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</si>
  <si>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</si>
  <si>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</si>
  <si>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</si>
  <si>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</si>
  <si>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</si>
  <si>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006502</t>
  </si>
  <si>
    <t>ORG 006502        Licenční poplatek</t>
  </si>
  <si>
    <t>ORJ 60         Tajemník</t>
  </si>
  <si>
    <t>62</t>
  </si>
  <si>
    <t>006202</t>
  </si>
  <si>
    <t>5311</t>
  </si>
  <si>
    <t>2212</t>
  </si>
  <si>
    <t>Sankční platby přijaté od jiných subjektů</t>
  </si>
  <si>
    <t>ORG 006202        Přestupky-přestupkové řízení (Pokuty)</t>
  </si>
  <si>
    <t>ORJ 62         Sociální věci a přestupky</t>
  </si>
  <si>
    <t>63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</si>
  <si>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</si>
  <si>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</si>
  <si>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</si>
  <si>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</si>
  <si>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</si>
  <si>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</si>
  <si>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</si>
  <si>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</si>
  <si>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2324</t>
  </si>
  <si>
    <t>Přijaté nekapitálové příspěvky a náhrady</t>
  </si>
  <si>
    <t>ORG 006410        MŠ Bařiny</t>
  </si>
  <si>
    <t>006420</t>
  </si>
  <si>
    <t>ORG 006420        MŠ Zauličí</t>
  </si>
  <si>
    <t>006430</t>
  </si>
  <si>
    <t>3113</t>
  </si>
  <si>
    <t>ORG 006430        ZŠ Štramberk</t>
  </si>
  <si>
    <t>ORJ 64         Školství</t>
  </si>
  <si>
    <t>65</t>
  </si>
  <si>
    <t>006500</t>
  </si>
  <si>
    <t>4113</t>
  </si>
  <si>
    <t>Neinvestiční přijaté transfery ze státních fondů</t>
  </si>
  <si>
    <t>ORG 006500        Nástavba 814-815 (úroky)</t>
  </si>
  <si>
    <t>006520</t>
  </si>
  <si>
    <t>Příjmy z úroků (část)</t>
  </si>
  <si>
    <t>ORG 006520        Příjmy a výdaje z úvěr.operací</t>
  </si>
  <si>
    <t>ORJ 65         Finanční oddělení</t>
  </si>
  <si>
    <t>66</t>
  </si>
  <si>
    <t>006600</t>
  </si>
  <si>
    <t>3722</t>
  </si>
  <si>
    <t>ORG 006600        Nakládání s komunálním odpadem</t>
  </si>
  <si>
    <t>006605</t>
  </si>
  <si>
    <t>3725</t>
  </si>
  <si>
    <t>ORG 006605        Odměna za tříděný odpad</t>
  </si>
  <si>
    <t>006610</t>
  </si>
  <si>
    <t>1032</t>
  </si>
  <si>
    <t>ORG 006610        Lesy v majetku města, stromy mimo les</t>
  </si>
  <si>
    <t>ORJ 66         Životní prostředí</t>
  </si>
  <si>
    <t>Celkem</t>
  </si>
  <si>
    <t>Plnění příjmů k 31.05.2017 v Kč; tištěno 17.05.2017 10:54:44</t>
  </si>
  <si>
    <t>4/4</t>
  </si>
  <si>
    <t>PLNĚNÍ PŘÍJMŮ K 15.05.2017 V KČ - Rozpočtové opatření č. 3/2017 - PŘÍJMY</t>
  </si>
  <si>
    <t>Úprava</t>
  </si>
  <si>
    <t>Po úpravě</t>
  </si>
  <si>
    <t>002021</t>
  </si>
  <si>
    <t>ORG 002021        Podpora marketingu akcí ve městě</t>
  </si>
  <si>
    <t>ORG 006690        Program péče o krajinu</t>
  </si>
  <si>
    <t>006690</t>
  </si>
  <si>
    <t xml:space="preserve">Třída 8. financování </t>
  </si>
  <si>
    <t>Změna stavu krát.prostředků</t>
  </si>
  <si>
    <t>CELKEM</t>
  </si>
  <si>
    <t>003221</t>
  </si>
  <si>
    <t>ORG 003221        Projekt-Sluneční stezka na Bílou Horu</t>
  </si>
  <si>
    <t>002540</t>
  </si>
  <si>
    <t>ORG 002540        Dětská hřiště</t>
  </si>
  <si>
    <t>Přijaté dary na pořízení dlouhodobého majetku</t>
  </si>
  <si>
    <t>Investiční přijaté transfery od krajů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</si>
</sst>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99FF99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center" vertical="top"/>
    </xf>
    <xf numFmtId="4" fontId="5" fillId="3" borderId="1" xfId="0" applyNumberFormat="1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horizontal="center" vertical="top"/>
    </xf>
    <xf numFmtId="4" fontId="5" fillId="4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center" vertical="top"/>
    </xf>
    <xf numFmtId="4" fontId="2" fillId="5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" fontId="5" fillId="5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center" vertical="top"/>
    </xf>
    <xf numFmtId="4" fontId="2" fillId="6" borderId="1" xfId="0" applyNumberFormat="1" applyFont="1" applyFill="1" applyBorder="1" applyAlignment="1">
      <alignment horizontal="right" vertical="top"/>
    </xf>
    <xf numFmtId="0" fontId="0" fillId="0" borderId="0" xfId="0"/>
    <xf numFmtId="0" fontId="2" fillId="7" borderId="1" xfId="0" applyFont="1" applyFill="1" applyBorder="1" applyAlignment="1">
      <alignment horizontal="left" vertical="top" wrapText="1"/>
    </xf>
    <xf numFmtId="4" fontId="2" fillId="7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 applyAlignment="1">
      <alignment vertical="top"/>
    </xf>
    <xf numFmtId="0" fontId="2" fillId="7" borderId="1" xfId="0" applyFont="1" applyFill="1" applyBorder="1" applyAlignment="1">
      <alignment horizontal="left" vertical="top"/>
    </xf>
    <xf numFmtId="49" fontId="2" fillId="7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/>
    <xf numFmtId="4" fontId="2" fillId="7" borderId="1" xfId="0" applyNumberFormat="1" applyFont="1" applyFill="1" applyBorder="1" applyAlignment="1">
      <alignment horizontal="center" vertical="top"/>
    </xf>
    <xf numFmtId="0" fontId="2" fillId="7" borderId="1" xfId="0" applyFont="1" applyFill="1" applyBorder="1" applyAlignment="1">
      <alignment vertical="top"/>
    </xf>
    <xf numFmtId="49" fontId="2" fillId="7" borderId="1" xfId="0" applyNumberFormat="1" applyFont="1" applyFill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/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99"/>
      <color rgb="FF33CC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71"/>
  <sheetViews>
    <sheetView tabSelected="1" topLeftCell="A64" workbookViewId="0">
      <selection activeCell="C88" sqref="C88"/>
    </sheetView>
  </sheetViews>
  <sheetFormatPr defaultRowHeight="15" x14ac:dyDescent="0.25"/>
  <cols>
    <col min="1" max="1" width="3.5703125" customWidth="1"/>
    <col min="2" max="2" width="6.42578125" customWidth="1"/>
    <col min="3" max="3" width="5.85546875" customWidth="1"/>
    <col min="4" max="4" width="5.28515625" customWidth="1"/>
    <col min="5" max="5" width="37.85546875" customWidth="1"/>
    <col min="6" max="7" width="12.28515625" customWidth="1"/>
    <col min="8" max="8" width="12" customWidth="1"/>
    <col min="9" max="9" width="10.42578125" customWidth="1"/>
    <col min="10" max="10" width="15.140625" customWidth="1"/>
    <col min="11" max="11" width="6.42578125" style="4" customWidth="1"/>
  </cols>
  <sheetData>
    <row r="1" spans="1:11" x14ac:dyDescent="0.25">
      <c r="A1" s="51"/>
      <c r="B1" s="54" t="s">
        <v>0</v>
      </c>
      <c r="C1" s="51"/>
      <c r="D1" s="51"/>
      <c r="E1" s="51"/>
      <c r="F1" s="51"/>
      <c r="G1" s="51"/>
      <c r="H1" s="51"/>
      <c r="I1" s="1" t="s">
        <v>1</v>
      </c>
      <c r="J1" s="1"/>
      <c r="K1" s="55"/>
    </row>
    <row r="2" spans="1:11" x14ac:dyDescent="0.25">
      <c r="A2" s="51"/>
      <c r="B2" s="54" t="s">
        <v>2</v>
      </c>
      <c r="C2" s="51"/>
      <c r="D2" s="51"/>
      <c r="E2" s="51"/>
      <c r="F2" s="51"/>
      <c r="G2" s="51"/>
      <c r="H2" s="51"/>
      <c r="I2" s="1" t="s">
        <v>3</v>
      </c>
      <c r="J2" s="1"/>
      <c r="K2" s="55"/>
    </row>
    <row r="3" spans="1:11" x14ac:dyDescent="0.25">
      <c r="A3" s="56" t="s">
        <v>251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25">
      <c r="A4" s="2" t="s">
        <v>4</v>
      </c>
      <c r="B4" s="50" t="s">
        <v>5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s="33" customFormat="1" ht="15.75" customHeight="1" x14ac:dyDescent="0.25">
      <c r="A5" s="32" t="s">
        <v>6</v>
      </c>
      <c r="B5" s="32" t="s">
        <v>7</v>
      </c>
      <c r="C5" s="32" t="s">
        <v>8</v>
      </c>
      <c r="D5" s="32" t="s">
        <v>9</v>
      </c>
      <c r="E5" s="32" t="s">
        <v>10</v>
      </c>
      <c r="F5" s="32" t="s">
        <v>11</v>
      </c>
      <c r="G5" s="32" t="s">
        <v>12</v>
      </c>
      <c r="H5" s="32" t="s">
        <v>13</v>
      </c>
      <c r="I5" s="32" t="s">
        <v>252</v>
      </c>
      <c r="J5" s="32" t="s">
        <v>253</v>
      </c>
      <c r="K5" s="32" t="s">
        <v>14</v>
      </c>
    </row>
    <row r="6" spans="1:11" x14ac:dyDescent="0.25">
      <c r="A6" s="6" t="s">
        <v>21</v>
      </c>
      <c r="B6" s="6" t="s">
        <v>15</v>
      </c>
      <c r="C6" s="6" t="s">
        <v>15</v>
      </c>
      <c r="D6" s="6" t="s">
        <v>22</v>
      </c>
      <c r="E6" s="7" t="s">
        <v>23</v>
      </c>
      <c r="F6" s="8">
        <v>7100000</v>
      </c>
      <c r="G6" s="8">
        <v>7100000</v>
      </c>
      <c r="H6" s="8">
        <v>3115437.88</v>
      </c>
      <c r="I6" s="8">
        <v>1250000</v>
      </c>
      <c r="J6" s="8">
        <f>G6+I6</f>
        <v>8350000</v>
      </c>
      <c r="K6" s="9">
        <v>43.879406760563377</v>
      </c>
    </row>
    <row r="7" spans="1:11" x14ac:dyDescent="0.25">
      <c r="A7" s="6" t="s">
        <v>21</v>
      </c>
      <c r="B7" s="6" t="s">
        <v>15</v>
      </c>
      <c r="C7" s="6" t="s">
        <v>15</v>
      </c>
      <c r="D7" s="6" t="s">
        <v>24</v>
      </c>
      <c r="E7" s="7" t="s">
        <v>25</v>
      </c>
      <c r="F7" s="8">
        <v>300000</v>
      </c>
      <c r="G7" s="8">
        <v>300000</v>
      </c>
      <c r="H7" s="8">
        <v>222807.08</v>
      </c>
      <c r="I7" s="8">
        <v>80000</v>
      </c>
      <c r="J7" s="8">
        <f t="shared" ref="J7:J72" si="0">G7+I7</f>
        <v>380000</v>
      </c>
      <c r="K7" s="9">
        <v>74.269026666666662</v>
      </c>
    </row>
    <row r="8" spans="1:11" x14ac:dyDescent="0.25">
      <c r="A8" s="6" t="s">
        <v>21</v>
      </c>
      <c r="B8" s="6" t="s">
        <v>15</v>
      </c>
      <c r="C8" s="6" t="s">
        <v>15</v>
      </c>
      <c r="D8" s="6" t="s">
        <v>26</v>
      </c>
      <c r="E8" s="7" t="s">
        <v>27</v>
      </c>
      <c r="F8" s="8">
        <v>800000</v>
      </c>
      <c r="G8" s="8">
        <v>800000</v>
      </c>
      <c r="H8" s="8">
        <v>287896.01</v>
      </c>
      <c r="I8" s="8"/>
      <c r="J8" s="8">
        <f t="shared" si="0"/>
        <v>800000</v>
      </c>
      <c r="K8" s="9">
        <v>35.987001249999999</v>
      </c>
    </row>
    <row r="9" spans="1:11" x14ac:dyDescent="0.25">
      <c r="A9" s="6" t="s">
        <v>21</v>
      </c>
      <c r="B9" s="6" t="s">
        <v>15</v>
      </c>
      <c r="C9" s="6" t="s">
        <v>15</v>
      </c>
      <c r="D9" s="6" t="s">
        <v>28</v>
      </c>
      <c r="E9" s="7" t="s">
        <v>29</v>
      </c>
      <c r="F9" s="8">
        <v>7500000</v>
      </c>
      <c r="G9" s="8">
        <v>7500000</v>
      </c>
      <c r="H9" s="8">
        <v>2451253.77</v>
      </c>
      <c r="I9" s="8"/>
      <c r="J9" s="8">
        <f t="shared" si="0"/>
        <v>7500000</v>
      </c>
      <c r="K9" s="9">
        <v>32.683383599999999</v>
      </c>
    </row>
    <row r="10" spans="1:11" x14ac:dyDescent="0.25">
      <c r="A10" s="6" t="s">
        <v>21</v>
      </c>
      <c r="B10" s="6" t="s">
        <v>15</v>
      </c>
      <c r="C10" s="6" t="s">
        <v>15</v>
      </c>
      <c r="D10" s="6" t="s">
        <v>30</v>
      </c>
      <c r="E10" s="7" t="s">
        <v>31</v>
      </c>
      <c r="F10" s="8">
        <v>0</v>
      </c>
      <c r="G10" s="8">
        <v>1254190</v>
      </c>
      <c r="H10" s="8">
        <v>1254190</v>
      </c>
      <c r="I10" s="8"/>
      <c r="J10" s="8">
        <f t="shared" si="0"/>
        <v>1254190</v>
      </c>
      <c r="K10" s="9">
        <v>100</v>
      </c>
    </row>
    <row r="11" spans="1:11" x14ac:dyDescent="0.25">
      <c r="A11" s="6" t="s">
        <v>21</v>
      </c>
      <c r="B11" s="6" t="s">
        <v>15</v>
      </c>
      <c r="C11" s="6" t="s">
        <v>15</v>
      </c>
      <c r="D11" s="6" t="s">
        <v>32</v>
      </c>
      <c r="E11" s="7" t="s">
        <v>33</v>
      </c>
      <c r="F11" s="8">
        <v>15000000</v>
      </c>
      <c r="G11" s="8">
        <v>15000000</v>
      </c>
      <c r="H11" s="8">
        <v>7675524.7800000003</v>
      </c>
      <c r="I11" s="8">
        <v>1640000</v>
      </c>
      <c r="J11" s="8">
        <f t="shared" si="0"/>
        <v>16640000</v>
      </c>
      <c r="K11" s="9">
        <v>51.1701652</v>
      </c>
    </row>
    <row r="12" spans="1:11" x14ac:dyDescent="0.25">
      <c r="A12" s="6" t="s">
        <v>21</v>
      </c>
      <c r="B12" s="6" t="s">
        <v>15</v>
      </c>
      <c r="C12" s="6" t="s">
        <v>15</v>
      </c>
      <c r="D12" s="6" t="s">
        <v>34</v>
      </c>
      <c r="E12" s="7" t="s">
        <v>35</v>
      </c>
      <c r="F12" s="8">
        <v>1000</v>
      </c>
      <c r="G12" s="8">
        <v>1000</v>
      </c>
      <c r="H12" s="8">
        <v>0</v>
      </c>
      <c r="I12" s="8"/>
      <c r="J12" s="8">
        <f t="shared" si="0"/>
        <v>1000</v>
      </c>
      <c r="K12" s="9">
        <v>0</v>
      </c>
    </row>
    <row r="13" spans="1:11" x14ac:dyDescent="0.25">
      <c r="A13" s="6" t="s">
        <v>21</v>
      </c>
      <c r="B13" s="6" t="s">
        <v>15</v>
      </c>
      <c r="C13" s="6" t="s">
        <v>15</v>
      </c>
      <c r="D13" s="6" t="s">
        <v>36</v>
      </c>
      <c r="E13" s="7" t="s">
        <v>37</v>
      </c>
      <c r="F13" s="8">
        <v>1000</v>
      </c>
      <c r="G13" s="8">
        <v>1000</v>
      </c>
      <c r="H13" s="8">
        <v>0</v>
      </c>
      <c r="I13" s="8"/>
      <c r="J13" s="8">
        <f t="shared" si="0"/>
        <v>1000</v>
      </c>
      <c r="K13" s="9">
        <v>0</v>
      </c>
    </row>
    <row r="14" spans="1:11" x14ac:dyDescent="0.25">
      <c r="A14" s="6" t="s">
        <v>21</v>
      </c>
      <c r="B14" s="6" t="s">
        <v>15</v>
      </c>
      <c r="C14" s="6" t="s">
        <v>15</v>
      </c>
      <c r="D14" s="6" t="s">
        <v>16</v>
      </c>
      <c r="E14" s="7" t="s">
        <v>17</v>
      </c>
      <c r="F14" s="8">
        <v>1700000</v>
      </c>
      <c r="G14" s="8">
        <v>1700000</v>
      </c>
      <c r="H14" s="8">
        <v>1460375.04</v>
      </c>
      <c r="I14" s="8"/>
      <c r="J14" s="8">
        <f t="shared" si="0"/>
        <v>1700000</v>
      </c>
      <c r="K14" s="9">
        <v>85.904414117647065</v>
      </c>
    </row>
    <row r="15" spans="1:11" x14ac:dyDescent="0.25">
      <c r="A15" s="6" t="s">
        <v>21</v>
      </c>
      <c r="B15" s="6" t="s">
        <v>15</v>
      </c>
      <c r="C15" s="6" t="s">
        <v>15</v>
      </c>
      <c r="D15" s="6" t="s">
        <v>38</v>
      </c>
      <c r="E15" s="7" t="s">
        <v>39</v>
      </c>
      <c r="F15" s="8">
        <v>115000</v>
      </c>
      <c r="G15" s="8">
        <v>115000</v>
      </c>
      <c r="H15" s="8">
        <v>78654</v>
      </c>
      <c r="I15" s="8"/>
      <c r="J15" s="8">
        <f t="shared" si="0"/>
        <v>115000</v>
      </c>
      <c r="K15" s="9">
        <v>68.39478260869565</v>
      </c>
    </row>
    <row r="16" spans="1:11" x14ac:dyDescent="0.25">
      <c r="A16" s="6" t="s">
        <v>21</v>
      </c>
      <c r="B16" s="6" t="s">
        <v>15</v>
      </c>
      <c r="C16" s="6" t="s">
        <v>15</v>
      </c>
      <c r="D16" s="6" t="s">
        <v>40</v>
      </c>
      <c r="E16" s="7" t="s">
        <v>41</v>
      </c>
      <c r="F16" s="8">
        <v>45000</v>
      </c>
      <c r="G16" s="8">
        <v>45000</v>
      </c>
      <c r="H16" s="8">
        <v>17295</v>
      </c>
      <c r="I16" s="8"/>
      <c r="J16" s="8">
        <f t="shared" si="0"/>
        <v>45000</v>
      </c>
      <c r="K16" s="9">
        <v>38.43333333333333</v>
      </c>
    </row>
    <row r="17" spans="1:11" x14ac:dyDescent="0.25">
      <c r="A17" s="6" t="s">
        <v>21</v>
      </c>
      <c r="B17" s="6" t="s">
        <v>15</v>
      </c>
      <c r="C17" s="6" t="s">
        <v>15</v>
      </c>
      <c r="D17" s="6" t="s">
        <v>42</v>
      </c>
      <c r="E17" s="7" t="s">
        <v>43</v>
      </c>
      <c r="F17" s="8">
        <v>295000</v>
      </c>
      <c r="G17" s="8">
        <v>295000</v>
      </c>
      <c r="H17" s="8">
        <v>129857</v>
      </c>
      <c r="I17" s="8"/>
      <c r="J17" s="8">
        <f t="shared" si="0"/>
        <v>295000</v>
      </c>
      <c r="K17" s="9">
        <v>44.019322033898305</v>
      </c>
    </row>
    <row r="18" spans="1:11" x14ac:dyDescent="0.25">
      <c r="A18" s="6" t="s">
        <v>21</v>
      </c>
      <c r="B18" s="6" t="s">
        <v>15</v>
      </c>
      <c r="C18" s="6" t="s">
        <v>15</v>
      </c>
      <c r="D18" s="6" t="s">
        <v>44</v>
      </c>
      <c r="E18" s="7" t="s">
        <v>45</v>
      </c>
      <c r="F18" s="8">
        <v>50000</v>
      </c>
      <c r="G18" s="8">
        <v>50000</v>
      </c>
      <c r="H18" s="8">
        <v>28386</v>
      </c>
      <c r="I18" s="8"/>
      <c r="J18" s="8">
        <f t="shared" si="0"/>
        <v>50000</v>
      </c>
      <c r="K18" s="9">
        <v>56.771999999999998</v>
      </c>
    </row>
    <row r="19" spans="1:11" x14ac:dyDescent="0.25">
      <c r="A19" s="6" t="s">
        <v>21</v>
      </c>
      <c r="B19" s="6" t="s">
        <v>15</v>
      </c>
      <c r="C19" s="6" t="s">
        <v>15</v>
      </c>
      <c r="D19" s="6" t="s">
        <v>46</v>
      </c>
      <c r="E19" s="7" t="s">
        <v>47</v>
      </c>
      <c r="F19" s="8">
        <v>135000</v>
      </c>
      <c r="G19" s="8">
        <v>0</v>
      </c>
      <c r="H19" s="8">
        <v>0</v>
      </c>
      <c r="I19" s="8"/>
      <c r="J19" s="8">
        <f t="shared" si="0"/>
        <v>0</v>
      </c>
      <c r="K19" s="9">
        <v>0</v>
      </c>
    </row>
    <row r="20" spans="1:11" x14ac:dyDescent="0.25">
      <c r="A20" s="6" t="s">
        <v>21</v>
      </c>
      <c r="B20" s="6" t="s">
        <v>15</v>
      </c>
      <c r="C20" s="6" t="s">
        <v>15</v>
      </c>
      <c r="D20" s="6" t="s">
        <v>48</v>
      </c>
      <c r="E20" s="7" t="s">
        <v>49</v>
      </c>
      <c r="F20" s="8">
        <v>120000</v>
      </c>
      <c r="G20" s="8">
        <v>0</v>
      </c>
      <c r="H20" s="8">
        <v>0</v>
      </c>
      <c r="I20" s="8"/>
      <c r="J20" s="8">
        <f t="shared" si="0"/>
        <v>0</v>
      </c>
      <c r="K20" s="9">
        <v>0</v>
      </c>
    </row>
    <row r="21" spans="1:11" x14ac:dyDescent="0.25">
      <c r="A21" s="6" t="s">
        <v>21</v>
      </c>
      <c r="B21" s="6" t="s">
        <v>15</v>
      </c>
      <c r="C21" s="6" t="s">
        <v>15</v>
      </c>
      <c r="D21" s="6" t="s">
        <v>50</v>
      </c>
      <c r="E21" s="7" t="s">
        <v>51</v>
      </c>
      <c r="F21" s="8">
        <v>0</v>
      </c>
      <c r="G21" s="8">
        <v>100000</v>
      </c>
      <c r="H21" s="8">
        <v>78599.839999999997</v>
      </c>
      <c r="I21" s="8"/>
      <c r="J21" s="8">
        <f t="shared" si="0"/>
        <v>100000</v>
      </c>
      <c r="K21" s="9">
        <v>78.59984</v>
      </c>
    </row>
    <row r="22" spans="1:11" x14ac:dyDescent="0.25">
      <c r="A22" s="6" t="s">
        <v>21</v>
      </c>
      <c r="B22" s="6" t="s">
        <v>15</v>
      </c>
      <c r="C22" s="6" t="s">
        <v>15</v>
      </c>
      <c r="D22" s="6" t="s">
        <v>52</v>
      </c>
      <c r="E22" s="7" t="s">
        <v>53</v>
      </c>
      <c r="F22" s="8">
        <v>0</v>
      </c>
      <c r="G22" s="8">
        <v>2000</v>
      </c>
      <c r="H22" s="8">
        <v>58573.05</v>
      </c>
      <c r="I22" s="8">
        <v>58000</v>
      </c>
      <c r="J22" s="8">
        <f t="shared" si="0"/>
        <v>60000</v>
      </c>
      <c r="K22" s="9">
        <v>2928.6525000000001</v>
      </c>
    </row>
    <row r="23" spans="1:11" x14ac:dyDescent="0.25">
      <c r="A23" s="6" t="s">
        <v>21</v>
      </c>
      <c r="B23" s="6" t="s">
        <v>15</v>
      </c>
      <c r="C23" s="6" t="s">
        <v>15</v>
      </c>
      <c r="D23" s="6" t="s">
        <v>54</v>
      </c>
      <c r="E23" s="7" t="s">
        <v>55</v>
      </c>
      <c r="F23" s="8">
        <v>0</v>
      </c>
      <c r="G23" s="8">
        <v>0</v>
      </c>
      <c r="H23" s="8">
        <v>40315.279999999999</v>
      </c>
      <c r="I23" s="8">
        <v>41000</v>
      </c>
      <c r="J23" s="8">
        <f t="shared" si="0"/>
        <v>41000</v>
      </c>
      <c r="K23" s="9">
        <v>0</v>
      </c>
    </row>
    <row r="24" spans="1:11" x14ac:dyDescent="0.25">
      <c r="A24" s="6" t="s">
        <v>21</v>
      </c>
      <c r="B24" s="6" t="s">
        <v>15</v>
      </c>
      <c r="C24" s="6" t="s">
        <v>15</v>
      </c>
      <c r="D24" s="6" t="s">
        <v>56</v>
      </c>
      <c r="E24" s="7" t="s">
        <v>57</v>
      </c>
      <c r="F24" s="8">
        <v>3907000</v>
      </c>
      <c r="G24" s="8">
        <v>3907000</v>
      </c>
      <c r="H24" s="8">
        <v>58361.22</v>
      </c>
      <c r="I24" s="8">
        <v>-182000</v>
      </c>
      <c r="J24" s="8">
        <f t="shared" si="0"/>
        <v>3725000</v>
      </c>
      <c r="K24" s="9">
        <v>1.4937604299974405</v>
      </c>
    </row>
    <row r="25" spans="1:11" x14ac:dyDescent="0.25">
      <c r="A25" s="52" t="s">
        <v>7</v>
      </c>
      <c r="B25" s="53"/>
      <c r="C25" s="53"/>
      <c r="D25" s="53"/>
      <c r="E25" s="53"/>
      <c r="F25" s="17">
        <v>37069000</v>
      </c>
      <c r="G25" s="17">
        <v>38170190</v>
      </c>
      <c r="H25" s="17">
        <v>16957525.949999999</v>
      </c>
      <c r="I25" s="17">
        <f>SUM(I6:I24)</f>
        <v>2887000</v>
      </c>
      <c r="J25" s="18">
        <f t="shared" si="0"/>
        <v>41057190</v>
      </c>
      <c r="K25" s="19">
        <v>44.43</v>
      </c>
    </row>
    <row r="26" spans="1:11" x14ac:dyDescent="0.25">
      <c r="A26" s="6" t="s">
        <v>21</v>
      </c>
      <c r="B26" s="6" t="s">
        <v>58</v>
      </c>
      <c r="C26" s="6" t="s">
        <v>15</v>
      </c>
      <c r="D26" s="6" t="s">
        <v>59</v>
      </c>
      <c r="E26" s="7" t="s">
        <v>60</v>
      </c>
      <c r="F26" s="8">
        <v>40000</v>
      </c>
      <c r="G26" s="8">
        <v>40000</v>
      </c>
      <c r="H26" s="8">
        <v>22000</v>
      </c>
      <c r="I26" s="8"/>
      <c r="J26" s="8">
        <f t="shared" si="0"/>
        <v>40000</v>
      </c>
      <c r="K26" s="9">
        <v>55</v>
      </c>
    </row>
    <row r="27" spans="1:11" x14ac:dyDescent="0.25">
      <c r="A27" s="40" t="s">
        <v>61</v>
      </c>
      <c r="B27" s="41"/>
      <c r="C27" s="41"/>
      <c r="D27" s="41"/>
      <c r="E27" s="41"/>
      <c r="F27" s="10">
        <v>40000</v>
      </c>
      <c r="G27" s="10">
        <v>40000</v>
      </c>
      <c r="H27" s="10">
        <v>22000</v>
      </c>
      <c r="I27" s="10">
        <f>SUM(I26)</f>
        <v>0</v>
      </c>
      <c r="J27" s="16">
        <f t="shared" si="0"/>
        <v>40000</v>
      </c>
      <c r="K27" s="11">
        <v>55</v>
      </c>
    </row>
    <row r="28" spans="1:11" x14ac:dyDescent="0.25">
      <c r="A28" s="6" t="s">
        <v>21</v>
      </c>
      <c r="B28" s="6" t="s">
        <v>62</v>
      </c>
      <c r="C28" s="6" t="s">
        <v>15</v>
      </c>
      <c r="D28" s="6" t="s">
        <v>59</v>
      </c>
      <c r="E28" s="7" t="s">
        <v>60</v>
      </c>
      <c r="F28" s="8">
        <v>5000</v>
      </c>
      <c r="G28" s="8">
        <v>5000</v>
      </c>
      <c r="H28" s="8">
        <v>1500</v>
      </c>
      <c r="I28" s="8"/>
      <c r="J28" s="8">
        <f t="shared" si="0"/>
        <v>5000</v>
      </c>
      <c r="K28" s="9">
        <v>30</v>
      </c>
    </row>
    <row r="29" spans="1:11" x14ac:dyDescent="0.25">
      <c r="A29" s="40" t="s">
        <v>63</v>
      </c>
      <c r="B29" s="41"/>
      <c r="C29" s="41"/>
      <c r="D29" s="41"/>
      <c r="E29" s="41"/>
      <c r="F29" s="10">
        <v>5000</v>
      </c>
      <c r="G29" s="10">
        <v>5000</v>
      </c>
      <c r="H29" s="10">
        <v>1500</v>
      </c>
      <c r="I29" s="10">
        <f>SUM(I28)</f>
        <v>0</v>
      </c>
      <c r="J29" s="16">
        <f t="shared" si="0"/>
        <v>5000</v>
      </c>
      <c r="K29" s="11">
        <v>30</v>
      </c>
    </row>
    <row r="30" spans="1:11" x14ac:dyDescent="0.25">
      <c r="A30" s="6" t="s">
        <v>21</v>
      </c>
      <c r="B30" s="6" t="s">
        <v>64</v>
      </c>
      <c r="C30" s="6" t="s">
        <v>15</v>
      </c>
      <c r="D30" s="6" t="s">
        <v>59</v>
      </c>
      <c r="E30" s="7" t="s">
        <v>60</v>
      </c>
      <c r="F30" s="8">
        <v>10000</v>
      </c>
      <c r="G30" s="8">
        <v>10000</v>
      </c>
      <c r="H30" s="8">
        <v>6500</v>
      </c>
      <c r="I30" s="8"/>
      <c r="J30" s="8">
        <f t="shared" si="0"/>
        <v>10000</v>
      </c>
      <c r="K30" s="9">
        <v>65</v>
      </c>
    </row>
    <row r="31" spans="1:11" x14ac:dyDescent="0.25">
      <c r="A31" s="40" t="s">
        <v>65</v>
      </c>
      <c r="B31" s="41"/>
      <c r="C31" s="41"/>
      <c r="D31" s="41"/>
      <c r="E31" s="41"/>
      <c r="F31" s="10">
        <v>10000</v>
      </c>
      <c r="G31" s="10">
        <v>10000</v>
      </c>
      <c r="H31" s="10">
        <v>6500</v>
      </c>
      <c r="I31" s="10">
        <f>SUM(I30)</f>
        <v>0</v>
      </c>
      <c r="J31" s="16">
        <f t="shared" si="0"/>
        <v>10000</v>
      </c>
      <c r="K31" s="11">
        <v>65</v>
      </c>
    </row>
    <row r="32" spans="1:11" x14ac:dyDescent="0.25">
      <c r="A32" s="6" t="s">
        <v>21</v>
      </c>
      <c r="B32" s="6" t="s">
        <v>66</v>
      </c>
      <c r="C32" s="6" t="s">
        <v>15</v>
      </c>
      <c r="D32" s="6" t="s">
        <v>59</v>
      </c>
      <c r="E32" s="7" t="s">
        <v>60</v>
      </c>
      <c r="F32" s="8">
        <v>8000</v>
      </c>
      <c r="G32" s="8">
        <v>8000</v>
      </c>
      <c r="H32" s="8">
        <v>2900</v>
      </c>
      <c r="I32" s="8"/>
      <c r="J32" s="8">
        <f t="shared" si="0"/>
        <v>8000</v>
      </c>
      <c r="K32" s="9">
        <v>36.25</v>
      </c>
    </row>
    <row r="33" spans="1:11" x14ac:dyDescent="0.25">
      <c r="A33" s="40" t="s">
        <v>67</v>
      </c>
      <c r="B33" s="41"/>
      <c r="C33" s="41"/>
      <c r="D33" s="41"/>
      <c r="E33" s="41"/>
      <c r="F33" s="10">
        <v>8000</v>
      </c>
      <c r="G33" s="10">
        <v>8000</v>
      </c>
      <c r="H33" s="10">
        <v>2900</v>
      </c>
      <c r="I33" s="10">
        <f>SUM(I32)</f>
        <v>0</v>
      </c>
      <c r="J33" s="16">
        <f t="shared" si="0"/>
        <v>8000</v>
      </c>
      <c r="K33" s="11">
        <v>36.25</v>
      </c>
    </row>
    <row r="34" spans="1:11" x14ac:dyDescent="0.25">
      <c r="A34" s="6" t="s">
        <v>21</v>
      </c>
      <c r="B34" s="6" t="s">
        <v>68</v>
      </c>
      <c r="C34" s="6" t="s">
        <v>15</v>
      </c>
      <c r="D34" s="6" t="s">
        <v>59</v>
      </c>
      <c r="E34" s="7" t="s">
        <v>60</v>
      </c>
      <c r="F34" s="8">
        <v>5000</v>
      </c>
      <c r="G34" s="8">
        <v>5000</v>
      </c>
      <c r="H34" s="8">
        <v>0</v>
      </c>
      <c r="I34" s="8">
        <v>-5000</v>
      </c>
      <c r="J34" s="8">
        <f t="shared" si="0"/>
        <v>0</v>
      </c>
      <c r="K34" s="9">
        <v>0</v>
      </c>
    </row>
    <row r="35" spans="1:11" x14ac:dyDescent="0.25">
      <c r="A35" s="40" t="s">
        <v>69</v>
      </c>
      <c r="B35" s="41"/>
      <c r="C35" s="41"/>
      <c r="D35" s="41"/>
      <c r="E35" s="41"/>
      <c r="F35" s="10">
        <v>5000</v>
      </c>
      <c r="G35" s="10">
        <v>5000</v>
      </c>
      <c r="H35" s="10">
        <v>0</v>
      </c>
      <c r="I35" s="10">
        <f>SUM(I34)</f>
        <v>-5000</v>
      </c>
      <c r="J35" s="16">
        <f t="shared" si="0"/>
        <v>0</v>
      </c>
      <c r="K35" s="11">
        <v>0</v>
      </c>
    </row>
    <row r="36" spans="1:11" x14ac:dyDescent="0.25">
      <c r="A36" s="6" t="s">
        <v>21</v>
      </c>
      <c r="B36" s="6" t="s">
        <v>70</v>
      </c>
      <c r="C36" s="6" t="s">
        <v>15</v>
      </c>
      <c r="D36" s="6" t="s">
        <v>59</v>
      </c>
      <c r="E36" s="7" t="s">
        <v>60</v>
      </c>
      <c r="F36" s="8">
        <v>145000</v>
      </c>
      <c r="G36" s="8">
        <v>145000</v>
      </c>
      <c r="H36" s="8">
        <v>114500</v>
      </c>
      <c r="I36" s="8"/>
      <c r="J36" s="8">
        <f t="shared" si="0"/>
        <v>145000</v>
      </c>
      <c r="K36" s="9">
        <v>78.965517241379317</v>
      </c>
    </row>
    <row r="37" spans="1:11" x14ac:dyDescent="0.25">
      <c r="A37" s="40" t="s">
        <v>71</v>
      </c>
      <c r="B37" s="41"/>
      <c r="C37" s="41"/>
      <c r="D37" s="41"/>
      <c r="E37" s="41"/>
      <c r="F37" s="10">
        <v>145000</v>
      </c>
      <c r="G37" s="10">
        <v>145000</v>
      </c>
      <c r="H37" s="10">
        <v>114500</v>
      </c>
      <c r="I37" s="10">
        <f>SUM(I36)</f>
        <v>0</v>
      </c>
      <c r="J37" s="16">
        <f t="shared" si="0"/>
        <v>145000</v>
      </c>
      <c r="K37" s="11">
        <v>78.97</v>
      </c>
    </row>
    <row r="38" spans="1:11" x14ac:dyDescent="0.25">
      <c r="A38" s="6" t="s">
        <v>21</v>
      </c>
      <c r="B38" s="6" t="s">
        <v>72</v>
      </c>
      <c r="C38" s="6" t="s">
        <v>15</v>
      </c>
      <c r="D38" s="6" t="s">
        <v>59</v>
      </c>
      <c r="E38" s="7" t="s">
        <v>60</v>
      </c>
      <c r="F38" s="8">
        <v>1000</v>
      </c>
      <c r="G38" s="8">
        <v>1000</v>
      </c>
      <c r="H38" s="8">
        <v>2100</v>
      </c>
      <c r="I38" s="8">
        <v>1100</v>
      </c>
      <c r="J38" s="8">
        <f t="shared" si="0"/>
        <v>2100</v>
      </c>
      <c r="K38" s="9">
        <v>210</v>
      </c>
    </row>
    <row r="39" spans="1:11" x14ac:dyDescent="0.25">
      <c r="A39" s="40" t="s">
        <v>73</v>
      </c>
      <c r="B39" s="41"/>
      <c r="C39" s="41"/>
      <c r="D39" s="41"/>
      <c r="E39" s="41"/>
      <c r="F39" s="10">
        <v>1000</v>
      </c>
      <c r="G39" s="10">
        <v>1000</v>
      </c>
      <c r="H39" s="10">
        <v>2100</v>
      </c>
      <c r="I39" s="10">
        <f>SUM(I38)</f>
        <v>1100</v>
      </c>
      <c r="J39" s="16">
        <f t="shared" si="0"/>
        <v>2100</v>
      </c>
      <c r="K39" s="11">
        <v>210</v>
      </c>
    </row>
    <row r="40" spans="1:11" x14ac:dyDescent="0.25">
      <c r="A40" s="6" t="s">
        <v>21</v>
      </c>
      <c r="B40" s="6" t="s">
        <v>74</v>
      </c>
      <c r="C40" s="6" t="s">
        <v>15</v>
      </c>
      <c r="D40" s="6" t="s">
        <v>59</v>
      </c>
      <c r="E40" s="7" t="s">
        <v>60</v>
      </c>
      <c r="F40" s="8">
        <v>500</v>
      </c>
      <c r="G40" s="8">
        <v>500</v>
      </c>
      <c r="H40" s="8">
        <v>800</v>
      </c>
      <c r="I40" s="8">
        <v>300</v>
      </c>
      <c r="J40" s="8">
        <f t="shared" si="0"/>
        <v>800</v>
      </c>
      <c r="K40" s="9">
        <v>160</v>
      </c>
    </row>
    <row r="41" spans="1:11" x14ac:dyDescent="0.25">
      <c r="A41" s="40" t="s">
        <v>75</v>
      </c>
      <c r="B41" s="41"/>
      <c r="C41" s="41"/>
      <c r="D41" s="41"/>
      <c r="E41" s="41"/>
      <c r="F41" s="10">
        <v>500</v>
      </c>
      <c r="G41" s="10">
        <v>500</v>
      </c>
      <c r="H41" s="10">
        <v>800</v>
      </c>
      <c r="I41" s="10">
        <f>SUM(I40)</f>
        <v>300</v>
      </c>
      <c r="J41" s="16">
        <f t="shared" si="0"/>
        <v>800</v>
      </c>
      <c r="K41" s="11">
        <v>160</v>
      </c>
    </row>
    <row r="42" spans="1:11" x14ac:dyDescent="0.25">
      <c r="A42" s="6" t="s">
        <v>21</v>
      </c>
      <c r="B42" s="6" t="s">
        <v>76</v>
      </c>
      <c r="C42" s="6" t="s">
        <v>15</v>
      </c>
      <c r="D42" s="6" t="s">
        <v>59</v>
      </c>
      <c r="E42" s="7" t="s">
        <v>60</v>
      </c>
      <c r="F42" s="8">
        <v>2000</v>
      </c>
      <c r="G42" s="8">
        <v>2000</v>
      </c>
      <c r="H42" s="8">
        <v>450</v>
      </c>
      <c r="I42" s="8"/>
      <c r="J42" s="8">
        <f t="shared" si="0"/>
        <v>2000</v>
      </c>
      <c r="K42" s="9">
        <v>22.5</v>
      </c>
    </row>
    <row r="43" spans="1:11" x14ac:dyDescent="0.25">
      <c r="A43" s="40" t="s">
        <v>77</v>
      </c>
      <c r="B43" s="41"/>
      <c r="C43" s="41"/>
      <c r="D43" s="41"/>
      <c r="E43" s="41"/>
      <c r="F43" s="10">
        <v>2000</v>
      </c>
      <c r="G43" s="10">
        <v>2000</v>
      </c>
      <c r="H43" s="10">
        <v>450</v>
      </c>
      <c r="I43" s="10">
        <f>SUM(I42)</f>
        <v>0</v>
      </c>
      <c r="J43" s="16">
        <f t="shared" si="0"/>
        <v>2000</v>
      </c>
      <c r="K43" s="11">
        <v>22.5</v>
      </c>
    </row>
    <row r="44" spans="1:11" s="5" customFormat="1" x14ac:dyDescent="0.25">
      <c r="A44" s="44" t="s">
        <v>78</v>
      </c>
      <c r="B44" s="45"/>
      <c r="C44" s="45"/>
      <c r="D44" s="45"/>
      <c r="E44" s="45"/>
      <c r="F44" s="12">
        <v>37285500</v>
      </c>
      <c r="G44" s="12">
        <v>38386690</v>
      </c>
      <c r="H44" s="12">
        <v>17108275.949999999</v>
      </c>
      <c r="I44" s="12">
        <f>SUM(I25,I27,I29,I31,I33,I35,I37,I39,I41,I43)</f>
        <v>2883400</v>
      </c>
      <c r="J44" s="12">
        <f t="shared" si="0"/>
        <v>41270090</v>
      </c>
      <c r="K44" s="13">
        <v>44.57</v>
      </c>
    </row>
    <row r="45" spans="1:11" x14ac:dyDescent="0.25">
      <c r="A45" s="6" t="s">
        <v>79</v>
      </c>
      <c r="B45" s="6" t="s">
        <v>80</v>
      </c>
      <c r="C45" s="6" t="s">
        <v>81</v>
      </c>
      <c r="D45" s="6" t="s">
        <v>82</v>
      </c>
      <c r="E45" s="7" t="s">
        <v>83</v>
      </c>
      <c r="F45" s="8">
        <v>700000</v>
      </c>
      <c r="G45" s="8">
        <v>700000</v>
      </c>
      <c r="H45" s="8">
        <v>24000</v>
      </c>
      <c r="I45" s="8"/>
      <c r="J45" s="8">
        <f t="shared" si="0"/>
        <v>700000</v>
      </c>
      <c r="K45" s="9">
        <v>3.4285714285714284</v>
      </c>
    </row>
    <row r="46" spans="1:11" x14ac:dyDescent="0.25">
      <c r="A46" s="40" t="s">
        <v>84</v>
      </c>
      <c r="B46" s="46"/>
      <c r="C46" s="46"/>
      <c r="D46" s="46"/>
      <c r="E46" s="46"/>
      <c r="F46" s="10">
        <v>700000</v>
      </c>
      <c r="G46" s="10">
        <v>700000</v>
      </c>
      <c r="H46" s="10">
        <v>24000</v>
      </c>
      <c r="I46" s="10">
        <f>SUM(I45)</f>
        <v>0</v>
      </c>
      <c r="J46" s="16">
        <f t="shared" si="0"/>
        <v>700000</v>
      </c>
      <c r="K46" s="11">
        <v>3.43</v>
      </c>
    </row>
    <row r="47" spans="1:11" s="27" customFormat="1" ht="14.25" customHeight="1" x14ac:dyDescent="0.25">
      <c r="A47" s="22">
        <v>20</v>
      </c>
      <c r="B47" s="26" t="s">
        <v>254</v>
      </c>
      <c r="C47" s="25">
        <v>2143</v>
      </c>
      <c r="D47" s="25">
        <v>2321</v>
      </c>
      <c r="E47" s="25" t="s">
        <v>116</v>
      </c>
      <c r="F47" s="24">
        <v>0</v>
      </c>
      <c r="G47" s="24">
        <v>0</v>
      </c>
      <c r="H47" s="24">
        <v>0</v>
      </c>
      <c r="I47" s="24">
        <v>80000</v>
      </c>
      <c r="J47" s="23">
        <f t="shared" si="0"/>
        <v>80000</v>
      </c>
      <c r="K47" s="24"/>
    </row>
    <row r="48" spans="1:11" s="3" customFormat="1" x14ac:dyDescent="0.25">
      <c r="A48" s="47" t="s">
        <v>255</v>
      </c>
      <c r="B48" s="48"/>
      <c r="C48" s="48"/>
      <c r="D48" s="48"/>
      <c r="E48" s="49"/>
      <c r="F48" s="10"/>
      <c r="G48" s="10"/>
      <c r="H48" s="10"/>
      <c r="I48" s="10">
        <f>SUM(I47)</f>
        <v>80000</v>
      </c>
      <c r="J48" s="16">
        <f t="shared" si="0"/>
        <v>80000</v>
      </c>
      <c r="K48" s="11"/>
    </row>
    <row r="49" spans="1:11" x14ac:dyDescent="0.25">
      <c r="A49" s="6" t="s">
        <v>79</v>
      </c>
      <c r="B49" s="6" t="s">
        <v>85</v>
      </c>
      <c r="C49" s="6" t="s">
        <v>15</v>
      </c>
      <c r="D49" s="6" t="s">
        <v>86</v>
      </c>
      <c r="E49" s="7" t="s">
        <v>87</v>
      </c>
      <c r="F49" s="8">
        <v>120000</v>
      </c>
      <c r="G49" s="8">
        <v>120000</v>
      </c>
      <c r="H49" s="8">
        <v>150000</v>
      </c>
      <c r="I49" s="20">
        <v>30000</v>
      </c>
      <c r="J49" s="8">
        <f t="shared" si="0"/>
        <v>150000</v>
      </c>
      <c r="K49" s="9">
        <v>125</v>
      </c>
    </row>
    <row r="50" spans="1:11" x14ac:dyDescent="0.25">
      <c r="A50" s="6" t="s">
        <v>79</v>
      </c>
      <c r="B50" s="6" t="s">
        <v>85</v>
      </c>
      <c r="C50" s="6" t="s">
        <v>15</v>
      </c>
      <c r="D50" s="6" t="s">
        <v>88</v>
      </c>
      <c r="E50" s="7" t="s">
        <v>89</v>
      </c>
      <c r="F50" s="8">
        <v>50000</v>
      </c>
      <c r="G50" s="8">
        <v>50000</v>
      </c>
      <c r="H50" s="8">
        <v>0</v>
      </c>
      <c r="I50" s="8"/>
      <c r="J50" s="8">
        <f t="shared" si="0"/>
        <v>50000</v>
      </c>
      <c r="K50" s="9">
        <v>0</v>
      </c>
    </row>
    <row r="51" spans="1:11" x14ac:dyDescent="0.25">
      <c r="A51" s="40" t="s">
        <v>90</v>
      </c>
      <c r="B51" s="41"/>
      <c r="C51" s="41"/>
      <c r="D51" s="41"/>
      <c r="E51" s="41"/>
      <c r="F51" s="10">
        <v>170000</v>
      </c>
      <c r="G51" s="10">
        <v>170000</v>
      </c>
      <c r="H51" s="10">
        <v>150000</v>
      </c>
      <c r="I51" s="10">
        <f>SUM(I49:I50)</f>
        <v>30000</v>
      </c>
      <c r="J51" s="16">
        <f t="shared" si="0"/>
        <v>200000</v>
      </c>
      <c r="K51" s="11">
        <v>88.24</v>
      </c>
    </row>
    <row r="52" spans="1:11" s="5" customFormat="1" x14ac:dyDescent="0.25">
      <c r="A52" s="44" t="s">
        <v>91</v>
      </c>
      <c r="B52" s="45"/>
      <c r="C52" s="45"/>
      <c r="D52" s="45"/>
      <c r="E52" s="45"/>
      <c r="F52" s="12">
        <v>870000</v>
      </c>
      <c r="G52" s="12">
        <v>870000</v>
      </c>
      <c r="H52" s="12">
        <v>174000</v>
      </c>
      <c r="I52" s="12">
        <f>SUM(I46,I48,I51)</f>
        <v>110000</v>
      </c>
      <c r="J52" s="12">
        <f t="shared" si="0"/>
        <v>980000</v>
      </c>
      <c r="K52" s="13">
        <v>20</v>
      </c>
    </row>
    <row r="53" spans="1:11" x14ac:dyDescent="0.25">
      <c r="A53" s="6" t="s">
        <v>92</v>
      </c>
      <c r="B53" s="6" t="s">
        <v>93</v>
      </c>
      <c r="C53" s="6" t="s">
        <v>94</v>
      </c>
      <c r="D53" s="6" t="s">
        <v>95</v>
      </c>
      <c r="E53" s="7" t="s">
        <v>96</v>
      </c>
      <c r="F53" s="8">
        <v>1000</v>
      </c>
      <c r="G53" s="8">
        <v>1000</v>
      </c>
      <c r="H53" s="8">
        <v>287</v>
      </c>
      <c r="I53" s="8"/>
      <c r="J53" s="8">
        <f t="shared" si="0"/>
        <v>1000</v>
      </c>
      <c r="K53" s="9">
        <v>28.7</v>
      </c>
    </row>
    <row r="54" spans="1:11" x14ac:dyDescent="0.25">
      <c r="A54" s="6" t="s">
        <v>92</v>
      </c>
      <c r="B54" s="6" t="s">
        <v>93</v>
      </c>
      <c r="C54" s="6" t="s">
        <v>94</v>
      </c>
      <c r="D54" s="6" t="s">
        <v>97</v>
      </c>
      <c r="E54" s="7" t="s">
        <v>98</v>
      </c>
      <c r="F54" s="8">
        <v>89000</v>
      </c>
      <c r="G54" s="8">
        <v>89000</v>
      </c>
      <c r="H54" s="8">
        <v>14732</v>
      </c>
      <c r="I54" s="8"/>
      <c r="J54" s="8">
        <f t="shared" si="0"/>
        <v>89000</v>
      </c>
      <c r="K54" s="9">
        <v>16.552808988764045</v>
      </c>
    </row>
    <row r="55" spans="1:11" x14ac:dyDescent="0.25">
      <c r="A55" s="40" t="s">
        <v>99</v>
      </c>
      <c r="B55" s="41"/>
      <c r="C55" s="41"/>
      <c r="D55" s="41"/>
      <c r="E55" s="41"/>
      <c r="F55" s="10">
        <v>90000</v>
      </c>
      <c r="G55" s="10">
        <v>90000</v>
      </c>
      <c r="H55" s="10">
        <v>15019</v>
      </c>
      <c r="I55" s="10">
        <f>SUM(I53:I54)</f>
        <v>0</v>
      </c>
      <c r="J55" s="16">
        <f t="shared" si="0"/>
        <v>90000</v>
      </c>
      <c r="K55" s="11">
        <v>16.690000000000001</v>
      </c>
    </row>
    <row r="56" spans="1:11" x14ac:dyDescent="0.25">
      <c r="A56" s="6" t="s">
        <v>92</v>
      </c>
      <c r="B56" s="6" t="s">
        <v>100</v>
      </c>
      <c r="C56" s="6" t="s">
        <v>101</v>
      </c>
      <c r="D56" s="6" t="s">
        <v>95</v>
      </c>
      <c r="E56" s="7" t="s">
        <v>96</v>
      </c>
      <c r="F56" s="8">
        <v>16000</v>
      </c>
      <c r="G56" s="8">
        <v>16000</v>
      </c>
      <c r="H56" s="8">
        <v>216</v>
      </c>
      <c r="I56" s="8">
        <v>-1000</v>
      </c>
      <c r="J56" s="8">
        <f t="shared" si="0"/>
        <v>15000</v>
      </c>
      <c r="K56" s="9">
        <v>1.35</v>
      </c>
    </row>
    <row r="57" spans="1:11" x14ac:dyDescent="0.25">
      <c r="A57" s="6" t="s">
        <v>92</v>
      </c>
      <c r="B57" s="6" t="s">
        <v>100</v>
      </c>
      <c r="C57" s="6" t="s">
        <v>101</v>
      </c>
      <c r="D57" s="6" t="s">
        <v>81</v>
      </c>
      <c r="E57" s="7" t="s">
        <v>102</v>
      </c>
      <c r="F57" s="8">
        <v>0</v>
      </c>
      <c r="G57" s="8">
        <v>0</v>
      </c>
      <c r="H57" s="8">
        <v>252</v>
      </c>
      <c r="I57" s="8">
        <v>1000</v>
      </c>
      <c r="J57" s="8">
        <f t="shared" si="0"/>
        <v>1000</v>
      </c>
      <c r="K57" s="9">
        <v>0</v>
      </c>
    </row>
    <row r="58" spans="1:11" x14ac:dyDescent="0.25">
      <c r="A58" s="40" t="s">
        <v>103</v>
      </c>
      <c r="B58" s="41"/>
      <c r="C58" s="41"/>
      <c r="D58" s="41"/>
      <c r="E58" s="41"/>
      <c r="F58" s="10">
        <v>16000</v>
      </c>
      <c r="G58" s="10">
        <v>16000</v>
      </c>
      <c r="H58" s="10">
        <v>468</v>
      </c>
      <c r="I58" s="10">
        <f>SUM(I56:I57)</f>
        <v>0</v>
      </c>
      <c r="J58" s="16">
        <f t="shared" si="0"/>
        <v>16000</v>
      </c>
      <c r="K58" s="11">
        <v>2.93</v>
      </c>
    </row>
    <row r="59" spans="1:11" x14ac:dyDescent="0.25">
      <c r="A59" s="6" t="s">
        <v>92</v>
      </c>
      <c r="B59" s="6" t="s">
        <v>104</v>
      </c>
      <c r="C59" s="6" t="s">
        <v>105</v>
      </c>
      <c r="D59" s="6" t="s">
        <v>95</v>
      </c>
      <c r="E59" s="7" t="s">
        <v>96</v>
      </c>
      <c r="F59" s="8">
        <v>35000</v>
      </c>
      <c r="G59" s="8">
        <v>35000</v>
      </c>
      <c r="H59" s="8">
        <v>19485</v>
      </c>
      <c r="I59" s="8"/>
      <c r="J59" s="8">
        <f t="shared" si="0"/>
        <v>35000</v>
      </c>
      <c r="K59" s="9">
        <v>55.671428571428571</v>
      </c>
    </row>
    <row r="60" spans="1:11" x14ac:dyDescent="0.25">
      <c r="A60" s="40" t="s">
        <v>106</v>
      </c>
      <c r="B60" s="41"/>
      <c r="C60" s="41"/>
      <c r="D60" s="41"/>
      <c r="E60" s="41"/>
      <c r="F60" s="10">
        <v>35000</v>
      </c>
      <c r="G60" s="10">
        <v>35000</v>
      </c>
      <c r="H60" s="10">
        <v>19485</v>
      </c>
      <c r="I60" s="10">
        <f>SUM(I59)</f>
        <v>0</v>
      </c>
      <c r="J60" s="16">
        <f t="shared" si="0"/>
        <v>35000</v>
      </c>
      <c r="K60" s="11">
        <v>55.67</v>
      </c>
    </row>
    <row r="61" spans="1:11" x14ac:dyDescent="0.25">
      <c r="A61" s="6" t="s">
        <v>92</v>
      </c>
      <c r="B61" s="6" t="s">
        <v>107</v>
      </c>
      <c r="C61" s="6" t="s">
        <v>108</v>
      </c>
      <c r="D61" s="6" t="s">
        <v>95</v>
      </c>
      <c r="E61" s="7" t="s">
        <v>96</v>
      </c>
      <c r="F61" s="8">
        <v>20000</v>
      </c>
      <c r="G61" s="8">
        <v>20000</v>
      </c>
      <c r="H61" s="8">
        <v>13895</v>
      </c>
      <c r="I61" s="8"/>
      <c r="J61" s="8">
        <f t="shared" si="0"/>
        <v>20000</v>
      </c>
      <c r="K61" s="9">
        <v>69.474999999999994</v>
      </c>
    </row>
    <row r="62" spans="1:11" x14ac:dyDescent="0.25">
      <c r="A62" s="40" t="s">
        <v>109</v>
      </c>
      <c r="B62" s="41"/>
      <c r="C62" s="41"/>
      <c r="D62" s="41"/>
      <c r="E62" s="41"/>
      <c r="F62" s="10">
        <v>20000</v>
      </c>
      <c r="G62" s="10">
        <v>20000</v>
      </c>
      <c r="H62" s="10">
        <v>13895</v>
      </c>
      <c r="I62" s="10">
        <f>SUM(I61)</f>
        <v>0</v>
      </c>
      <c r="J62" s="16">
        <f t="shared" si="0"/>
        <v>20000</v>
      </c>
      <c r="K62" s="11">
        <v>69.48</v>
      </c>
    </row>
    <row r="63" spans="1:11" x14ac:dyDescent="0.25">
      <c r="A63" s="6" t="s">
        <v>92</v>
      </c>
      <c r="B63" s="6" t="s">
        <v>110</v>
      </c>
      <c r="C63" s="6" t="s">
        <v>111</v>
      </c>
      <c r="D63" s="6" t="s">
        <v>95</v>
      </c>
      <c r="E63" s="7" t="s">
        <v>96</v>
      </c>
      <c r="F63" s="8">
        <v>130000</v>
      </c>
      <c r="G63" s="8">
        <v>130000</v>
      </c>
      <c r="H63" s="8">
        <v>-76575.5</v>
      </c>
      <c r="I63" s="8"/>
      <c r="J63" s="8">
        <f t="shared" si="0"/>
        <v>130000</v>
      </c>
      <c r="K63" s="9">
        <v>-58.904230769230772</v>
      </c>
    </row>
    <row r="64" spans="1:11" x14ac:dyDescent="0.25">
      <c r="A64" s="6" t="s">
        <v>92</v>
      </c>
      <c r="B64" s="6" t="s">
        <v>110</v>
      </c>
      <c r="C64" s="6" t="s">
        <v>111</v>
      </c>
      <c r="D64" s="6" t="s">
        <v>97</v>
      </c>
      <c r="E64" s="7" t="s">
        <v>98</v>
      </c>
      <c r="F64" s="8">
        <v>90000</v>
      </c>
      <c r="G64" s="8">
        <v>90000</v>
      </c>
      <c r="H64" s="8">
        <v>20932</v>
      </c>
      <c r="I64" s="8"/>
      <c r="J64" s="8">
        <f t="shared" si="0"/>
        <v>90000</v>
      </c>
      <c r="K64" s="9">
        <v>23.257777777777779</v>
      </c>
    </row>
    <row r="65" spans="1:11" x14ac:dyDescent="0.25">
      <c r="A65" s="40" t="s">
        <v>112</v>
      </c>
      <c r="B65" s="41"/>
      <c r="C65" s="41"/>
      <c r="D65" s="41"/>
      <c r="E65" s="41"/>
      <c r="F65" s="10">
        <v>220000</v>
      </c>
      <c r="G65" s="10">
        <v>220000</v>
      </c>
      <c r="H65" s="10">
        <v>-55643.5</v>
      </c>
      <c r="I65" s="10">
        <f>SUM(I63:I64)</f>
        <v>0</v>
      </c>
      <c r="J65" s="16">
        <f t="shared" si="0"/>
        <v>220000</v>
      </c>
      <c r="K65" s="11">
        <v>-25.29</v>
      </c>
    </row>
    <row r="66" spans="1:11" x14ac:dyDescent="0.25">
      <c r="A66" s="6" t="s">
        <v>92</v>
      </c>
      <c r="B66" s="6" t="s">
        <v>113</v>
      </c>
      <c r="C66" s="6" t="s">
        <v>114</v>
      </c>
      <c r="D66" s="6" t="s">
        <v>95</v>
      </c>
      <c r="E66" s="7" t="s">
        <v>96</v>
      </c>
      <c r="F66" s="8">
        <v>120000</v>
      </c>
      <c r="G66" s="8">
        <v>126653</v>
      </c>
      <c r="H66" s="8">
        <v>88828</v>
      </c>
      <c r="I66" s="8"/>
      <c r="J66" s="8">
        <f t="shared" si="0"/>
        <v>126653</v>
      </c>
      <c r="K66" s="9">
        <v>70.134935611473864</v>
      </c>
    </row>
    <row r="67" spans="1:11" x14ac:dyDescent="0.25">
      <c r="A67" s="6" t="s">
        <v>92</v>
      </c>
      <c r="B67" s="6" t="s">
        <v>113</v>
      </c>
      <c r="C67" s="6" t="s">
        <v>114</v>
      </c>
      <c r="D67" s="6" t="s">
        <v>115</v>
      </c>
      <c r="E67" s="7" t="s">
        <v>116</v>
      </c>
      <c r="F67" s="8">
        <v>0</v>
      </c>
      <c r="G67" s="8">
        <v>3000</v>
      </c>
      <c r="H67" s="8">
        <v>0</v>
      </c>
      <c r="I67" s="8"/>
      <c r="J67" s="8">
        <f t="shared" si="0"/>
        <v>3000</v>
      </c>
      <c r="K67" s="9">
        <v>0</v>
      </c>
    </row>
    <row r="68" spans="1:11" x14ac:dyDescent="0.25">
      <c r="A68" s="40" t="s">
        <v>117</v>
      </c>
      <c r="B68" s="41"/>
      <c r="C68" s="41"/>
      <c r="D68" s="41"/>
      <c r="E68" s="41"/>
      <c r="F68" s="10">
        <v>120000</v>
      </c>
      <c r="G68" s="10">
        <v>129653</v>
      </c>
      <c r="H68" s="10">
        <v>88828</v>
      </c>
      <c r="I68" s="10">
        <f>SUM(I66:I67)</f>
        <v>0</v>
      </c>
      <c r="J68" s="16">
        <f t="shared" si="0"/>
        <v>129653</v>
      </c>
      <c r="K68" s="11">
        <v>68.510000000000005</v>
      </c>
    </row>
    <row r="69" spans="1:11" x14ac:dyDescent="0.25">
      <c r="A69" s="6" t="s">
        <v>92</v>
      </c>
      <c r="B69" s="6" t="s">
        <v>118</v>
      </c>
      <c r="C69" s="6" t="s">
        <v>119</v>
      </c>
      <c r="D69" s="6" t="s">
        <v>95</v>
      </c>
      <c r="E69" s="7" t="s">
        <v>96</v>
      </c>
      <c r="F69" s="8">
        <v>1000</v>
      </c>
      <c r="G69" s="8">
        <v>1000</v>
      </c>
      <c r="H69" s="8">
        <v>0</v>
      </c>
      <c r="I69" s="8"/>
      <c r="J69" s="8">
        <f t="shared" si="0"/>
        <v>1000</v>
      </c>
      <c r="K69" s="9">
        <v>0</v>
      </c>
    </row>
    <row r="70" spans="1:11" x14ac:dyDescent="0.25">
      <c r="A70" s="40" t="s">
        <v>120</v>
      </c>
      <c r="B70" s="41"/>
      <c r="C70" s="41"/>
      <c r="D70" s="41"/>
      <c r="E70" s="41"/>
      <c r="F70" s="10">
        <v>1000</v>
      </c>
      <c r="G70" s="10">
        <v>1000</v>
      </c>
      <c r="H70" s="10">
        <v>0</v>
      </c>
      <c r="I70" s="10">
        <f>SUM(I69)</f>
        <v>0</v>
      </c>
      <c r="J70" s="16">
        <f t="shared" si="0"/>
        <v>1000</v>
      </c>
      <c r="K70" s="11">
        <v>0</v>
      </c>
    </row>
    <row r="71" spans="1:11" x14ac:dyDescent="0.25">
      <c r="A71" s="6" t="s">
        <v>92</v>
      </c>
      <c r="B71" s="6" t="s">
        <v>121</v>
      </c>
      <c r="C71" s="6" t="s">
        <v>122</v>
      </c>
      <c r="D71" s="6" t="s">
        <v>123</v>
      </c>
      <c r="E71" s="7" t="s">
        <v>124</v>
      </c>
      <c r="F71" s="8">
        <v>28000</v>
      </c>
      <c r="G71" s="8">
        <v>28000</v>
      </c>
      <c r="H71" s="8">
        <v>13725</v>
      </c>
      <c r="I71" s="8"/>
      <c r="J71" s="8">
        <f t="shared" si="0"/>
        <v>28000</v>
      </c>
      <c r="K71" s="9">
        <v>49.017857142857146</v>
      </c>
    </row>
    <row r="72" spans="1:11" x14ac:dyDescent="0.25">
      <c r="A72" s="40" t="s">
        <v>125</v>
      </c>
      <c r="B72" s="41"/>
      <c r="C72" s="41"/>
      <c r="D72" s="41"/>
      <c r="E72" s="41"/>
      <c r="F72" s="10">
        <v>28000</v>
      </c>
      <c r="G72" s="10">
        <v>28000</v>
      </c>
      <c r="H72" s="10">
        <v>13725</v>
      </c>
      <c r="I72" s="10">
        <f>SUM(I71)</f>
        <v>0</v>
      </c>
      <c r="J72" s="16">
        <f t="shared" si="0"/>
        <v>28000</v>
      </c>
      <c r="K72" s="11">
        <v>49.02</v>
      </c>
    </row>
    <row r="73" spans="1:11" x14ac:dyDescent="0.25">
      <c r="A73" s="6" t="s">
        <v>92</v>
      </c>
      <c r="B73" s="6" t="s">
        <v>126</v>
      </c>
      <c r="C73" s="6" t="s">
        <v>127</v>
      </c>
      <c r="D73" s="6" t="s">
        <v>123</v>
      </c>
      <c r="E73" s="7" t="s">
        <v>124</v>
      </c>
      <c r="F73" s="8">
        <v>200000</v>
      </c>
      <c r="G73" s="8">
        <v>200000</v>
      </c>
      <c r="H73" s="8">
        <v>108980</v>
      </c>
      <c r="I73" s="8"/>
      <c r="J73" s="8">
        <f t="shared" ref="J73:J139" si="1">G73+I73</f>
        <v>200000</v>
      </c>
      <c r="K73" s="9">
        <v>54.49</v>
      </c>
    </row>
    <row r="74" spans="1:11" x14ac:dyDescent="0.25">
      <c r="A74" s="40" t="s">
        <v>128</v>
      </c>
      <c r="B74" s="41"/>
      <c r="C74" s="41"/>
      <c r="D74" s="41"/>
      <c r="E74" s="41"/>
      <c r="F74" s="10">
        <v>200000</v>
      </c>
      <c r="G74" s="10">
        <v>200000</v>
      </c>
      <c r="H74" s="10">
        <v>108980</v>
      </c>
      <c r="I74" s="10">
        <f>SUM(I73)</f>
        <v>0</v>
      </c>
      <c r="J74" s="16">
        <f t="shared" si="1"/>
        <v>200000</v>
      </c>
      <c r="K74" s="11">
        <v>54.49</v>
      </c>
    </row>
    <row r="75" spans="1:11" s="27" customFormat="1" ht="15" customHeight="1" x14ac:dyDescent="0.25">
      <c r="A75" s="22">
        <v>23</v>
      </c>
      <c r="B75" s="31" t="s">
        <v>263</v>
      </c>
      <c r="C75" s="25">
        <v>3421</v>
      </c>
      <c r="D75" s="25">
        <v>3121</v>
      </c>
      <c r="E75" s="30" t="s">
        <v>265</v>
      </c>
      <c r="F75" s="23">
        <v>0</v>
      </c>
      <c r="G75" s="23">
        <v>0</v>
      </c>
      <c r="H75" s="23">
        <v>0</v>
      </c>
      <c r="I75" s="23">
        <v>200000</v>
      </c>
      <c r="J75" s="23">
        <f t="shared" si="1"/>
        <v>200000</v>
      </c>
      <c r="K75" s="29"/>
    </row>
    <row r="76" spans="1:11" s="34" customFormat="1" x14ac:dyDescent="0.25">
      <c r="A76" s="47" t="s">
        <v>264</v>
      </c>
      <c r="B76" s="48"/>
      <c r="C76" s="48"/>
      <c r="D76" s="48"/>
      <c r="E76" s="49"/>
      <c r="F76" s="10">
        <v>0</v>
      </c>
      <c r="G76" s="10">
        <v>0</v>
      </c>
      <c r="H76" s="10">
        <v>0</v>
      </c>
      <c r="I76" s="10">
        <f>SUM(I75)</f>
        <v>200000</v>
      </c>
      <c r="J76" s="16">
        <f t="shared" si="1"/>
        <v>200000</v>
      </c>
      <c r="K76" s="11"/>
    </row>
    <row r="77" spans="1:11" x14ac:dyDescent="0.25">
      <c r="A77" s="6" t="s">
        <v>92</v>
      </c>
      <c r="B77" s="6" t="s">
        <v>129</v>
      </c>
      <c r="C77" s="6" t="s">
        <v>130</v>
      </c>
      <c r="D77" s="6" t="s">
        <v>95</v>
      </c>
      <c r="E77" s="7" t="s">
        <v>96</v>
      </c>
      <c r="F77" s="8">
        <v>1600000</v>
      </c>
      <c r="G77" s="8">
        <v>1600000</v>
      </c>
      <c r="H77" s="8">
        <v>457920</v>
      </c>
      <c r="I77" s="8"/>
      <c r="J77" s="8">
        <f t="shared" si="1"/>
        <v>1600000</v>
      </c>
      <c r="K77" s="9">
        <v>28.62</v>
      </c>
    </row>
    <row r="78" spans="1:11" x14ac:dyDescent="0.25">
      <c r="A78" s="6" t="s">
        <v>92</v>
      </c>
      <c r="B78" s="6" t="s">
        <v>129</v>
      </c>
      <c r="C78" s="6" t="s">
        <v>130</v>
      </c>
      <c r="D78" s="6" t="s">
        <v>97</v>
      </c>
      <c r="E78" s="7" t="s">
        <v>98</v>
      </c>
      <c r="F78" s="8">
        <v>230000</v>
      </c>
      <c r="G78" s="8">
        <v>230000</v>
      </c>
      <c r="H78" s="8">
        <v>54896</v>
      </c>
      <c r="I78" s="8"/>
      <c r="J78" s="8">
        <f t="shared" si="1"/>
        <v>230000</v>
      </c>
      <c r="K78" s="9">
        <v>23.867826086956523</v>
      </c>
    </row>
    <row r="79" spans="1:11" x14ac:dyDescent="0.25">
      <c r="A79" s="40" t="s">
        <v>131</v>
      </c>
      <c r="B79" s="41"/>
      <c r="C79" s="41"/>
      <c r="D79" s="41"/>
      <c r="E79" s="41"/>
      <c r="F79" s="10">
        <v>1830000</v>
      </c>
      <c r="G79" s="10">
        <v>1830000</v>
      </c>
      <c r="H79" s="10">
        <v>512816</v>
      </c>
      <c r="I79" s="10">
        <f>SUM(I77:I78)</f>
        <v>0</v>
      </c>
      <c r="J79" s="16">
        <f t="shared" si="1"/>
        <v>1830000</v>
      </c>
      <c r="K79" s="11">
        <v>28.02</v>
      </c>
    </row>
    <row r="80" spans="1:11" x14ac:dyDescent="0.25">
      <c r="A80" s="44" t="s">
        <v>132</v>
      </c>
      <c r="B80" s="45"/>
      <c r="C80" s="45"/>
      <c r="D80" s="45"/>
      <c r="E80" s="45"/>
      <c r="F80" s="12">
        <v>2560000</v>
      </c>
      <c r="G80" s="12">
        <v>2569653</v>
      </c>
      <c r="H80" s="12">
        <v>717572.5</v>
      </c>
      <c r="I80" s="12">
        <f>SUM(I55,I58,I60,I62,I65,I68,I70,I72,I74,I76,I79)</f>
        <v>200000</v>
      </c>
      <c r="J80" s="12">
        <f t="shared" si="1"/>
        <v>2769653</v>
      </c>
      <c r="K80" s="13">
        <v>27.92</v>
      </c>
    </row>
    <row r="81" spans="1:11" x14ac:dyDescent="0.25">
      <c r="A81" s="6" t="s">
        <v>133</v>
      </c>
      <c r="B81" s="6" t="s">
        <v>134</v>
      </c>
      <c r="C81" s="6" t="s">
        <v>15</v>
      </c>
      <c r="D81" s="6" t="s">
        <v>135</v>
      </c>
      <c r="E81" s="7" t="s">
        <v>136</v>
      </c>
      <c r="F81" s="8">
        <v>1471579</v>
      </c>
      <c r="G81" s="8">
        <v>1471579</v>
      </c>
      <c r="H81" s="8">
        <v>0</v>
      </c>
      <c r="I81" s="8"/>
      <c r="J81" s="8">
        <f t="shared" si="1"/>
        <v>1471579</v>
      </c>
      <c r="K81" s="9">
        <v>0</v>
      </c>
    </row>
    <row r="82" spans="1:11" x14ac:dyDescent="0.25">
      <c r="A82" s="40" t="s">
        <v>137</v>
      </c>
      <c r="B82" s="41"/>
      <c r="C82" s="41"/>
      <c r="D82" s="41"/>
      <c r="E82" s="41"/>
      <c r="F82" s="10">
        <v>1471579</v>
      </c>
      <c r="G82" s="10">
        <v>1471579</v>
      </c>
      <c r="H82" s="10">
        <v>0</v>
      </c>
      <c r="I82" s="10">
        <f>SUM(I81)</f>
        <v>0</v>
      </c>
      <c r="J82" s="16">
        <f t="shared" si="1"/>
        <v>1471579</v>
      </c>
      <c r="K82" s="11">
        <v>0</v>
      </c>
    </row>
    <row r="83" spans="1:11" x14ac:dyDescent="0.25">
      <c r="A83" s="6" t="s">
        <v>133</v>
      </c>
      <c r="B83" s="6" t="s">
        <v>138</v>
      </c>
      <c r="C83" s="6" t="s">
        <v>15</v>
      </c>
      <c r="D83" s="6" t="s">
        <v>135</v>
      </c>
      <c r="E83" s="7" t="s">
        <v>136</v>
      </c>
      <c r="F83" s="8">
        <v>1098594</v>
      </c>
      <c r="G83" s="8">
        <v>1098594</v>
      </c>
      <c r="H83" s="8">
        <v>0</v>
      </c>
      <c r="I83" s="8"/>
      <c r="J83" s="8">
        <f t="shared" si="1"/>
        <v>1098594</v>
      </c>
      <c r="K83" s="9">
        <v>0</v>
      </c>
    </row>
    <row r="84" spans="1:11" x14ac:dyDescent="0.25">
      <c r="A84" s="40" t="s">
        <v>139</v>
      </c>
      <c r="B84" s="41"/>
      <c r="C84" s="41"/>
      <c r="D84" s="41"/>
      <c r="E84" s="41"/>
      <c r="F84" s="10">
        <v>1098594</v>
      </c>
      <c r="G84" s="10">
        <v>1098594</v>
      </c>
      <c r="H84" s="10">
        <v>0</v>
      </c>
      <c r="I84" s="10">
        <f>SUM(I83)</f>
        <v>0</v>
      </c>
      <c r="J84" s="16">
        <f t="shared" si="1"/>
        <v>1098594</v>
      </c>
      <c r="K84" s="11">
        <v>0</v>
      </c>
    </row>
    <row r="85" spans="1:11" x14ac:dyDescent="0.25">
      <c r="A85" s="6" t="s">
        <v>133</v>
      </c>
      <c r="B85" s="6" t="s">
        <v>140</v>
      </c>
      <c r="C85" s="6" t="s">
        <v>15</v>
      </c>
      <c r="D85" s="6" t="s">
        <v>86</v>
      </c>
      <c r="E85" s="7" t="s">
        <v>87</v>
      </c>
      <c r="F85" s="8">
        <v>2664365</v>
      </c>
      <c r="G85" s="8">
        <v>2516079.5</v>
      </c>
      <c r="H85" s="8">
        <v>651024.06999999995</v>
      </c>
      <c r="I85" s="8"/>
      <c r="J85" s="8">
        <f t="shared" si="1"/>
        <v>2516079.5</v>
      </c>
      <c r="K85" s="9">
        <v>25.874542914880074</v>
      </c>
    </row>
    <row r="86" spans="1:11" x14ac:dyDescent="0.25">
      <c r="A86" s="6" t="s">
        <v>133</v>
      </c>
      <c r="B86" s="6" t="s">
        <v>140</v>
      </c>
      <c r="C86" s="6" t="s">
        <v>15</v>
      </c>
      <c r="D86" s="6" t="s">
        <v>135</v>
      </c>
      <c r="E86" s="7" t="s">
        <v>136</v>
      </c>
      <c r="F86" s="8">
        <v>0</v>
      </c>
      <c r="G86" s="8">
        <v>148285.5</v>
      </c>
      <c r="H86" s="8">
        <v>148285.5</v>
      </c>
      <c r="I86" s="8"/>
      <c r="J86" s="8">
        <f t="shared" si="1"/>
        <v>148285.5</v>
      </c>
      <c r="K86" s="9">
        <v>100</v>
      </c>
    </row>
    <row r="87" spans="1:11" x14ac:dyDescent="0.25">
      <c r="A87" s="40" t="s">
        <v>141</v>
      </c>
      <c r="B87" s="41"/>
      <c r="C87" s="41"/>
      <c r="D87" s="41"/>
      <c r="E87" s="41"/>
      <c r="F87" s="10">
        <v>2664365</v>
      </c>
      <c r="G87" s="10">
        <v>2664365</v>
      </c>
      <c r="H87" s="10">
        <v>799309.57</v>
      </c>
      <c r="I87" s="10">
        <f>SUM(I85:I86)</f>
        <v>0</v>
      </c>
      <c r="J87" s="16">
        <f t="shared" si="1"/>
        <v>2664365</v>
      </c>
      <c r="K87" s="11">
        <v>30</v>
      </c>
    </row>
    <row r="88" spans="1:11" s="27" customFormat="1" ht="15" customHeight="1" x14ac:dyDescent="0.25">
      <c r="A88" s="22">
        <v>30</v>
      </c>
      <c r="B88" s="26" t="s">
        <v>261</v>
      </c>
      <c r="C88" s="25"/>
      <c r="D88" s="25">
        <v>4222</v>
      </c>
      <c r="E88" s="30" t="s">
        <v>266</v>
      </c>
      <c r="F88" s="23">
        <v>0</v>
      </c>
      <c r="G88" s="23">
        <v>0</v>
      </c>
      <c r="H88" s="23">
        <v>0</v>
      </c>
      <c r="I88" s="23">
        <v>150000</v>
      </c>
      <c r="J88" s="23">
        <f t="shared" si="1"/>
        <v>150000</v>
      </c>
      <c r="K88" s="29"/>
    </row>
    <row r="89" spans="1:11" s="34" customFormat="1" x14ac:dyDescent="0.25">
      <c r="A89" s="47" t="s">
        <v>262</v>
      </c>
      <c r="B89" s="48"/>
      <c r="C89" s="48"/>
      <c r="D89" s="48"/>
      <c r="E89" s="49"/>
      <c r="F89" s="10">
        <v>0</v>
      </c>
      <c r="G89" s="10">
        <v>0</v>
      </c>
      <c r="H89" s="10">
        <v>0</v>
      </c>
      <c r="I89" s="10">
        <f>SUM(I88)</f>
        <v>150000</v>
      </c>
      <c r="J89" s="16">
        <f t="shared" si="1"/>
        <v>150000</v>
      </c>
      <c r="K89" s="11"/>
    </row>
    <row r="90" spans="1:11" x14ac:dyDescent="0.25">
      <c r="A90" s="6" t="s">
        <v>133</v>
      </c>
      <c r="B90" s="6" t="s">
        <v>142</v>
      </c>
      <c r="C90" s="6" t="s">
        <v>15</v>
      </c>
      <c r="D90" s="6" t="s">
        <v>86</v>
      </c>
      <c r="E90" s="7" t="s">
        <v>87</v>
      </c>
      <c r="F90" s="8">
        <v>0</v>
      </c>
      <c r="G90" s="8">
        <v>2250000</v>
      </c>
      <c r="H90" s="8">
        <v>0</v>
      </c>
      <c r="I90" s="8">
        <v>100000</v>
      </c>
      <c r="J90" s="8">
        <f t="shared" si="1"/>
        <v>2350000</v>
      </c>
      <c r="K90" s="9">
        <v>0</v>
      </c>
    </row>
    <row r="91" spans="1:11" x14ac:dyDescent="0.25">
      <c r="A91" s="40" t="s">
        <v>143</v>
      </c>
      <c r="B91" s="41"/>
      <c r="C91" s="41"/>
      <c r="D91" s="41"/>
      <c r="E91" s="41"/>
      <c r="F91" s="10">
        <v>0</v>
      </c>
      <c r="G91" s="10">
        <v>2250000</v>
      </c>
      <c r="H91" s="10">
        <v>0</v>
      </c>
      <c r="I91" s="10">
        <f>SUM(I90)</f>
        <v>100000</v>
      </c>
      <c r="J91" s="16">
        <f t="shared" si="1"/>
        <v>2350000</v>
      </c>
      <c r="K91" s="11">
        <v>0</v>
      </c>
    </row>
    <row r="92" spans="1:11" x14ac:dyDescent="0.25">
      <c r="A92" s="44" t="s">
        <v>144</v>
      </c>
      <c r="B92" s="45"/>
      <c r="C92" s="45"/>
      <c r="D92" s="45"/>
      <c r="E92" s="45"/>
      <c r="F92" s="12">
        <v>5234538</v>
      </c>
      <c r="G92" s="12">
        <v>7484538</v>
      </c>
      <c r="H92" s="12">
        <v>799309.57</v>
      </c>
      <c r="I92" s="12">
        <f>SUM(I82,I84,I87,I89,I91)</f>
        <v>250000</v>
      </c>
      <c r="J92" s="12">
        <f t="shared" si="1"/>
        <v>7734538</v>
      </c>
      <c r="K92" s="13">
        <v>10.68</v>
      </c>
    </row>
    <row r="93" spans="1:11" x14ac:dyDescent="0.25">
      <c r="A93" s="6" t="s">
        <v>145</v>
      </c>
      <c r="B93" s="6" t="s">
        <v>149</v>
      </c>
      <c r="C93" s="6" t="s">
        <v>150</v>
      </c>
      <c r="D93" s="6" t="s">
        <v>147</v>
      </c>
      <c r="E93" s="7" t="s">
        <v>148</v>
      </c>
      <c r="F93" s="8">
        <v>105000</v>
      </c>
      <c r="G93" s="8">
        <v>105000</v>
      </c>
      <c r="H93" s="8">
        <v>18796</v>
      </c>
      <c r="I93" s="8"/>
      <c r="J93" s="8">
        <f t="shared" si="1"/>
        <v>105000</v>
      </c>
      <c r="K93" s="9">
        <v>17.900952380952383</v>
      </c>
    </row>
    <row r="94" spans="1:11" x14ac:dyDescent="0.25">
      <c r="A94" s="40" t="s">
        <v>151</v>
      </c>
      <c r="B94" s="41"/>
      <c r="C94" s="41"/>
      <c r="D94" s="41"/>
      <c r="E94" s="41"/>
      <c r="F94" s="10">
        <v>105000</v>
      </c>
      <c r="G94" s="10">
        <v>105000</v>
      </c>
      <c r="H94" s="10">
        <v>18796</v>
      </c>
      <c r="I94" s="10">
        <f>SUM(I93)</f>
        <v>0</v>
      </c>
      <c r="J94" s="16">
        <f t="shared" si="1"/>
        <v>105000</v>
      </c>
      <c r="K94" s="11">
        <v>17.899999999999999</v>
      </c>
    </row>
    <row r="95" spans="1:11" x14ac:dyDescent="0.25">
      <c r="A95" s="6" t="s">
        <v>145</v>
      </c>
      <c r="B95" s="6" t="s">
        <v>152</v>
      </c>
      <c r="C95" s="6" t="s">
        <v>150</v>
      </c>
      <c r="D95" s="6" t="s">
        <v>153</v>
      </c>
      <c r="E95" s="7" t="s">
        <v>154</v>
      </c>
      <c r="F95" s="8">
        <v>20000</v>
      </c>
      <c r="G95" s="8">
        <v>20000</v>
      </c>
      <c r="H95" s="8">
        <v>0</v>
      </c>
      <c r="I95" s="8"/>
      <c r="J95" s="8">
        <f t="shared" si="1"/>
        <v>20000</v>
      </c>
      <c r="K95" s="9">
        <v>0</v>
      </c>
    </row>
    <row r="96" spans="1:11" x14ac:dyDescent="0.25">
      <c r="A96" s="40" t="s">
        <v>155</v>
      </c>
      <c r="B96" s="41"/>
      <c r="C96" s="41"/>
      <c r="D96" s="41"/>
      <c r="E96" s="41"/>
      <c r="F96" s="10">
        <v>20000</v>
      </c>
      <c r="G96" s="10">
        <v>20000</v>
      </c>
      <c r="H96" s="10">
        <v>0</v>
      </c>
      <c r="I96" s="10">
        <f>SUM(I95)</f>
        <v>0</v>
      </c>
      <c r="J96" s="16">
        <f t="shared" si="1"/>
        <v>20000</v>
      </c>
      <c r="K96" s="11">
        <v>0</v>
      </c>
    </row>
    <row r="97" spans="1:11" x14ac:dyDescent="0.25">
      <c r="A97" s="6" t="s">
        <v>145</v>
      </c>
      <c r="B97" s="6" t="s">
        <v>156</v>
      </c>
      <c r="C97" s="6" t="s">
        <v>150</v>
      </c>
      <c r="D97" s="6" t="s">
        <v>81</v>
      </c>
      <c r="E97" s="7" t="s">
        <v>102</v>
      </c>
      <c r="F97" s="8">
        <v>3000</v>
      </c>
      <c r="G97" s="8">
        <v>40000</v>
      </c>
      <c r="H97" s="8">
        <v>44646</v>
      </c>
      <c r="I97" s="8">
        <v>5000</v>
      </c>
      <c r="J97" s="8">
        <f t="shared" si="1"/>
        <v>45000</v>
      </c>
      <c r="K97" s="9">
        <v>111.61499999999999</v>
      </c>
    </row>
    <row r="98" spans="1:11" x14ac:dyDescent="0.25">
      <c r="A98" s="40" t="s">
        <v>157</v>
      </c>
      <c r="B98" s="41"/>
      <c r="C98" s="41"/>
      <c r="D98" s="41"/>
      <c r="E98" s="41"/>
      <c r="F98" s="10">
        <v>3000</v>
      </c>
      <c r="G98" s="10">
        <v>40000</v>
      </c>
      <c r="H98" s="10">
        <v>44646</v>
      </c>
      <c r="I98" s="10">
        <f>SUM(I97)</f>
        <v>5000</v>
      </c>
      <c r="J98" s="16">
        <f t="shared" si="1"/>
        <v>45000</v>
      </c>
      <c r="K98" s="11">
        <v>111.62</v>
      </c>
    </row>
    <row r="99" spans="1:11" x14ac:dyDescent="0.25">
      <c r="A99" s="6" t="s">
        <v>145</v>
      </c>
      <c r="B99" s="6" t="s">
        <v>158</v>
      </c>
      <c r="C99" s="6" t="s">
        <v>146</v>
      </c>
      <c r="D99" s="6" t="s">
        <v>147</v>
      </c>
      <c r="E99" s="7" t="s">
        <v>148</v>
      </c>
      <c r="F99" s="8">
        <v>55500</v>
      </c>
      <c r="G99" s="8">
        <v>55500</v>
      </c>
      <c r="H99" s="8">
        <v>9570</v>
      </c>
      <c r="I99" s="8"/>
      <c r="J99" s="8">
        <f t="shared" si="1"/>
        <v>55500</v>
      </c>
      <c r="K99" s="9">
        <v>17.243243243243242</v>
      </c>
    </row>
    <row r="100" spans="1:11" x14ac:dyDescent="0.25">
      <c r="A100" s="40" t="s">
        <v>159</v>
      </c>
      <c r="B100" s="41"/>
      <c r="C100" s="41"/>
      <c r="D100" s="41"/>
      <c r="E100" s="41"/>
      <c r="F100" s="10">
        <v>55500</v>
      </c>
      <c r="G100" s="10">
        <v>55500</v>
      </c>
      <c r="H100" s="10">
        <v>9570</v>
      </c>
      <c r="I100" s="10">
        <f>SUM(I99)</f>
        <v>0</v>
      </c>
      <c r="J100" s="16">
        <f t="shared" si="1"/>
        <v>55500</v>
      </c>
      <c r="K100" s="11">
        <v>17.239999999999998</v>
      </c>
    </row>
    <row r="101" spans="1:11" x14ac:dyDescent="0.25">
      <c r="A101" s="44" t="s">
        <v>160</v>
      </c>
      <c r="B101" s="45"/>
      <c r="C101" s="45"/>
      <c r="D101" s="45"/>
      <c r="E101" s="45"/>
      <c r="F101" s="12">
        <v>183500</v>
      </c>
      <c r="G101" s="12">
        <v>220500</v>
      </c>
      <c r="H101" s="12">
        <v>73012</v>
      </c>
      <c r="I101" s="12">
        <f>SUM(I94,I96,I98,I100)</f>
        <v>5000</v>
      </c>
      <c r="J101" s="12">
        <f t="shared" si="1"/>
        <v>225500</v>
      </c>
      <c r="K101" s="13">
        <v>33.11</v>
      </c>
    </row>
    <row r="102" spans="1:11" x14ac:dyDescent="0.25">
      <c r="A102" s="6" t="s">
        <v>161</v>
      </c>
      <c r="B102" s="6" t="s">
        <v>162</v>
      </c>
      <c r="C102" s="6" t="s">
        <v>15</v>
      </c>
      <c r="D102" s="6" t="s">
        <v>86</v>
      </c>
      <c r="E102" s="7" t="s">
        <v>87</v>
      </c>
      <c r="F102" s="8">
        <v>1134000</v>
      </c>
      <c r="G102" s="8">
        <v>1134000</v>
      </c>
      <c r="H102" s="8">
        <v>448000</v>
      </c>
      <c r="I102" s="8"/>
      <c r="J102" s="8">
        <f t="shared" si="1"/>
        <v>1134000</v>
      </c>
      <c r="K102" s="9">
        <v>39.506172839506171</v>
      </c>
    </row>
    <row r="103" spans="1:11" x14ac:dyDescent="0.25">
      <c r="A103" s="6" t="s">
        <v>161</v>
      </c>
      <c r="B103" s="6" t="s">
        <v>162</v>
      </c>
      <c r="C103" s="6" t="s">
        <v>150</v>
      </c>
      <c r="D103" s="6" t="s">
        <v>95</v>
      </c>
      <c r="E103" s="7" t="s">
        <v>96</v>
      </c>
      <c r="F103" s="8">
        <v>40000</v>
      </c>
      <c r="G103" s="8">
        <v>40000</v>
      </c>
      <c r="H103" s="8">
        <v>21217.5</v>
      </c>
      <c r="I103" s="8"/>
      <c r="J103" s="8">
        <f t="shared" si="1"/>
        <v>40000</v>
      </c>
      <c r="K103" s="9">
        <v>53.043750000000003</v>
      </c>
    </row>
    <row r="104" spans="1:11" x14ac:dyDescent="0.25">
      <c r="A104" s="40" t="s">
        <v>163</v>
      </c>
      <c r="B104" s="41"/>
      <c r="C104" s="41"/>
      <c r="D104" s="41"/>
      <c r="E104" s="41"/>
      <c r="F104" s="10">
        <v>1174000</v>
      </c>
      <c r="G104" s="10">
        <v>1174000</v>
      </c>
      <c r="H104" s="10">
        <v>469217.5</v>
      </c>
      <c r="I104" s="10">
        <f>SUM(I102:I103)</f>
        <v>0</v>
      </c>
      <c r="J104" s="16">
        <f t="shared" si="1"/>
        <v>1174000</v>
      </c>
      <c r="K104" s="11">
        <v>39.97</v>
      </c>
    </row>
    <row r="105" spans="1:11" x14ac:dyDescent="0.25">
      <c r="A105" s="6" t="s">
        <v>161</v>
      </c>
      <c r="B105" s="6" t="s">
        <v>164</v>
      </c>
      <c r="C105" s="6" t="s">
        <v>165</v>
      </c>
      <c r="D105" s="6" t="s">
        <v>95</v>
      </c>
      <c r="E105" s="7" t="s">
        <v>96</v>
      </c>
      <c r="F105" s="8">
        <v>675000</v>
      </c>
      <c r="G105" s="8">
        <v>675000</v>
      </c>
      <c r="H105" s="8">
        <v>165000</v>
      </c>
      <c r="I105" s="8"/>
      <c r="J105" s="8">
        <f t="shared" si="1"/>
        <v>675000</v>
      </c>
      <c r="K105" s="9">
        <v>24.444444444444443</v>
      </c>
    </row>
    <row r="106" spans="1:11" x14ac:dyDescent="0.25">
      <c r="A106" s="40" t="s">
        <v>166</v>
      </c>
      <c r="B106" s="41"/>
      <c r="C106" s="41"/>
      <c r="D106" s="41"/>
      <c r="E106" s="41"/>
      <c r="F106" s="10">
        <v>675000</v>
      </c>
      <c r="G106" s="10">
        <v>675000</v>
      </c>
      <c r="H106" s="10">
        <v>165000</v>
      </c>
      <c r="I106" s="10">
        <f>SUM(I105)</f>
        <v>0</v>
      </c>
      <c r="J106" s="16">
        <f t="shared" si="1"/>
        <v>675000</v>
      </c>
      <c r="K106" s="11">
        <v>24.44</v>
      </c>
    </row>
    <row r="107" spans="1:11" x14ac:dyDescent="0.25">
      <c r="A107" s="6" t="s">
        <v>161</v>
      </c>
      <c r="B107" s="6" t="s">
        <v>167</v>
      </c>
      <c r="C107" s="6" t="s">
        <v>165</v>
      </c>
      <c r="D107" s="6" t="s">
        <v>95</v>
      </c>
      <c r="E107" s="7" t="s">
        <v>96</v>
      </c>
      <c r="F107" s="8">
        <v>193000</v>
      </c>
      <c r="G107" s="8">
        <v>193000</v>
      </c>
      <c r="H107" s="8">
        <v>141300</v>
      </c>
      <c r="I107" s="23">
        <v>-50000</v>
      </c>
      <c r="J107" s="8">
        <f t="shared" si="1"/>
        <v>143000</v>
      </c>
      <c r="K107" s="9">
        <v>73.212435233160619</v>
      </c>
    </row>
    <row r="108" spans="1:11" x14ac:dyDescent="0.25">
      <c r="A108" s="40" t="s">
        <v>168</v>
      </c>
      <c r="B108" s="41"/>
      <c r="C108" s="41"/>
      <c r="D108" s="41"/>
      <c r="E108" s="41"/>
      <c r="F108" s="10">
        <v>193000</v>
      </c>
      <c r="G108" s="10">
        <v>193000</v>
      </c>
      <c r="H108" s="10">
        <v>141300</v>
      </c>
      <c r="I108" s="10">
        <f>SUM(I107)</f>
        <v>-50000</v>
      </c>
      <c r="J108" s="16">
        <f t="shared" si="1"/>
        <v>143000</v>
      </c>
      <c r="K108" s="11">
        <v>73.209999999999994</v>
      </c>
    </row>
    <row r="109" spans="1:11" x14ac:dyDescent="0.25">
      <c r="A109" s="6" t="s">
        <v>161</v>
      </c>
      <c r="B109" s="6" t="s">
        <v>169</v>
      </c>
      <c r="C109" s="6" t="s">
        <v>170</v>
      </c>
      <c r="D109" s="6" t="s">
        <v>95</v>
      </c>
      <c r="E109" s="7" t="s">
        <v>96</v>
      </c>
      <c r="F109" s="8">
        <v>200000</v>
      </c>
      <c r="G109" s="8">
        <v>200000</v>
      </c>
      <c r="H109" s="8">
        <v>0</v>
      </c>
      <c r="I109" s="8"/>
      <c r="J109" s="8">
        <f t="shared" si="1"/>
        <v>200000</v>
      </c>
      <c r="K109" s="9">
        <v>0</v>
      </c>
    </row>
    <row r="110" spans="1:11" x14ac:dyDescent="0.25">
      <c r="A110" s="6" t="s">
        <v>161</v>
      </c>
      <c r="B110" s="6" t="s">
        <v>169</v>
      </c>
      <c r="C110" s="6" t="s">
        <v>170</v>
      </c>
      <c r="D110" s="6" t="s">
        <v>171</v>
      </c>
      <c r="E110" s="7" t="s">
        <v>172</v>
      </c>
      <c r="F110" s="8">
        <v>10000</v>
      </c>
      <c r="G110" s="8">
        <v>10000</v>
      </c>
      <c r="H110" s="8">
        <v>15660</v>
      </c>
      <c r="I110" s="8">
        <v>6000</v>
      </c>
      <c r="J110" s="8">
        <f t="shared" si="1"/>
        <v>16000</v>
      </c>
      <c r="K110" s="9">
        <v>156.6</v>
      </c>
    </row>
    <row r="111" spans="1:11" x14ac:dyDescent="0.25">
      <c r="A111" s="40" t="s">
        <v>173</v>
      </c>
      <c r="B111" s="41"/>
      <c r="C111" s="41"/>
      <c r="D111" s="41"/>
      <c r="E111" s="41"/>
      <c r="F111" s="10">
        <v>210000</v>
      </c>
      <c r="G111" s="10">
        <v>210000</v>
      </c>
      <c r="H111" s="10">
        <v>15660</v>
      </c>
      <c r="I111" s="10">
        <f>SUM(I109:I110)</f>
        <v>6000</v>
      </c>
      <c r="J111" s="16">
        <f t="shared" si="1"/>
        <v>216000</v>
      </c>
      <c r="K111" s="11">
        <v>7.46</v>
      </c>
    </row>
    <row r="112" spans="1:11" x14ac:dyDescent="0.25">
      <c r="A112" s="6" t="s">
        <v>161</v>
      </c>
      <c r="B112" s="6" t="s">
        <v>174</v>
      </c>
      <c r="C112" s="6" t="s">
        <v>175</v>
      </c>
      <c r="D112" s="6" t="s">
        <v>95</v>
      </c>
      <c r="E112" s="7" t="s">
        <v>96</v>
      </c>
      <c r="F112" s="8">
        <v>759000</v>
      </c>
      <c r="G112" s="8">
        <v>809000</v>
      </c>
      <c r="H112" s="8">
        <v>342608.38</v>
      </c>
      <c r="I112" s="8"/>
      <c r="J112" s="8">
        <f t="shared" si="1"/>
        <v>809000</v>
      </c>
      <c r="K112" s="9">
        <v>42.34961433868974</v>
      </c>
    </row>
    <row r="113" spans="1:11" x14ac:dyDescent="0.25">
      <c r="A113" s="6" t="s">
        <v>161</v>
      </c>
      <c r="B113" s="6" t="s">
        <v>174</v>
      </c>
      <c r="C113" s="6" t="s">
        <v>175</v>
      </c>
      <c r="D113" s="6" t="s">
        <v>123</v>
      </c>
      <c r="E113" s="7" t="s">
        <v>124</v>
      </c>
      <c r="F113" s="8">
        <v>1230000</v>
      </c>
      <c r="G113" s="8">
        <v>1480000</v>
      </c>
      <c r="H113" s="8">
        <v>762009.98</v>
      </c>
      <c r="I113" s="8">
        <v>140000</v>
      </c>
      <c r="J113" s="8">
        <f t="shared" si="1"/>
        <v>1620000</v>
      </c>
      <c r="K113" s="9">
        <v>51.487160810810813</v>
      </c>
    </row>
    <row r="114" spans="1:11" x14ac:dyDescent="0.25">
      <c r="A114" s="40" t="s">
        <v>176</v>
      </c>
      <c r="B114" s="41"/>
      <c r="C114" s="41"/>
      <c r="D114" s="41"/>
      <c r="E114" s="41"/>
      <c r="F114" s="10">
        <v>1989000</v>
      </c>
      <c r="G114" s="10">
        <v>2289000</v>
      </c>
      <c r="H114" s="10">
        <v>1104618.3600000001</v>
      </c>
      <c r="I114" s="10">
        <f>SUM(I112:I113)</f>
        <v>140000</v>
      </c>
      <c r="J114" s="16">
        <f t="shared" si="1"/>
        <v>2429000</v>
      </c>
      <c r="K114" s="11">
        <v>48.26</v>
      </c>
    </row>
    <row r="115" spans="1:11" x14ac:dyDescent="0.25">
      <c r="A115" s="6" t="s">
        <v>161</v>
      </c>
      <c r="B115" s="6" t="s">
        <v>177</v>
      </c>
      <c r="C115" s="6" t="s">
        <v>175</v>
      </c>
      <c r="D115" s="6" t="s">
        <v>178</v>
      </c>
      <c r="E115" s="7" t="s">
        <v>179</v>
      </c>
      <c r="F115" s="8">
        <v>0</v>
      </c>
      <c r="G115" s="8">
        <v>1000</v>
      </c>
      <c r="H115" s="8">
        <v>7975</v>
      </c>
      <c r="I115" s="8">
        <v>7000</v>
      </c>
      <c r="J115" s="8">
        <f t="shared" si="1"/>
        <v>8000</v>
      </c>
      <c r="K115" s="9">
        <v>797.5</v>
      </c>
    </row>
    <row r="116" spans="1:11" x14ac:dyDescent="0.25">
      <c r="A116" s="6" t="s">
        <v>161</v>
      </c>
      <c r="B116" s="6" t="s">
        <v>177</v>
      </c>
      <c r="C116" s="6" t="s">
        <v>150</v>
      </c>
      <c r="D116" s="6" t="s">
        <v>178</v>
      </c>
      <c r="E116" s="7" t="s">
        <v>179</v>
      </c>
      <c r="F116" s="8">
        <v>2800</v>
      </c>
      <c r="G116" s="8">
        <v>2800</v>
      </c>
      <c r="H116" s="8">
        <v>1089</v>
      </c>
      <c r="I116" s="8"/>
      <c r="J116" s="8">
        <f t="shared" si="1"/>
        <v>2800</v>
      </c>
      <c r="K116" s="9">
        <v>38.892857142857146</v>
      </c>
    </row>
    <row r="117" spans="1:11" x14ac:dyDescent="0.25">
      <c r="A117" s="40" t="s">
        <v>180</v>
      </c>
      <c r="B117" s="41"/>
      <c r="C117" s="41"/>
      <c r="D117" s="41"/>
      <c r="E117" s="41"/>
      <c r="F117" s="10">
        <v>2800</v>
      </c>
      <c r="G117" s="10">
        <v>3800</v>
      </c>
      <c r="H117" s="10">
        <v>9064</v>
      </c>
      <c r="I117" s="10">
        <f>SUM(I115:I116)</f>
        <v>7000</v>
      </c>
      <c r="J117" s="16">
        <f t="shared" si="1"/>
        <v>10800</v>
      </c>
      <c r="K117" s="11">
        <v>238.53</v>
      </c>
    </row>
    <row r="118" spans="1:11" x14ac:dyDescent="0.25">
      <c r="A118" s="6" t="s">
        <v>161</v>
      </c>
      <c r="B118" s="6" t="s">
        <v>181</v>
      </c>
      <c r="C118" s="6" t="s">
        <v>182</v>
      </c>
      <c r="D118" s="6" t="s">
        <v>95</v>
      </c>
      <c r="E118" s="7" t="s">
        <v>96</v>
      </c>
      <c r="F118" s="8">
        <v>850000</v>
      </c>
      <c r="G118" s="8">
        <v>850000</v>
      </c>
      <c r="H118" s="8">
        <v>410554</v>
      </c>
      <c r="I118" s="8"/>
      <c r="J118" s="8">
        <f t="shared" si="1"/>
        <v>850000</v>
      </c>
      <c r="K118" s="9">
        <v>48.300470588235292</v>
      </c>
    </row>
    <row r="119" spans="1:11" x14ac:dyDescent="0.25">
      <c r="A119" s="6" t="s">
        <v>161</v>
      </c>
      <c r="B119" s="6" t="s">
        <v>181</v>
      </c>
      <c r="C119" s="6" t="s">
        <v>182</v>
      </c>
      <c r="D119" s="6" t="s">
        <v>123</v>
      </c>
      <c r="E119" s="7" t="s">
        <v>124</v>
      </c>
      <c r="F119" s="8">
        <v>2500000</v>
      </c>
      <c r="G119" s="8">
        <v>2500000</v>
      </c>
      <c r="H119" s="8">
        <v>931325</v>
      </c>
      <c r="I119" s="8"/>
      <c r="J119" s="8">
        <f t="shared" si="1"/>
        <v>2500000</v>
      </c>
      <c r="K119" s="9">
        <v>37.253</v>
      </c>
    </row>
    <row r="120" spans="1:11" x14ac:dyDescent="0.25">
      <c r="A120" s="40" t="s">
        <v>183</v>
      </c>
      <c r="B120" s="41"/>
      <c r="C120" s="41"/>
      <c r="D120" s="41"/>
      <c r="E120" s="41"/>
      <c r="F120" s="10">
        <v>3350000</v>
      </c>
      <c r="G120" s="10">
        <v>3350000</v>
      </c>
      <c r="H120" s="10">
        <v>1341879</v>
      </c>
      <c r="I120" s="10">
        <f>SUM(I118:I119)</f>
        <v>0</v>
      </c>
      <c r="J120" s="16">
        <f t="shared" si="1"/>
        <v>3350000</v>
      </c>
      <c r="K120" s="11">
        <v>40.06</v>
      </c>
    </row>
    <row r="121" spans="1:11" x14ac:dyDescent="0.25">
      <c r="A121" s="44" t="s">
        <v>184</v>
      </c>
      <c r="B121" s="45"/>
      <c r="C121" s="45"/>
      <c r="D121" s="45"/>
      <c r="E121" s="45"/>
      <c r="F121" s="12">
        <v>7593800</v>
      </c>
      <c r="G121" s="12">
        <v>7894800</v>
      </c>
      <c r="H121" s="12">
        <v>3246738.86</v>
      </c>
      <c r="I121" s="12">
        <f>SUM(I104,I106,I108,I111,I114,I117,I120)</f>
        <v>103000</v>
      </c>
      <c r="J121" s="12">
        <f t="shared" si="1"/>
        <v>7997800</v>
      </c>
      <c r="K121" s="13">
        <v>41.13</v>
      </c>
    </row>
    <row r="122" spans="1:11" x14ac:dyDescent="0.25">
      <c r="A122" s="6" t="s">
        <v>185</v>
      </c>
      <c r="B122" s="6" t="s">
        <v>186</v>
      </c>
      <c r="C122" s="6" t="s">
        <v>15</v>
      </c>
      <c r="D122" s="6" t="s">
        <v>187</v>
      </c>
      <c r="E122" s="7" t="s">
        <v>188</v>
      </c>
      <c r="F122" s="8">
        <v>2001400</v>
      </c>
      <c r="G122" s="8">
        <v>2001400</v>
      </c>
      <c r="H122" s="8">
        <v>667133</v>
      </c>
      <c r="I122" s="8"/>
      <c r="J122" s="8">
        <f t="shared" si="1"/>
        <v>2001400</v>
      </c>
      <c r="K122" s="9">
        <v>33.333316678325176</v>
      </c>
    </row>
    <row r="123" spans="1:11" x14ac:dyDescent="0.25">
      <c r="A123" s="40" t="s">
        <v>189</v>
      </c>
      <c r="B123" s="41"/>
      <c r="C123" s="41"/>
      <c r="D123" s="41"/>
      <c r="E123" s="41"/>
      <c r="F123" s="10">
        <v>2001400</v>
      </c>
      <c r="G123" s="10">
        <v>2001400</v>
      </c>
      <c r="H123" s="10">
        <v>667133</v>
      </c>
      <c r="I123" s="10">
        <f>SUM(I122)</f>
        <v>0</v>
      </c>
      <c r="J123" s="16">
        <f t="shared" si="1"/>
        <v>2001400</v>
      </c>
      <c r="K123" s="11">
        <v>33.33</v>
      </c>
    </row>
    <row r="124" spans="1:11" x14ac:dyDescent="0.25">
      <c r="A124" s="6" t="s">
        <v>185</v>
      </c>
      <c r="B124" s="6" t="s">
        <v>190</v>
      </c>
      <c r="C124" s="6" t="s">
        <v>191</v>
      </c>
      <c r="D124" s="6" t="s">
        <v>95</v>
      </c>
      <c r="E124" s="7" t="s">
        <v>96</v>
      </c>
      <c r="F124" s="8">
        <v>30000</v>
      </c>
      <c r="G124" s="8">
        <v>30000</v>
      </c>
      <c r="H124" s="8">
        <v>11792</v>
      </c>
      <c r="I124" s="8"/>
      <c r="J124" s="8">
        <f t="shared" si="1"/>
        <v>30000</v>
      </c>
      <c r="K124" s="9">
        <v>39.306666666666665</v>
      </c>
    </row>
    <row r="125" spans="1:11" x14ac:dyDescent="0.25">
      <c r="A125" s="40" t="s">
        <v>192</v>
      </c>
      <c r="B125" s="41"/>
      <c r="C125" s="41"/>
      <c r="D125" s="41"/>
      <c r="E125" s="41"/>
      <c r="F125" s="10">
        <v>30000</v>
      </c>
      <c r="G125" s="10">
        <v>30000</v>
      </c>
      <c r="H125" s="10">
        <v>11792</v>
      </c>
      <c r="I125" s="10">
        <f>SUM(I124)</f>
        <v>0</v>
      </c>
      <c r="J125" s="16">
        <f t="shared" si="1"/>
        <v>30000</v>
      </c>
      <c r="K125" s="11">
        <v>39.31</v>
      </c>
    </row>
    <row r="126" spans="1:11" x14ac:dyDescent="0.25">
      <c r="A126" s="6" t="s">
        <v>185</v>
      </c>
      <c r="B126" s="6" t="s">
        <v>193</v>
      </c>
      <c r="C126" s="6" t="s">
        <v>194</v>
      </c>
      <c r="D126" s="6" t="s">
        <v>95</v>
      </c>
      <c r="E126" s="7" t="s">
        <v>96</v>
      </c>
      <c r="F126" s="8">
        <v>8000</v>
      </c>
      <c r="G126" s="8">
        <v>8000</v>
      </c>
      <c r="H126" s="8">
        <v>220</v>
      </c>
      <c r="I126" s="8"/>
      <c r="J126" s="8">
        <f t="shared" si="1"/>
        <v>8000</v>
      </c>
      <c r="K126" s="9">
        <v>2.75</v>
      </c>
    </row>
    <row r="127" spans="1:11" x14ac:dyDescent="0.25">
      <c r="A127" s="6" t="s">
        <v>185</v>
      </c>
      <c r="B127" s="6" t="s">
        <v>193</v>
      </c>
      <c r="C127" s="6" t="s">
        <v>18</v>
      </c>
      <c r="D127" s="6" t="s">
        <v>195</v>
      </c>
      <c r="E127" s="7" t="s">
        <v>196</v>
      </c>
      <c r="F127" s="8">
        <v>50000</v>
      </c>
      <c r="G127" s="8">
        <v>50000</v>
      </c>
      <c r="H127" s="8">
        <v>-625</v>
      </c>
      <c r="I127" s="8"/>
      <c r="J127" s="8">
        <f t="shared" si="1"/>
        <v>50000</v>
      </c>
      <c r="K127" s="9">
        <v>-1.25</v>
      </c>
    </row>
    <row r="128" spans="1:11" x14ac:dyDescent="0.25">
      <c r="A128" s="40" t="s">
        <v>197</v>
      </c>
      <c r="B128" s="41"/>
      <c r="C128" s="41"/>
      <c r="D128" s="41"/>
      <c r="E128" s="41"/>
      <c r="F128" s="10">
        <v>58000</v>
      </c>
      <c r="G128" s="10">
        <v>58000</v>
      </c>
      <c r="H128" s="10">
        <v>-405</v>
      </c>
      <c r="I128" s="10">
        <f>SUM(I126:I127)</f>
        <v>0</v>
      </c>
      <c r="J128" s="16">
        <f t="shared" si="1"/>
        <v>58000</v>
      </c>
      <c r="K128" s="11">
        <v>-0.7</v>
      </c>
    </row>
    <row r="129" spans="1:11" x14ac:dyDescent="0.25">
      <c r="A129" s="6" t="s">
        <v>185</v>
      </c>
      <c r="B129" s="6" t="s">
        <v>198</v>
      </c>
      <c r="C129" s="6" t="s">
        <v>150</v>
      </c>
      <c r="D129" s="6" t="s">
        <v>95</v>
      </c>
      <c r="E129" s="7" t="s">
        <v>96</v>
      </c>
      <c r="F129" s="8">
        <v>30000</v>
      </c>
      <c r="G129" s="8">
        <v>151000</v>
      </c>
      <c r="H129" s="8">
        <v>157050</v>
      </c>
      <c r="I129" s="8">
        <v>6100</v>
      </c>
      <c r="J129" s="8">
        <f t="shared" si="1"/>
        <v>157100</v>
      </c>
      <c r="K129" s="9">
        <v>104.00662251655629</v>
      </c>
    </row>
    <row r="130" spans="1:11" x14ac:dyDescent="0.25">
      <c r="A130" s="40" t="s">
        <v>199</v>
      </c>
      <c r="B130" s="41"/>
      <c r="C130" s="41"/>
      <c r="D130" s="41"/>
      <c r="E130" s="41"/>
      <c r="F130" s="10">
        <v>30000</v>
      </c>
      <c r="G130" s="10">
        <v>151000</v>
      </c>
      <c r="H130" s="10">
        <v>157050</v>
      </c>
      <c r="I130" s="10">
        <f>SUM(I129)</f>
        <v>6100</v>
      </c>
      <c r="J130" s="16">
        <f t="shared" si="1"/>
        <v>157100</v>
      </c>
      <c r="K130" s="11">
        <v>104.01</v>
      </c>
    </row>
    <row r="131" spans="1:11" x14ac:dyDescent="0.25">
      <c r="A131" s="6" t="s">
        <v>185</v>
      </c>
      <c r="B131" s="6" t="s">
        <v>200</v>
      </c>
      <c r="C131" s="6" t="s">
        <v>150</v>
      </c>
      <c r="D131" s="6" t="s">
        <v>19</v>
      </c>
      <c r="E131" s="7" t="s">
        <v>20</v>
      </c>
      <c r="F131" s="8">
        <v>42000</v>
      </c>
      <c r="G131" s="8">
        <v>42000</v>
      </c>
      <c r="H131" s="8">
        <v>10000</v>
      </c>
      <c r="I131" s="8"/>
      <c r="J131" s="8">
        <f t="shared" si="1"/>
        <v>42000</v>
      </c>
      <c r="K131" s="9">
        <v>23.80952380952381</v>
      </c>
    </row>
    <row r="132" spans="1:11" x14ac:dyDescent="0.25">
      <c r="A132" s="40" t="s">
        <v>201</v>
      </c>
      <c r="B132" s="41"/>
      <c r="C132" s="41"/>
      <c r="D132" s="41"/>
      <c r="E132" s="41"/>
      <c r="F132" s="10">
        <v>42000</v>
      </c>
      <c r="G132" s="10">
        <v>42000</v>
      </c>
      <c r="H132" s="10">
        <v>10000</v>
      </c>
      <c r="I132" s="10">
        <f>SUM(I131)</f>
        <v>0</v>
      </c>
      <c r="J132" s="16">
        <f t="shared" si="1"/>
        <v>42000</v>
      </c>
      <c r="K132" s="11">
        <v>23.81</v>
      </c>
    </row>
    <row r="133" spans="1:11" x14ac:dyDescent="0.25">
      <c r="A133" s="44" t="s">
        <v>202</v>
      </c>
      <c r="B133" s="45"/>
      <c r="C133" s="45"/>
      <c r="D133" s="45"/>
      <c r="E133" s="45"/>
      <c r="F133" s="12">
        <v>2161400</v>
      </c>
      <c r="G133" s="12">
        <v>2282400</v>
      </c>
      <c r="H133" s="12">
        <v>845570</v>
      </c>
      <c r="I133" s="12">
        <f>SUM(I123,I125,I128,I130,I132)</f>
        <v>6100</v>
      </c>
      <c r="J133" s="12">
        <f t="shared" si="1"/>
        <v>2288500</v>
      </c>
      <c r="K133" s="13">
        <v>37.049999999999997</v>
      </c>
    </row>
    <row r="134" spans="1:11" x14ac:dyDescent="0.25">
      <c r="A134" s="6" t="s">
        <v>203</v>
      </c>
      <c r="B134" s="6" t="s">
        <v>204</v>
      </c>
      <c r="C134" s="6" t="s">
        <v>205</v>
      </c>
      <c r="D134" s="6" t="s">
        <v>206</v>
      </c>
      <c r="E134" s="7" t="s">
        <v>207</v>
      </c>
      <c r="F134" s="8">
        <v>5000</v>
      </c>
      <c r="G134" s="8">
        <v>5000</v>
      </c>
      <c r="H134" s="8">
        <v>600</v>
      </c>
      <c r="I134" s="8"/>
      <c r="J134" s="8">
        <f t="shared" si="1"/>
        <v>5000</v>
      </c>
      <c r="K134" s="9">
        <v>12</v>
      </c>
    </row>
    <row r="135" spans="1:11" x14ac:dyDescent="0.25">
      <c r="A135" s="40" t="s">
        <v>208</v>
      </c>
      <c r="B135" s="41"/>
      <c r="C135" s="41"/>
      <c r="D135" s="41"/>
      <c r="E135" s="41"/>
      <c r="F135" s="10">
        <v>5000</v>
      </c>
      <c r="G135" s="10">
        <v>5000</v>
      </c>
      <c r="H135" s="10">
        <v>600</v>
      </c>
      <c r="I135" s="10">
        <f>SUM(I134:I134)</f>
        <v>0</v>
      </c>
      <c r="J135" s="16">
        <f t="shared" si="1"/>
        <v>5000</v>
      </c>
      <c r="K135" s="11">
        <v>12</v>
      </c>
    </row>
    <row r="136" spans="1:11" x14ac:dyDescent="0.25">
      <c r="A136" s="44" t="s">
        <v>209</v>
      </c>
      <c r="B136" s="45"/>
      <c r="C136" s="45"/>
      <c r="D136" s="45"/>
      <c r="E136" s="45"/>
      <c r="F136" s="12">
        <v>5000</v>
      </c>
      <c r="G136" s="12">
        <v>5000</v>
      </c>
      <c r="H136" s="12">
        <v>600</v>
      </c>
      <c r="I136" s="12">
        <f>SUM(I135)</f>
        <v>0</v>
      </c>
      <c r="J136" s="12">
        <f t="shared" si="1"/>
        <v>5000</v>
      </c>
      <c r="K136" s="13">
        <v>12</v>
      </c>
    </row>
    <row r="137" spans="1:11" x14ac:dyDescent="0.25">
      <c r="A137" s="6" t="s">
        <v>210</v>
      </c>
      <c r="B137" s="6" t="s">
        <v>211</v>
      </c>
      <c r="C137" s="6" t="s">
        <v>212</v>
      </c>
      <c r="D137" s="6" t="s">
        <v>95</v>
      </c>
      <c r="E137" s="7" t="s">
        <v>96</v>
      </c>
      <c r="F137" s="8">
        <v>35000</v>
      </c>
      <c r="G137" s="8">
        <v>35000</v>
      </c>
      <c r="H137" s="8">
        <v>8000</v>
      </c>
      <c r="I137" s="8"/>
      <c r="J137" s="8">
        <f t="shared" si="1"/>
        <v>35000</v>
      </c>
      <c r="K137" s="9">
        <v>22.857142857142858</v>
      </c>
    </row>
    <row r="138" spans="1:11" x14ac:dyDescent="0.25">
      <c r="A138" s="40" t="s">
        <v>213</v>
      </c>
      <c r="B138" s="41"/>
      <c r="C138" s="41"/>
      <c r="D138" s="41"/>
      <c r="E138" s="41"/>
      <c r="F138" s="10">
        <v>35000</v>
      </c>
      <c r="G138" s="10">
        <v>35000</v>
      </c>
      <c r="H138" s="10">
        <v>8000</v>
      </c>
      <c r="I138" s="10">
        <f>SUM(I137)</f>
        <v>0</v>
      </c>
      <c r="J138" s="16">
        <f t="shared" si="1"/>
        <v>35000</v>
      </c>
      <c r="K138" s="11">
        <v>22.86</v>
      </c>
    </row>
    <row r="139" spans="1:11" x14ac:dyDescent="0.25">
      <c r="A139" s="6" t="s">
        <v>210</v>
      </c>
      <c r="B139" s="6" t="s">
        <v>214</v>
      </c>
      <c r="C139" s="6" t="s">
        <v>212</v>
      </c>
      <c r="D139" s="6" t="s">
        <v>95</v>
      </c>
      <c r="E139" s="7" t="s">
        <v>96</v>
      </c>
      <c r="F139" s="8">
        <v>10000</v>
      </c>
      <c r="G139" s="8">
        <v>10000</v>
      </c>
      <c r="H139" s="8">
        <v>17500</v>
      </c>
      <c r="I139" s="8">
        <v>10000</v>
      </c>
      <c r="J139" s="8">
        <f t="shared" si="1"/>
        <v>20000</v>
      </c>
      <c r="K139" s="9">
        <v>175</v>
      </c>
    </row>
    <row r="140" spans="1:11" x14ac:dyDescent="0.25">
      <c r="A140" s="40" t="s">
        <v>215</v>
      </c>
      <c r="B140" s="41"/>
      <c r="C140" s="41"/>
      <c r="D140" s="41"/>
      <c r="E140" s="41"/>
      <c r="F140" s="10">
        <v>10000</v>
      </c>
      <c r="G140" s="10">
        <v>10000</v>
      </c>
      <c r="H140" s="10">
        <v>17500</v>
      </c>
      <c r="I140" s="10">
        <f>SUM(I139)</f>
        <v>10000</v>
      </c>
      <c r="J140" s="16">
        <f t="shared" ref="J140:J166" si="2">G140+I140</f>
        <v>20000</v>
      </c>
      <c r="K140" s="11">
        <v>175</v>
      </c>
    </row>
    <row r="141" spans="1:11" x14ac:dyDescent="0.25">
      <c r="A141" s="44" t="s">
        <v>216</v>
      </c>
      <c r="B141" s="45"/>
      <c r="C141" s="45"/>
      <c r="D141" s="45"/>
      <c r="E141" s="45"/>
      <c r="F141" s="12">
        <v>45000</v>
      </c>
      <c r="G141" s="12">
        <v>45000</v>
      </c>
      <c r="H141" s="12">
        <v>25500</v>
      </c>
      <c r="I141" s="12">
        <f>SUM(I138,I140)</f>
        <v>10000</v>
      </c>
      <c r="J141" s="12">
        <f t="shared" si="2"/>
        <v>55000</v>
      </c>
      <c r="K141" s="13">
        <v>56.67</v>
      </c>
    </row>
    <row r="142" spans="1:11" x14ac:dyDescent="0.25">
      <c r="A142" s="6" t="s">
        <v>217</v>
      </c>
      <c r="B142" s="6" t="s">
        <v>218</v>
      </c>
      <c r="C142" s="6" t="s">
        <v>153</v>
      </c>
      <c r="D142" s="6" t="s">
        <v>219</v>
      </c>
      <c r="E142" s="7" t="s">
        <v>220</v>
      </c>
      <c r="F142" s="8">
        <v>0</v>
      </c>
      <c r="G142" s="8">
        <v>0</v>
      </c>
      <c r="H142" s="8">
        <v>10637</v>
      </c>
      <c r="I142" s="8">
        <v>10637</v>
      </c>
      <c r="J142" s="8">
        <f t="shared" si="2"/>
        <v>10637</v>
      </c>
      <c r="K142" s="9">
        <v>0</v>
      </c>
    </row>
    <row r="143" spans="1:11" x14ac:dyDescent="0.25">
      <c r="A143" s="40" t="s">
        <v>221</v>
      </c>
      <c r="B143" s="41"/>
      <c r="C143" s="41"/>
      <c r="D143" s="41"/>
      <c r="E143" s="41"/>
      <c r="F143" s="10">
        <v>0</v>
      </c>
      <c r="G143" s="10">
        <v>0</v>
      </c>
      <c r="H143" s="10">
        <v>10637</v>
      </c>
      <c r="I143" s="10">
        <f>SUM(I142)</f>
        <v>10637</v>
      </c>
      <c r="J143" s="16">
        <f t="shared" si="2"/>
        <v>10637</v>
      </c>
      <c r="K143" s="11">
        <v>0</v>
      </c>
    </row>
    <row r="144" spans="1:11" x14ac:dyDescent="0.25">
      <c r="A144" s="6" t="s">
        <v>217</v>
      </c>
      <c r="B144" s="6" t="s">
        <v>222</v>
      </c>
      <c r="C144" s="6" t="s">
        <v>153</v>
      </c>
      <c r="D144" s="6" t="s">
        <v>219</v>
      </c>
      <c r="E144" s="7" t="s">
        <v>220</v>
      </c>
      <c r="F144" s="8">
        <v>0</v>
      </c>
      <c r="G144" s="8">
        <v>0</v>
      </c>
      <c r="H144" s="8">
        <v>16212.56</v>
      </c>
      <c r="I144" s="8">
        <v>16213</v>
      </c>
      <c r="J144" s="8">
        <f t="shared" si="2"/>
        <v>16213</v>
      </c>
      <c r="K144" s="9">
        <v>0</v>
      </c>
    </row>
    <row r="145" spans="1:11" x14ac:dyDescent="0.25">
      <c r="A145" s="40" t="s">
        <v>223</v>
      </c>
      <c r="B145" s="41"/>
      <c r="C145" s="41"/>
      <c r="D145" s="41"/>
      <c r="E145" s="41"/>
      <c r="F145" s="10">
        <v>0</v>
      </c>
      <c r="G145" s="10">
        <v>0</v>
      </c>
      <c r="H145" s="10">
        <v>16212.56</v>
      </c>
      <c r="I145" s="10">
        <f>SUM(I144)</f>
        <v>16213</v>
      </c>
      <c r="J145" s="16">
        <f t="shared" si="2"/>
        <v>16213</v>
      </c>
      <c r="K145" s="11">
        <v>0</v>
      </c>
    </row>
    <row r="146" spans="1:11" x14ac:dyDescent="0.25">
      <c r="A146" s="6" t="s">
        <v>217</v>
      </c>
      <c r="B146" s="6" t="s">
        <v>224</v>
      </c>
      <c r="C146" s="6" t="s">
        <v>15</v>
      </c>
      <c r="D146" s="6" t="s">
        <v>86</v>
      </c>
      <c r="E146" s="7" t="s">
        <v>87</v>
      </c>
      <c r="F146" s="8">
        <v>0</v>
      </c>
      <c r="G146" s="8">
        <v>0</v>
      </c>
      <c r="H146" s="8">
        <v>727548</v>
      </c>
      <c r="I146" s="8">
        <v>727548</v>
      </c>
      <c r="J146" s="8">
        <f t="shared" si="2"/>
        <v>727548</v>
      </c>
      <c r="K146" s="9">
        <v>0</v>
      </c>
    </row>
    <row r="147" spans="1:11" x14ac:dyDescent="0.25">
      <c r="A147" s="6" t="s">
        <v>217</v>
      </c>
      <c r="B147" s="6" t="s">
        <v>224</v>
      </c>
      <c r="C147" s="6" t="s">
        <v>225</v>
      </c>
      <c r="D147" s="6" t="s">
        <v>219</v>
      </c>
      <c r="E147" s="7" t="s">
        <v>220</v>
      </c>
      <c r="F147" s="8">
        <v>0</v>
      </c>
      <c r="G147" s="8">
        <v>0</v>
      </c>
      <c r="H147" s="8">
        <v>42699.66</v>
      </c>
      <c r="I147" s="8">
        <v>42700</v>
      </c>
      <c r="J147" s="8">
        <f t="shared" si="2"/>
        <v>42700</v>
      </c>
      <c r="K147" s="9">
        <v>0</v>
      </c>
    </row>
    <row r="148" spans="1:11" x14ac:dyDescent="0.25">
      <c r="A148" s="40" t="s">
        <v>226</v>
      </c>
      <c r="B148" s="41"/>
      <c r="C148" s="41"/>
      <c r="D148" s="41"/>
      <c r="E148" s="41"/>
      <c r="F148" s="10">
        <v>0</v>
      </c>
      <c r="G148" s="10">
        <v>0</v>
      </c>
      <c r="H148" s="10">
        <v>770247.66</v>
      </c>
      <c r="I148" s="10">
        <f>SUM(I146:I147)</f>
        <v>770248</v>
      </c>
      <c r="J148" s="16">
        <f t="shared" si="2"/>
        <v>770248</v>
      </c>
      <c r="K148" s="11">
        <v>0</v>
      </c>
    </row>
    <row r="149" spans="1:11" x14ac:dyDescent="0.25">
      <c r="A149" s="44" t="s">
        <v>227</v>
      </c>
      <c r="B149" s="45"/>
      <c r="C149" s="45"/>
      <c r="D149" s="45"/>
      <c r="E149" s="45"/>
      <c r="F149" s="12">
        <v>0</v>
      </c>
      <c r="G149" s="12">
        <v>0</v>
      </c>
      <c r="H149" s="12">
        <v>797097.22</v>
      </c>
      <c r="I149" s="12">
        <f>SUM(I143,I145,I148)</f>
        <v>797098</v>
      </c>
      <c r="J149" s="12">
        <f t="shared" si="2"/>
        <v>797098</v>
      </c>
      <c r="K149" s="13">
        <v>0</v>
      </c>
    </row>
    <row r="150" spans="1:11" x14ac:dyDescent="0.25">
      <c r="A150" s="6" t="s">
        <v>228</v>
      </c>
      <c r="B150" s="6" t="s">
        <v>229</v>
      </c>
      <c r="C150" s="6" t="s">
        <v>15</v>
      </c>
      <c r="D150" s="6" t="s">
        <v>230</v>
      </c>
      <c r="E150" s="7" t="s">
        <v>231</v>
      </c>
      <c r="F150" s="8">
        <v>3000</v>
      </c>
      <c r="G150" s="8">
        <v>3000</v>
      </c>
      <c r="H150" s="8">
        <v>0</v>
      </c>
      <c r="I150" s="8"/>
      <c r="J150" s="8">
        <f t="shared" si="2"/>
        <v>3000</v>
      </c>
      <c r="K150" s="9">
        <v>0</v>
      </c>
    </row>
    <row r="151" spans="1:11" x14ac:dyDescent="0.25">
      <c r="A151" s="40" t="s">
        <v>232</v>
      </c>
      <c r="B151" s="41"/>
      <c r="C151" s="41"/>
      <c r="D151" s="41"/>
      <c r="E151" s="41"/>
      <c r="F151" s="10">
        <v>3000</v>
      </c>
      <c r="G151" s="10">
        <v>3000</v>
      </c>
      <c r="H151" s="10">
        <v>0</v>
      </c>
      <c r="I151" s="10">
        <f>SUM(I150)</f>
        <v>0</v>
      </c>
      <c r="J151" s="16">
        <f t="shared" si="2"/>
        <v>3000</v>
      </c>
      <c r="K151" s="11">
        <v>0</v>
      </c>
    </row>
    <row r="152" spans="1:11" x14ac:dyDescent="0.25">
      <c r="A152" s="6" t="s">
        <v>228</v>
      </c>
      <c r="B152" s="6" t="s">
        <v>233</v>
      </c>
      <c r="C152" s="6" t="s">
        <v>115</v>
      </c>
      <c r="D152" s="6" t="s">
        <v>94</v>
      </c>
      <c r="E152" s="7" t="s">
        <v>234</v>
      </c>
      <c r="F152" s="8">
        <v>500</v>
      </c>
      <c r="G152" s="8">
        <v>500</v>
      </c>
      <c r="H152" s="8">
        <v>284.31</v>
      </c>
      <c r="I152" s="8"/>
      <c r="J152" s="8">
        <f t="shared" si="2"/>
        <v>500</v>
      </c>
      <c r="K152" s="9">
        <v>56.862000000000002</v>
      </c>
    </row>
    <row r="153" spans="1:11" x14ac:dyDescent="0.25">
      <c r="A153" s="6" t="s">
        <v>228</v>
      </c>
      <c r="B153" s="6" t="s">
        <v>233</v>
      </c>
      <c r="C153" s="6" t="s">
        <v>18</v>
      </c>
      <c r="D153" s="6" t="s">
        <v>94</v>
      </c>
      <c r="E153" s="7" t="s">
        <v>234</v>
      </c>
      <c r="F153" s="8">
        <v>3500</v>
      </c>
      <c r="G153" s="8">
        <v>3500</v>
      </c>
      <c r="H153" s="8">
        <v>1269</v>
      </c>
      <c r="I153" s="8"/>
      <c r="J153" s="8">
        <f t="shared" si="2"/>
        <v>3500</v>
      </c>
      <c r="K153" s="9">
        <v>36.25714285714286</v>
      </c>
    </row>
    <row r="154" spans="1:11" x14ac:dyDescent="0.25">
      <c r="A154" s="40" t="s">
        <v>235</v>
      </c>
      <c r="B154" s="41"/>
      <c r="C154" s="41"/>
      <c r="D154" s="41"/>
      <c r="E154" s="41"/>
      <c r="F154" s="10">
        <v>4000</v>
      </c>
      <c r="G154" s="10">
        <v>4000</v>
      </c>
      <c r="H154" s="10">
        <v>1553.31</v>
      </c>
      <c r="I154" s="10">
        <f>SUM(I152:I153)</f>
        <v>0</v>
      </c>
      <c r="J154" s="16">
        <f t="shared" si="2"/>
        <v>4000</v>
      </c>
      <c r="K154" s="11">
        <v>38.83</v>
      </c>
    </row>
    <row r="155" spans="1:11" x14ac:dyDescent="0.25">
      <c r="A155" s="44" t="s">
        <v>236</v>
      </c>
      <c r="B155" s="45"/>
      <c r="C155" s="45"/>
      <c r="D155" s="45"/>
      <c r="E155" s="45"/>
      <c r="F155" s="12">
        <v>7000</v>
      </c>
      <c r="G155" s="12">
        <v>7000</v>
      </c>
      <c r="H155" s="12">
        <v>1553.31</v>
      </c>
      <c r="I155" s="12">
        <f>SUM(I151,I154)</f>
        <v>0</v>
      </c>
      <c r="J155" s="12">
        <f t="shared" si="2"/>
        <v>7000</v>
      </c>
      <c r="K155" s="13">
        <v>22.19</v>
      </c>
    </row>
    <row r="156" spans="1:11" x14ac:dyDescent="0.25">
      <c r="A156" s="6" t="s">
        <v>237</v>
      </c>
      <c r="B156" s="6" t="s">
        <v>238</v>
      </c>
      <c r="C156" s="6" t="s">
        <v>239</v>
      </c>
      <c r="D156" s="6" t="s">
        <v>95</v>
      </c>
      <c r="E156" s="7" t="s">
        <v>96</v>
      </c>
      <c r="F156" s="8">
        <v>170000</v>
      </c>
      <c r="G156" s="8">
        <v>170000</v>
      </c>
      <c r="H156" s="8">
        <v>175102</v>
      </c>
      <c r="I156" s="8">
        <v>5100</v>
      </c>
      <c r="J156" s="8">
        <f t="shared" si="2"/>
        <v>175100</v>
      </c>
      <c r="K156" s="9">
        <v>103.00117647058823</v>
      </c>
    </row>
    <row r="157" spans="1:11" x14ac:dyDescent="0.25">
      <c r="A157" s="6" t="s">
        <v>237</v>
      </c>
      <c r="B157" s="6" t="s">
        <v>238</v>
      </c>
      <c r="C157" s="6" t="s">
        <v>239</v>
      </c>
      <c r="D157" s="6" t="s">
        <v>97</v>
      </c>
      <c r="E157" s="7" t="s">
        <v>98</v>
      </c>
      <c r="F157" s="8">
        <v>0</v>
      </c>
      <c r="G157" s="8">
        <v>0</v>
      </c>
      <c r="H157" s="8">
        <v>1000</v>
      </c>
      <c r="I157" s="8">
        <v>1000</v>
      </c>
      <c r="J157" s="8">
        <f t="shared" si="2"/>
        <v>1000</v>
      </c>
      <c r="K157" s="9">
        <v>0</v>
      </c>
    </row>
    <row r="158" spans="1:11" x14ac:dyDescent="0.25">
      <c r="A158" s="40" t="s">
        <v>240</v>
      </c>
      <c r="B158" s="41"/>
      <c r="C158" s="41"/>
      <c r="D158" s="41"/>
      <c r="E158" s="41"/>
      <c r="F158" s="10">
        <v>170000</v>
      </c>
      <c r="G158" s="10">
        <v>170000</v>
      </c>
      <c r="H158" s="10">
        <v>176102</v>
      </c>
      <c r="I158" s="10">
        <f>SUM(I156:I157)</f>
        <v>6100</v>
      </c>
      <c r="J158" s="16">
        <f t="shared" si="2"/>
        <v>176100</v>
      </c>
      <c r="K158" s="11">
        <v>103.59</v>
      </c>
    </row>
    <row r="159" spans="1:11" x14ac:dyDescent="0.25">
      <c r="A159" s="6" t="s">
        <v>237</v>
      </c>
      <c r="B159" s="6" t="s">
        <v>241</v>
      </c>
      <c r="C159" s="6" t="s">
        <v>242</v>
      </c>
      <c r="D159" s="6" t="s">
        <v>219</v>
      </c>
      <c r="E159" s="7" t="s">
        <v>220</v>
      </c>
      <c r="F159" s="8">
        <v>250000</v>
      </c>
      <c r="G159" s="8">
        <v>250000</v>
      </c>
      <c r="H159" s="8">
        <v>121471.5</v>
      </c>
      <c r="I159" s="8"/>
      <c r="J159" s="8">
        <f t="shared" si="2"/>
        <v>250000</v>
      </c>
      <c r="K159" s="9">
        <v>48.5886</v>
      </c>
    </row>
    <row r="160" spans="1:11" x14ac:dyDescent="0.25">
      <c r="A160" s="40" t="s">
        <v>243</v>
      </c>
      <c r="B160" s="41"/>
      <c r="C160" s="41"/>
      <c r="D160" s="41"/>
      <c r="E160" s="41"/>
      <c r="F160" s="10">
        <v>250000</v>
      </c>
      <c r="G160" s="10">
        <v>250000</v>
      </c>
      <c r="H160" s="10">
        <v>121471.5</v>
      </c>
      <c r="I160" s="10">
        <f>SUM(I159)</f>
        <v>0</v>
      </c>
      <c r="J160" s="16">
        <f t="shared" si="2"/>
        <v>250000</v>
      </c>
      <c r="K160" s="11">
        <v>48.59</v>
      </c>
    </row>
    <row r="161" spans="1:11" x14ac:dyDescent="0.25">
      <c r="A161" s="6" t="s">
        <v>237</v>
      </c>
      <c r="B161" s="6" t="s">
        <v>244</v>
      </c>
      <c r="C161" s="6" t="s">
        <v>245</v>
      </c>
      <c r="D161" s="6" t="s">
        <v>95</v>
      </c>
      <c r="E161" s="7" t="s">
        <v>96</v>
      </c>
      <c r="F161" s="8">
        <v>30000</v>
      </c>
      <c r="G161" s="8">
        <v>30000</v>
      </c>
      <c r="H161" s="8">
        <v>30803</v>
      </c>
      <c r="I161" s="8">
        <v>20000</v>
      </c>
      <c r="J161" s="8">
        <f t="shared" si="2"/>
        <v>50000</v>
      </c>
      <c r="K161" s="9">
        <v>102.67666666666666</v>
      </c>
    </row>
    <row r="162" spans="1:11" x14ac:dyDescent="0.25">
      <c r="A162" s="40" t="s">
        <v>246</v>
      </c>
      <c r="B162" s="41"/>
      <c r="C162" s="41"/>
      <c r="D162" s="41"/>
      <c r="E162" s="41"/>
      <c r="F162" s="10">
        <v>30000</v>
      </c>
      <c r="G162" s="10">
        <v>30000</v>
      </c>
      <c r="H162" s="10">
        <v>30803</v>
      </c>
      <c r="I162" s="10">
        <f>SUM(I161)</f>
        <v>20000</v>
      </c>
      <c r="J162" s="16">
        <f t="shared" si="2"/>
        <v>50000</v>
      </c>
      <c r="K162" s="11">
        <v>102.68</v>
      </c>
    </row>
    <row r="163" spans="1:11" s="21" customFormat="1" x14ac:dyDescent="0.25">
      <c r="A163" s="22">
        <v>66</v>
      </c>
      <c r="B163" s="31" t="s">
        <v>257</v>
      </c>
      <c r="C163" s="25">
        <v>3749</v>
      </c>
      <c r="D163" s="25">
        <v>4116</v>
      </c>
      <c r="E163" s="30" t="s">
        <v>87</v>
      </c>
      <c r="F163" s="23">
        <v>0</v>
      </c>
      <c r="G163" s="23">
        <v>0</v>
      </c>
      <c r="H163" s="23">
        <v>0</v>
      </c>
      <c r="I163" s="23">
        <v>40321</v>
      </c>
      <c r="J163" s="23">
        <f t="shared" si="2"/>
        <v>40321</v>
      </c>
      <c r="K163" s="29"/>
    </row>
    <row r="164" spans="1:11" s="21" customFormat="1" x14ac:dyDescent="0.25">
      <c r="A164" s="47" t="s">
        <v>256</v>
      </c>
      <c r="B164" s="48"/>
      <c r="C164" s="48"/>
      <c r="D164" s="48"/>
      <c r="E164" s="49"/>
      <c r="F164" s="10">
        <v>0</v>
      </c>
      <c r="G164" s="10">
        <v>0</v>
      </c>
      <c r="H164" s="10">
        <v>0</v>
      </c>
      <c r="I164" s="10">
        <f>SUM(I163)</f>
        <v>40321</v>
      </c>
      <c r="J164" s="16">
        <f t="shared" si="2"/>
        <v>40321</v>
      </c>
      <c r="K164" s="11"/>
    </row>
    <row r="165" spans="1:11" x14ac:dyDescent="0.25">
      <c r="A165" s="44" t="s">
        <v>247</v>
      </c>
      <c r="B165" s="45"/>
      <c r="C165" s="45"/>
      <c r="D165" s="45"/>
      <c r="E165" s="45"/>
      <c r="F165" s="12">
        <v>450000</v>
      </c>
      <c r="G165" s="12">
        <v>450000</v>
      </c>
      <c r="H165" s="12">
        <v>328376.5</v>
      </c>
      <c r="I165" s="12">
        <f>SUM(I158,I160,I162,I164)</f>
        <v>66421</v>
      </c>
      <c r="J165" s="12">
        <f t="shared" si="2"/>
        <v>516421</v>
      </c>
      <c r="K165" s="13">
        <v>72.97</v>
      </c>
    </row>
    <row r="166" spans="1:11" x14ac:dyDescent="0.25">
      <c r="A166" s="57" t="s">
        <v>248</v>
      </c>
      <c r="B166" s="58"/>
      <c r="C166" s="58"/>
      <c r="D166" s="58"/>
      <c r="E166" s="58"/>
      <c r="F166" s="14">
        <v>56395738</v>
      </c>
      <c r="G166" s="14">
        <v>60215581</v>
      </c>
      <c r="H166" s="14">
        <v>24117605.609999999</v>
      </c>
      <c r="I166" s="14">
        <f>SUM(I44,I52,I80,I92,I101,I121,I133,I136,I141,I149,I155,I165)</f>
        <v>4431019</v>
      </c>
      <c r="J166" s="14">
        <f t="shared" si="2"/>
        <v>64646600</v>
      </c>
      <c r="K166" s="15">
        <v>67.44</v>
      </c>
    </row>
    <row r="167" spans="1:11" x14ac:dyDescent="0.25">
      <c r="A167" s="59" t="s">
        <v>249</v>
      </c>
      <c r="B167" s="51"/>
      <c r="C167" s="51"/>
      <c r="D167" s="51"/>
      <c r="E167" s="51"/>
      <c r="F167" s="51"/>
      <c r="G167" s="51"/>
      <c r="H167" s="51"/>
      <c r="I167" s="60" t="s">
        <v>250</v>
      </c>
      <c r="J167" s="60"/>
      <c r="K167" s="51"/>
    </row>
    <row r="168" spans="1:11" x14ac:dyDescent="0.25">
      <c r="A168" s="28"/>
      <c r="B168" s="28"/>
      <c r="C168" s="28"/>
      <c r="D168" s="28"/>
      <c r="E168" s="28"/>
    </row>
    <row r="169" spans="1:11" x14ac:dyDescent="0.25">
      <c r="A169" s="42" t="s">
        <v>258</v>
      </c>
      <c r="B169" s="42"/>
      <c r="C169" s="42"/>
      <c r="D169" s="35">
        <v>8115</v>
      </c>
      <c r="E169" s="35" t="s">
        <v>259</v>
      </c>
      <c r="G169" s="36">
        <v>18972000</v>
      </c>
      <c r="H169" s="36"/>
      <c r="I169" s="36"/>
      <c r="J169" s="36">
        <v>18972000</v>
      </c>
      <c r="K169" s="37"/>
    </row>
    <row r="171" spans="1:11" s="38" customFormat="1" x14ac:dyDescent="0.25">
      <c r="A171" s="43" t="s">
        <v>260</v>
      </c>
      <c r="B171" s="43"/>
      <c r="C171" s="43"/>
      <c r="D171" s="43"/>
      <c r="E171" s="43"/>
      <c r="J171" s="39">
        <f>SUM(J166,J169)</f>
        <v>83618600</v>
      </c>
    </row>
  </sheetData>
  <mergeCells count="80">
    <mergeCell ref="A166:E166"/>
    <mergeCell ref="A167:H167"/>
    <mergeCell ref="I167:K167"/>
    <mergeCell ref="A155:E155"/>
    <mergeCell ref="A158:E158"/>
    <mergeCell ref="A160:E160"/>
    <mergeCell ref="A162:E162"/>
    <mergeCell ref="A165:E165"/>
    <mergeCell ref="A164:E164"/>
    <mergeCell ref="A148:E148"/>
    <mergeCell ref="A149:E149"/>
    <mergeCell ref="A151:E151"/>
    <mergeCell ref="A154:E154"/>
    <mergeCell ref="A138:E138"/>
    <mergeCell ref="A140:E140"/>
    <mergeCell ref="A141:E141"/>
    <mergeCell ref="A143:E143"/>
    <mergeCell ref="A145:E145"/>
    <mergeCell ref="A130:E130"/>
    <mergeCell ref="A132:E132"/>
    <mergeCell ref="A133:E133"/>
    <mergeCell ref="A135:E135"/>
    <mergeCell ref="A136:E136"/>
    <mergeCell ref="A120:E120"/>
    <mergeCell ref="A121:E121"/>
    <mergeCell ref="A123:E123"/>
    <mergeCell ref="A125:E125"/>
    <mergeCell ref="A128:E128"/>
    <mergeCell ref="A106:E106"/>
    <mergeCell ref="A108:E108"/>
    <mergeCell ref="A111:E111"/>
    <mergeCell ref="A114:E114"/>
    <mergeCell ref="A117:E117"/>
    <mergeCell ref="A96:E96"/>
    <mergeCell ref="A98:E98"/>
    <mergeCell ref="A100:E100"/>
    <mergeCell ref="A101:E101"/>
    <mergeCell ref="A104:E104"/>
    <mergeCell ref="A94:E94"/>
    <mergeCell ref="A74:E74"/>
    <mergeCell ref="A79:E79"/>
    <mergeCell ref="A80:E80"/>
    <mergeCell ref="A82:E82"/>
    <mergeCell ref="A84:E84"/>
    <mergeCell ref="A89:E89"/>
    <mergeCell ref="A76:E76"/>
    <mergeCell ref="A70:E70"/>
    <mergeCell ref="A72:E72"/>
    <mergeCell ref="A87:E87"/>
    <mergeCell ref="A91:E91"/>
    <mergeCell ref="A92:E92"/>
    <mergeCell ref="A58:E58"/>
    <mergeCell ref="A60:E60"/>
    <mergeCell ref="A62:E62"/>
    <mergeCell ref="A65:E65"/>
    <mergeCell ref="A68:E68"/>
    <mergeCell ref="B4:K4"/>
    <mergeCell ref="A25:E25"/>
    <mergeCell ref="A27:E27"/>
    <mergeCell ref="A1:A2"/>
    <mergeCell ref="B1:H1"/>
    <mergeCell ref="K1:K2"/>
    <mergeCell ref="B2:H2"/>
    <mergeCell ref="A3:K3"/>
    <mergeCell ref="A39:E39"/>
    <mergeCell ref="A41:E41"/>
    <mergeCell ref="A169:C169"/>
    <mergeCell ref="A171:E171"/>
    <mergeCell ref="A29:E29"/>
    <mergeCell ref="A31:E31"/>
    <mergeCell ref="A33:E33"/>
    <mergeCell ref="A35:E35"/>
    <mergeCell ref="A37:E37"/>
    <mergeCell ref="A43:E43"/>
    <mergeCell ref="A44:E44"/>
    <mergeCell ref="A46:E46"/>
    <mergeCell ref="A51:E51"/>
    <mergeCell ref="A52:E52"/>
    <mergeCell ref="A48:E48"/>
    <mergeCell ref="A55:E55"/>
  </mergeCells>
  <pageMargins left="0.70866141732283472" right="0.70866141732283472" top="0.35433070866141736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2017-05-17T12:06:09Z</cp:lastPrinted>
  <dcterms:created xsi:type="dcterms:W3CDTF">2017-05-17T08:54:46Z</dcterms:created>
  <dcterms:modified xsi:type="dcterms:W3CDTF">2017-05-18T04:57:04Z</dcterms:modified>
</cp:coreProperties>
</file>