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ROZPOČET\Rozpočet 2024\"/>
    </mc:Choice>
  </mc:AlternateContent>
  <xr:revisionPtr revIDLastSave="0" documentId="8_{73C71375-FB69-4058-9C8D-1CB517C3C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1'!$A$4:$K$912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3" i="1" l="1"/>
  <c r="J213" i="1"/>
  <c r="I213" i="1"/>
  <c r="H213" i="1"/>
  <c r="G213" i="1"/>
  <c r="F213" i="1"/>
  <c r="K378" i="1" l="1"/>
  <c r="J378" i="1"/>
  <c r="I378" i="1"/>
  <c r="H378" i="1"/>
  <c r="G378" i="1"/>
  <c r="F378" i="1"/>
  <c r="K546" i="1" l="1"/>
  <c r="J546" i="1"/>
  <c r="I546" i="1"/>
  <c r="H546" i="1"/>
  <c r="G546" i="1"/>
  <c r="F546" i="1"/>
  <c r="H19" i="1" l="1"/>
  <c r="H21" i="1"/>
  <c r="H23" i="1"/>
  <c r="H25" i="1"/>
  <c r="H27" i="1"/>
  <c r="H29" i="1"/>
  <c r="H31" i="1"/>
  <c r="H33" i="1"/>
  <c r="H35" i="1"/>
  <c r="H37" i="1"/>
  <c r="H39" i="1"/>
  <c r="H41" i="1"/>
  <c r="H43" i="1"/>
  <c r="H45" i="1"/>
  <c r="H49" i="1"/>
  <c r="H50" i="1" s="1"/>
  <c r="H55" i="1"/>
  <c r="H57" i="1"/>
  <c r="H59" i="1"/>
  <c r="H64" i="1"/>
  <c r="H66" i="1"/>
  <c r="H68" i="1"/>
  <c r="H90" i="1"/>
  <c r="H94" i="1"/>
  <c r="H99" i="1"/>
  <c r="H119" i="1"/>
  <c r="H124" i="1"/>
  <c r="H132" i="1"/>
  <c r="H137" i="1"/>
  <c r="H146" i="1"/>
  <c r="H168" i="1"/>
  <c r="H190" i="1"/>
  <c r="H192" i="1"/>
  <c r="H206" i="1"/>
  <c r="H208" i="1"/>
  <c r="H236" i="1"/>
  <c r="H247" i="1"/>
  <c r="H251" i="1"/>
  <c r="H258" i="1"/>
  <c r="H279" i="1"/>
  <c r="H282" i="1"/>
  <c r="H286" i="1"/>
  <c r="H290" i="1"/>
  <c r="H293" i="1"/>
  <c r="H295" i="1"/>
  <c r="H299" i="1"/>
  <c r="H301" i="1"/>
  <c r="H303" i="1"/>
  <c r="H305" i="1"/>
  <c r="H312" i="1"/>
  <c r="H319" i="1"/>
  <c r="H321" i="1"/>
  <c r="H323" i="1"/>
  <c r="H325" i="1"/>
  <c r="H327" i="1"/>
  <c r="H329" i="1"/>
  <c r="H341" i="1"/>
  <c r="H343" i="1"/>
  <c r="H347" i="1"/>
  <c r="H357" i="1"/>
  <c r="H360" i="1"/>
  <c r="H365" i="1"/>
  <c r="H369" i="1"/>
  <c r="H374" i="1"/>
  <c r="H381" i="1"/>
  <c r="H385" i="1"/>
  <c r="H391" i="1"/>
  <c r="H393" i="1"/>
  <c r="H395" i="1"/>
  <c r="H403" i="1"/>
  <c r="H407" i="1"/>
  <c r="H410" i="1"/>
  <c r="H412" i="1"/>
  <c r="H414" i="1"/>
  <c r="H416" i="1"/>
  <c r="H448" i="1"/>
  <c r="H455" i="1"/>
  <c r="H458" i="1"/>
  <c r="H462" i="1"/>
  <c r="H465" i="1"/>
  <c r="H469" i="1"/>
  <c r="H481" i="1"/>
  <c r="H483" i="1"/>
  <c r="H496" i="1"/>
  <c r="H500" i="1"/>
  <c r="H502" i="1"/>
  <c r="H515" i="1"/>
  <c r="H517" i="1"/>
  <c r="H527" i="1"/>
  <c r="H534" i="1"/>
  <c r="H568" i="1"/>
  <c r="H571" i="1"/>
  <c r="H586" i="1"/>
  <c r="H598" i="1"/>
  <c r="H608" i="1"/>
  <c r="H618" i="1"/>
  <c r="H626" i="1"/>
  <c r="H633" i="1"/>
  <c r="H647" i="1"/>
  <c r="H659" i="1"/>
  <c r="H673" i="1"/>
  <c r="H713" i="1"/>
  <c r="H715" i="1"/>
  <c r="H717" i="1"/>
  <c r="H721" i="1"/>
  <c r="H723" i="1"/>
  <c r="H733" i="1"/>
  <c r="H743" i="1"/>
  <c r="H760" i="1"/>
  <c r="H770" i="1"/>
  <c r="H786" i="1"/>
  <c r="H789" i="1"/>
  <c r="H791" i="1"/>
  <c r="H793" i="1"/>
  <c r="H795" i="1"/>
  <c r="H797" i="1"/>
  <c r="H799" i="1"/>
  <c r="H801" i="1"/>
  <c r="H806" i="1"/>
  <c r="H815" i="1"/>
  <c r="H817" i="1"/>
  <c r="H820" i="1"/>
  <c r="H825" i="1"/>
  <c r="H832" i="1"/>
  <c r="H836" i="1"/>
  <c r="H838" i="1"/>
  <c r="H846" i="1"/>
  <c r="H848" i="1"/>
  <c r="H850" i="1"/>
  <c r="H865" i="1"/>
  <c r="H867" i="1"/>
  <c r="H873" i="1"/>
  <c r="H875" i="1"/>
  <c r="H881" i="1"/>
  <c r="H883" i="1"/>
  <c r="H886" i="1"/>
  <c r="H890" i="1"/>
  <c r="H892" i="1"/>
  <c r="H897" i="1"/>
  <c r="H899" i="1"/>
  <c r="H901" i="1"/>
  <c r="H907" i="1"/>
  <c r="H910" i="1"/>
  <c r="H911" i="1" s="1"/>
  <c r="H280" i="1" l="1"/>
  <c r="H818" i="1"/>
  <c r="H417" i="1"/>
  <c r="H851" i="1"/>
  <c r="H91" i="1"/>
  <c r="H396" i="1"/>
  <c r="H46" i="1"/>
  <c r="H807" i="1"/>
  <c r="H503" i="1"/>
  <c r="H587" i="1"/>
  <c r="H833" i="1"/>
  <c r="H908" i="1"/>
  <c r="H787" i="1"/>
  <c r="H100" i="1"/>
  <c r="H912" i="1" l="1"/>
  <c r="H920" i="1" s="1"/>
  <c r="K713" i="1" l="1"/>
  <c r="J713" i="1"/>
  <c r="I713" i="1"/>
  <c r="K481" i="1"/>
  <c r="J481" i="1"/>
  <c r="I481" i="1"/>
  <c r="G481" i="1"/>
  <c r="F481" i="1"/>
  <c r="J119" i="1"/>
  <c r="K119" i="1"/>
  <c r="I119" i="1"/>
  <c r="G119" i="1"/>
  <c r="F119" i="1"/>
  <c r="G713" i="1"/>
  <c r="F713" i="1"/>
  <c r="G786" i="1"/>
  <c r="K832" i="1" l="1"/>
  <c r="J832" i="1"/>
  <c r="I832" i="1"/>
  <c r="G832" i="1"/>
  <c r="F832" i="1"/>
  <c r="K341" i="1" l="1"/>
  <c r="J341" i="1"/>
  <c r="I341" i="1"/>
  <c r="K258" i="1"/>
  <c r="J258" i="1"/>
  <c r="I258" i="1"/>
  <c r="G258" i="1"/>
  <c r="F258" i="1"/>
  <c r="K168" i="1"/>
  <c r="J168" i="1"/>
  <c r="I168" i="1"/>
  <c r="G168" i="1"/>
  <c r="F168" i="1"/>
  <c r="K206" i="1" l="1"/>
  <c r="J206" i="1"/>
  <c r="I206" i="1"/>
  <c r="G206" i="1"/>
  <c r="F206" i="1"/>
  <c r="G341" i="1"/>
  <c r="F341" i="1"/>
  <c r="K385" i="1" l="1"/>
  <c r="J385" i="1"/>
  <c r="I385" i="1"/>
  <c r="G385" i="1"/>
  <c r="F385" i="1"/>
  <c r="J458" i="1"/>
  <c r="K458" i="1"/>
  <c r="I458" i="1"/>
  <c r="G458" i="1"/>
  <c r="F458" i="1"/>
  <c r="J381" i="1"/>
  <c r="K381" i="1"/>
  <c r="I381" i="1"/>
  <c r="G381" i="1"/>
  <c r="F381" i="1"/>
  <c r="J647" i="1" l="1"/>
  <c r="K647" i="1"/>
  <c r="I647" i="1"/>
  <c r="G647" i="1"/>
  <c r="F647" i="1"/>
  <c r="G286" i="1" l="1"/>
  <c r="F286" i="1"/>
  <c r="J910" i="1"/>
  <c r="K910" i="1"/>
  <c r="K911" i="1" s="1"/>
  <c r="J907" i="1"/>
  <c r="K907" i="1"/>
  <c r="J901" i="1"/>
  <c r="K901" i="1"/>
  <c r="J899" i="1"/>
  <c r="K899" i="1"/>
  <c r="J897" i="1"/>
  <c r="K897" i="1"/>
  <c r="J892" i="1"/>
  <c r="K892" i="1"/>
  <c r="J890" i="1"/>
  <c r="K890" i="1"/>
  <c r="J886" i="1"/>
  <c r="K886" i="1"/>
  <c r="J883" i="1"/>
  <c r="K883" i="1"/>
  <c r="J881" i="1"/>
  <c r="K881" i="1"/>
  <c r="J875" i="1"/>
  <c r="K875" i="1"/>
  <c r="J873" i="1"/>
  <c r="K873" i="1"/>
  <c r="J867" i="1"/>
  <c r="K867" i="1"/>
  <c r="J865" i="1"/>
  <c r="K865" i="1"/>
  <c r="J850" i="1"/>
  <c r="K850" i="1"/>
  <c r="J848" i="1"/>
  <c r="K848" i="1"/>
  <c r="J846" i="1"/>
  <c r="K846" i="1"/>
  <c r="J838" i="1"/>
  <c r="K838" i="1"/>
  <c r="J836" i="1"/>
  <c r="K836" i="1"/>
  <c r="J825" i="1"/>
  <c r="K825" i="1"/>
  <c r="J820" i="1"/>
  <c r="K820" i="1"/>
  <c r="J817" i="1"/>
  <c r="K817" i="1"/>
  <c r="I817" i="1"/>
  <c r="J815" i="1"/>
  <c r="K815" i="1"/>
  <c r="J806" i="1"/>
  <c r="K806" i="1"/>
  <c r="J801" i="1"/>
  <c r="K801" i="1"/>
  <c r="J799" i="1"/>
  <c r="K799" i="1"/>
  <c r="J797" i="1"/>
  <c r="K797" i="1"/>
  <c r="J795" i="1"/>
  <c r="K795" i="1"/>
  <c r="J793" i="1"/>
  <c r="K793" i="1"/>
  <c r="J791" i="1"/>
  <c r="K791" i="1"/>
  <c r="J789" i="1"/>
  <c r="K789" i="1"/>
  <c r="J786" i="1"/>
  <c r="K786" i="1"/>
  <c r="J770" i="1"/>
  <c r="K770" i="1"/>
  <c r="J760" i="1"/>
  <c r="K760" i="1"/>
  <c r="J743" i="1"/>
  <c r="K743" i="1"/>
  <c r="J733" i="1"/>
  <c r="K733" i="1"/>
  <c r="J723" i="1"/>
  <c r="K723" i="1"/>
  <c r="J721" i="1"/>
  <c r="K721" i="1"/>
  <c r="J717" i="1"/>
  <c r="K717" i="1"/>
  <c r="J715" i="1"/>
  <c r="K715" i="1"/>
  <c r="J673" i="1"/>
  <c r="K673" i="1"/>
  <c r="J659" i="1"/>
  <c r="K659" i="1"/>
  <c r="J633" i="1"/>
  <c r="K633" i="1"/>
  <c r="J626" i="1"/>
  <c r="K626" i="1"/>
  <c r="J618" i="1"/>
  <c r="K618" i="1"/>
  <c r="J608" i="1"/>
  <c r="K608" i="1"/>
  <c r="J598" i="1"/>
  <c r="K598" i="1"/>
  <c r="J586" i="1"/>
  <c r="K586" i="1"/>
  <c r="J571" i="1"/>
  <c r="K571" i="1"/>
  <c r="J568" i="1"/>
  <c r="K568" i="1"/>
  <c r="J534" i="1"/>
  <c r="K534" i="1"/>
  <c r="J527" i="1"/>
  <c r="K527" i="1"/>
  <c r="J517" i="1"/>
  <c r="K517" i="1"/>
  <c r="J515" i="1"/>
  <c r="K515" i="1"/>
  <c r="J502" i="1"/>
  <c r="K502" i="1"/>
  <c r="J500" i="1"/>
  <c r="K500" i="1"/>
  <c r="J496" i="1"/>
  <c r="K496" i="1"/>
  <c r="J483" i="1"/>
  <c r="K483" i="1"/>
  <c r="J469" i="1"/>
  <c r="K469" i="1"/>
  <c r="J465" i="1"/>
  <c r="K465" i="1"/>
  <c r="J462" i="1"/>
  <c r="K462" i="1"/>
  <c r="J455" i="1"/>
  <c r="K455" i="1"/>
  <c r="J448" i="1"/>
  <c r="K448" i="1"/>
  <c r="J416" i="1"/>
  <c r="K416" i="1"/>
  <c r="J412" i="1"/>
  <c r="K412" i="1"/>
  <c r="J410" i="1"/>
  <c r="K410" i="1"/>
  <c r="J407" i="1"/>
  <c r="K407" i="1"/>
  <c r="J403" i="1"/>
  <c r="K403" i="1"/>
  <c r="J395" i="1"/>
  <c r="K395" i="1"/>
  <c r="J393" i="1"/>
  <c r="K393" i="1"/>
  <c r="J391" i="1"/>
  <c r="K391" i="1"/>
  <c r="J374" i="1"/>
  <c r="K374" i="1"/>
  <c r="J369" i="1"/>
  <c r="K369" i="1"/>
  <c r="J365" i="1"/>
  <c r="K365" i="1"/>
  <c r="J360" i="1"/>
  <c r="K360" i="1"/>
  <c r="I360" i="1"/>
  <c r="J357" i="1"/>
  <c r="K357" i="1"/>
  <c r="J347" i="1"/>
  <c r="K347" i="1"/>
  <c r="J343" i="1"/>
  <c r="K343" i="1"/>
  <c r="J329" i="1"/>
  <c r="K329" i="1"/>
  <c r="J327" i="1"/>
  <c r="K327" i="1"/>
  <c r="J325" i="1"/>
  <c r="K325" i="1"/>
  <c r="J323" i="1"/>
  <c r="K323" i="1"/>
  <c r="J321" i="1"/>
  <c r="K321" i="1"/>
  <c r="J319" i="1"/>
  <c r="K319" i="1"/>
  <c r="J312" i="1"/>
  <c r="K312" i="1"/>
  <c r="J305" i="1"/>
  <c r="K305" i="1"/>
  <c r="J303" i="1"/>
  <c r="K303" i="1"/>
  <c r="J301" i="1"/>
  <c r="K301" i="1"/>
  <c r="J299" i="1"/>
  <c r="K299" i="1"/>
  <c r="J295" i="1"/>
  <c r="K295" i="1"/>
  <c r="J293" i="1"/>
  <c r="K293" i="1"/>
  <c r="J290" i="1"/>
  <c r="K290" i="1"/>
  <c r="J286" i="1"/>
  <c r="K286" i="1"/>
  <c r="J282" i="1"/>
  <c r="K282" i="1"/>
  <c r="J279" i="1"/>
  <c r="K279" i="1"/>
  <c r="J251" i="1"/>
  <c r="K251" i="1"/>
  <c r="J247" i="1"/>
  <c r="K247" i="1"/>
  <c r="J236" i="1"/>
  <c r="K236" i="1"/>
  <c r="J208" i="1"/>
  <c r="K208" i="1"/>
  <c r="J192" i="1"/>
  <c r="K192" i="1"/>
  <c r="J190" i="1"/>
  <c r="K190" i="1"/>
  <c r="J146" i="1"/>
  <c r="K146" i="1"/>
  <c r="J137" i="1"/>
  <c r="K137" i="1"/>
  <c r="J132" i="1"/>
  <c r="K132" i="1"/>
  <c r="J124" i="1"/>
  <c r="K124" i="1"/>
  <c r="J99" i="1"/>
  <c r="K99" i="1"/>
  <c r="J94" i="1"/>
  <c r="K94" i="1"/>
  <c r="J90" i="1"/>
  <c r="K90" i="1"/>
  <c r="J68" i="1"/>
  <c r="K68" i="1"/>
  <c r="J66" i="1"/>
  <c r="K66" i="1"/>
  <c r="J64" i="1"/>
  <c r="K64" i="1"/>
  <c r="J59" i="1"/>
  <c r="K59" i="1"/>
  <c r="J57" i="1"/>
  <c r="K57" i="1"/>
  <c r="J55" i="1"/>
  <c r="K55" i="1"/>
  <c r="J49" i="1"/>
  <c r="J50" i="1" s="1"/>
  <c r="K49" i="1"/>
  <c r="K50" i="1" s="1"/>
  <c r="J45" i="1"/>
  <c r="K45" i="1"/>
  <c r="J43" i="1"/>
  <c r="K43" i="1"/>
  <c r="J41" i="1"/>
  <c r="K41" i="1"/>
  <c r="J39" i="1"/>
  <c r="K39" i="1"/>
  <c r="J37" i="1"/>
  <c r="K37" i="1"/>
  <c r="J35" i="1"/>
  <c r="K35" i="1"/>
  <c r="J33" i="1"/>
  <c r="K33" i="1"/>
  <c r="J31" i="1"/>
  <c r="K31" i="1"/>
  <c r="J29" i="1"/>
  <c r="K29" i="1"/>
  <c r="J27" i="1"/>
  <c r="K27" i="1"/>
  <c r="J25" i="1"/>
  <c r="K25" i="1"/>
  <c r="J23" i="1"/>
  <c r="K23" i="1"/>
  <c r="J21" i="1"/>
  <c r="K21" i="1"/>
  <c r="J19" i="1"/>
  <c r="K19" i="1"/>
  <c r="I365" i="1"/>
  <c r="I369" i="1"/>
  <c r="G910" i="1"/>
  <c r="G911" i="1" s="1"/>
  <c r="G907" i="1"/>
  <c r="G901" i="1"/>
  <c r="G899" i="1"/>
  <c r="G897" i="1"/>
  <c r="G892" i="1"/>
  <c r="G890" i="1"/>
  <c r="G886" i="1"/>
  <c r="G883" i="1"/>
  <c r="G881" i="1"/>
  <c r="G875" i="1"/>
  <c r="G873" i="1"/>
  <c r="G867" i="1"/>
  <c r="G865" i="1"/>
  <c r="G850" i="1"/>
  <c r="G848" i="1"/>
  <c r="G846" i="1"/>
  <c r="G838" i="1"/>
  <c r="G836" i="1"/>
  <c r="G825" i="1"/>
  <c r="G820" i="1"/>
  <c r="G817" i="1"/>
  <c r="G815" i="1"/>
  <c r="G806" i="1"/>
  <c r="G801" i="1"/>
  <c r="G799" i="1"/>
  <c r="G797" i="1"/>
  <c r="G795" i="1"/>
  <c r="G793" i="1"/>
  <c r="G791" i="1"/>
  <c r="G789" i="1"/>
  <c r="G770" i="1"/>
  <c r="G760" i="1"/>
  <c r="G743" i="1"/>
  <c r="G733" i="1"/>
  <c r="G723" i="1"/>
  <c r="G721" i="1"/>
  <c r="G717" i="1"/>
  <c r="G715" i="1"/>
  <c r="G673" i="1"/>
  <c r="G659" i="1"/>
  <c r="G633" i="1"/>
  <c r="G626" i="1"/>
  <c r="G618" i="1"/>
  <c r="G608" i="1"/>
  <c r="G598" i="1"/>
  <c r="G586" i="1"/>
  <c r="G571" i="1"/>
  <c r="G568" i="1"/>
  <c r="G534" i="1"/>
  <c r="G527" i="1"/>
  <c r="G517" i="1"/>
  <c r="G515" i="1"/>
  <c r="G502" i="1"/>
  <c r="G500" i="1"/>
  <c r="F500" i="1"/>
  <c r="G496" i="1"/>
  <c r="F496" i="1"/>
  <c r="G483" i="1"/>
  <c r="F483" i="1"/>
  <c r="G469" i="1"/>
  <c r="G465" i="1"/>
  <c r="G462" i="1"/>
  <c r="G455" i="1"/>
  <c r="G448" i="1"/>
  <c r="G416" i="1"/>
  <c r="G414" i="1"/>
  <c r="G412" i="1"/>
  <c r="G410" i="1"/>
  <c r="G407" i="1"/>
  <c r="G403" i="1"/>
  <c r="G395" i="1"/>
  <c r="G393" i="1"/>
  <c r="G391" i="1"/>
  <c r="G374" i="1"/>
  <c r="G369" i="1"/>
  <c r="G365" i="1"/>
  <c r="G360" i="1"/>
  <c r="G357" i="1"/>
  <c r="G347" i="1"/>
  <c r="G343" i="1"/>
  <c r="G329" i="1"/>
  <c r="G327" i="1"/>
  <c r="G325" i="1"/>
  <c r="G323" i="1"/>
  <c r="G321" i="1"/>
  <c r="G319" i="1"/>
  <c r="G312" i="1"/>
  <c r="G305" i="1"/>
  <c r="G303" i="1"/>
  <c r="G301" i="1"/>
  <c r="G299" i="1"/>
  <c r="G295" i="1"/>
  <c r="G293" i="1"/>
  <c r="G290" i="1"/>
  <c r="G282" i="1"/>
  <c r="G279" i="1"/>
  <c r="G251" i="1"/>
  <c r="G247" i="1"/>
  <c r="G236" i="1"/>
  <c r="G208" i="1"/>
  <c r="G192" i="1"/>
  <c r="G190" i="1"/>
  <c r="G146" i="1"/>
  <c r="G137" i="1"/>
  <c r="G132" i="1"/>
  <c r="G124" i="1"/>
  <c r="G99" i="1"/>
  <c r="G94" i="1"/>
  <c r="G90" i="1"/>
  <c r="G68" i="1"/>
  <c r="G66" i="1"/>
  <c r="G64" i="1"/>
  <c r="G59" i="1"/>
  <c r="G57" i="1"/>
  <c r="G55" i="1"/>
  <c r="G49" i="1"/>
  <c r="G45" i="1"/>
  <c r="G43" i="1"/>
  <c r="G41" i="1"/>
  <c r="G39" i="1"/>
  <c r="G37" i="1"/>
  <c r="G35" i="1"/>
  <c r="G33" i="1"/>
  <c r="G31" i="1"/>
  <c r="G29" i="1"/>
  <c r="G27" i="1"/>
  <c r="G23" i="1"/>
  <c r="F502" i="1"/>
  <c r="I374" i="1"/>
  <c r="F374" i="1"/>
  <c r="J280" i="1" l="1"/>
  <c r="K280" i="1"/>
  <c r="G280" i="1"/>
  <c r="G50" i="1"/>
  <c r="J911" i="1"/>
  <c r="G396" i="1"/>
  <c r="K396" i="1"/>
  <c r="J396" i="1"/>
  <c r="K818" i="1"/>
  <c r="J100" i="1"/>
  <c r="K100" i="1"/>
  <c r="J807" i="1"/>
  <c r="G818" i="1"/>
  <c r="J46" i="1"/>
  <c r="K787" i="1"/>
  <c r="G100" i="1"/>
  <c r="K807" i="1"/>
  <c r="K908" i="1"/>
  <c r="G807" i="1"/>
  <c r="G587" i="1"/>
  <c r="J417" i="1"/>
  <c r="K417" i="1"/>
  <c r="J587" i="1"/>
  <c r="K833" i="1"/>
  <c r="K851" i="1"/>
  <c r="K46" i="1"/>
  <c r="J833" i="1"/>
  <c r="J851" i="1"/>
  <c r="K503" i="1"/>
  <c r="G91" i="1"/>
  <c r="K91" i="1"/>
  <c r="K587" i="1"/>
  <c r="J787" i="1"/>
  <c r="J818" i="1"/>
  <c r="J908" i="1"/>
  <c r="J503" i="1"/>
  <c r="J91" i="1"/>
  <c r="G417" i="1"/>
  <c r="G851" i="1"/>
  <c r="G833" i="1"/>
  <c r="G908" i="1"/>
  <c r="G503" i="1"/>
  <c r="K912" i="1" l="1"/>
  <c r="K920" i="1" s="1"/>
  <c r="J912" i="1"/>
  <c r="J920" i="1" s="1"/>
  <c r="I897" i="1"/>
  <c r="I881" i="1"/>
  <c r="I875" i="1"/>
  <c r="I865" i="1"/>
  <c r="I848" i="1"/>
  <c r="I846" i="1"/>
  <c r="I825" i="1"/>
  <c r="I806" i="1"/>
  <c r="I789" i="1"/>
  <c r="I786" i="1"/>
  <c r="I717" i="1"/>
  <c r="I715" i="1"/>
  <c r="I673" i="1"/>
  <c r="I586" i="1" l="1"/>
  <c r="I571" i="1"/>
  <c r="I568" i="1"/>
  <c r="I517" i="1"/>
  <c r="I515" i="1"/>
  <c r="I502" i="1"/>
  <c r="I448" i="1"/>
  <c r="I410" i="1"/>
  <c r="I407" i="1"/>
  <c r="I403" i="1"/>
  <c r="I391" i="1"/>
  <c r="I357" i="1"/>
  <c r="I347" i="1"/>
  <c r="I319" i="1"/>
  <c r="F251" i="1"/>
  <c r="I312" i="1"/>
  <c r="I279" i="1"/>
  <c r="I251" i="1"/>
  <c r="I247" i="1"/>
  <c r="I236" i="1"/>
  <c r="I208" i="1"/>
  <c r="I192" i="1"/>
  <c r="I190" i="1"/>
  <c r="I146" i="1"/>
  <c r="I137" i="1"/>
  <c r="I124" i="1"/>
  <c r="I90" i="1"/>
  <c r="I64" i="1"/>
  <c r="I57" i="1"/>
  <c r="I55" i="1"/>
  <c r="I49" i="1" l="1"/>
  <c r="I50" i="1" s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F910" i="1"/>
  <c r="F907" i="1"/>
  <c r="F901" i="1"/>
  <c r="F899" i="1"/>
  <c r="F897" i="1"/>
  <c r="F892" i="1"/>
  <c r="F890" i="1"/>
  <c r="F886" i="1"/>
  <c r="F883" i="1"/>
  <c r="F881" i="1"/>
  <c r="F875" i="1"/>
  <c r="F873" i="1"/>
  <c r="F867" i="1"/>
  <c r="F865" i="1"/>
  <c r="F850" i="1"/>
  <c r="F848" i="1"/>
  <c r="F846" i="1"/>
  <c r="I46" i="1" l="1"/>
  <c r="F838" i="1"/>
  <c r="F836" i="1"/>
  <c r="F825" i="1"/>
  <c r="F820" i="1"/>
  <c r="F817" i="1"/>
  <c r="F815" i="1"/>
  <c r="F806" i="1"/>
  <c r="F801" i="1"/>
  <c r="F799" i="1"/>
  <c r="F797" i="1"/>
  <c r="F795" i="1"/>
  <c r="F793" i="1"/>
  <c r="F791" i="1"/>
  <c r="F789" i="1"/>
  <c r="F786" i="1"/>
  <c r="F770" i="1"/>
  <c r="F760" i="1"/>
  <c r="F743" i="1"/>
  <c r="F733" i="1"/>
  <c r="F723" i="1"/>
  <c r="F721" i="1"/>
  <c r="F717" i="1"/>
  <c r="F715" i="1"/>
  <c r="F673" i="1"/>
  <c r="F659" i="1"/>
  <c r="F633" i="1"/>
  <c r="F626" i="1"/>
  <c r="F618" i="1"/>
  <c r="F608" i="1"/>
  <c r="F598" i="1"/>
  <c r="F586" i="1"/>
  <c r="F571" i="1"/>
  <c r="F568" i="1"/>
  <c r="F534" i="1"/>
  <c r="F527" i="1"/>
  <c r="F517" i="1"/>
  <c r="F515" i="1"/>
  <c r="F469" i="1"/>
  <c r="F465" i="1"/>
  <c r="F462" i="1"/>
  <c r="F455" i="1"/>
  <c r="F448" i="1"/>
  <c r="F416" i="1"/>
  <c r="F414" i="1"/>
  <c r="F412" i="1"/>
  <c r="F410" i="1"/>
  <c r="F407" i="1"/>
  <c r="F403" i="1"/>
  <c r="F395" i="1"/>
  <c r="F393" i="1"/>
  <c r="F391" i="1"/>
  <c r="F369" i="1"/>
  <c r="F365" i="1"/>
  <c r="F360" i="1"/>
  <c r="F357" i="1"/>
  <c r="F347" i="1"/>
  <c r="F343" i="1"/>
  <c r="F329" i="1"/>
  <c r="F327" i="1"/>
  <c r="F325" i="1"/>
  <c r="F323" i="1"/>
  <c r="F321" i="1"/>
  <c r="F319" i="1"/>
  <c r="F312" i="1"/>
  <c r="F305" i="1"/>
  <c r="F303" i="1"/>
  <c r="F301" i="1"/>
  <c r="F299" i="1"/>
  <c r="F295" i="1"/>
  <c r="F293" i="1"/>
  <c r="F290" i="1"/>
  <c r="F282" i="1"/>
  <c r="F279" i="1"/>
  <c r="F247" i="1"/>
  <c r="F236" i="1"/>
  <c r="F208" i="1"/>
  <c r="F396" i="1" l="1"/>
  <c r="F192" i="1"/>
  <c r="F190" i="1"/>
  <c r="F146" i="1"/>
  <c r="F137" i="1"/>
  <c r="F132" i="1"/>
  <c r="F124" i="1"/>
  <c r="F99" i="1"/>
  <c r="F94" i="1"/>
  <c r="F90" i="1"/>
  <c r="F68" i="1"/>
  <c r="F66" i="1"/>
  <c r="F64" i="1"/>
  <c r="F59" i="1"/>
  <c r="F57" i="1"/>
  <c r="F49" i="1"/>
  <c r="F55" i="1"/>
  <c r="G25" i="1"/>
  <c r="G21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G19" i="1"/>
  <c r="F19" i="1"/>
  <c r="F280" i="1" l="1"/>
  <c r="G46" i="1"/>
  <c r="I910" i="1" l="1"/>
  <c r="I907" i="1"/>
  <c r="I901" i="1"/>
  <c r="I899" i="1"/>
  <c r="I892" i="1"/>
  <c r="I890" i="1"/>
  <c r="I886" i="1"/>
  <c r="I883" i="1"/>
  <c r="I873" i="1"/>
  <c r="I867" i="1"/>
  <c r="I850" i="1"/>
  <c r="I838" i="1"/>
  <c r="I836" i="1"/>
  <c r="I820" i="1"/>
  <c r="I815" i="1"/>
  <c r="I801" i="1"/>
  <c r="I799" i="1"/>
  <c r="I797" i="1"/>
  <c r="I795" i="1"/>
  <c r="I793" i="1"/>
  <c r="I791" i="1"/>
  <c r="I770" i="1"/>
  <c r="I760" i="1"/>
  <c r="I743" i="1"/>
  <c r="I733" i="1"/>
  <c r="I723" i="1"/>
  <c r="I721" i="1"/>
  <c r="I659" i="1"/>
  <c r="I633" i="1"/>
  <c r="I626" i="1"/>
  <c r="I618" i="1"/>
  <c r="I608" i="1"/>
  <c r="I598" i="1"/>
  <c r="I534" i="1"/>
  <c r="I527" i="1"/>
  <c r="I500" i="1"/>
  <c r="I496" i="1"/>
  <c r="I483" i="1"/>
  <c r="I469" i="1"/>
  <c r="I465" i="1"/>
  <c r="I462" i="1"/>
  <c r="I455" i="1"/>
  <c r="I416" i="1"/>
  <c r="I412" i="1"/>
  <c r="I395" i="1"/>
  <c r="I393" i="1"/>
  <c r="I343" i="1"/>
  <c r="I329" i="1"/>
  <c r="I327" i="1"/>
  <c r="I325" i="1"/>
  <c r="I323" i="1"/>
  <c r="I321" i="1"/>
  <c r="I305" i="1"/>
  <c r="I303" i="1"/>
  <c r="I301" i="1"/>
  <c r="I299" i="1"/>
  <c r="I295" i="1"/>
  <c r="I293" i="1"/>
  <c r="I290" i="1"/>
  <c r="I286" i="1"/>
  <c r="I282" i="1"/>
  <c r="I132" i="1"/>
  <c r="I99" i="1"/>
  <c r="I94" i="1"/>
  <c r="I68" i="1"/>
  <c r="I66" i="1"/>
  <c r="I59" i="1"/>
  <c r="F503" i="1"/>
  <c r="I280" i="1" l="1"/>
  <c r="I818" i="1"/>
  <c r="I911" i="1"/>
  <c r="I396" i="1"/>
  <c r="I503" i="1"/>
  <c r="I587" i="1"/>
  <c r="I851" i="1"/>
  <c r="I91" i="1"/>
  <c r="I100" i="1"/>
  <c r="I417" i="1"/>
  <c r="I787" i="1"/>
  <c r="I807" i="1"/>
  <c r="I833" i="1"/>
  <c r="F911" i="1"/>
  <c r="F908" i="1"/>
  <c r="F851" i="1"/>
  <c r="F833" i="1"/>
  <c r="F818" i="1"/>
  <c r="F807" i="1"/>
  <c r="F787" i="1"/>
  <c r="F587" i="1"/>
  <c r="F417" i="1"/>
  <c r="F100" i="1"/>
  <c r="F91" i="1"/>
  <c r="F50" i="1"/>
  <c r="F46" i="1"/>
  <c r="F912" i="1" l="1"/>
  <c r="F920" i="1" l="1"/>
  <c r="I908" i="1"/>
  <c r="I912" i="1" l="1"/>
  <c r="I920" i="1" l="1"/>
  <c r="G787" i="1"/>
  <c r="G912" i="1" l="1"/>
  <c r="G9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Škrabal Oldřich</author>
  </authors>
  <commentList>
    <comment ref="L71" authorId="0" shapeId="0" xr:uid="{107F4008-E0B0-4E2D-9AAB-5388C18E9853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navýšení odměn DPP, novela zákoníku práce</t>
        </r>
      </text>
    </comment>
    <comment ref="L104" authorId="0" shapeId="0" xr:uid="{0BBA08A3-9F59-4357-9B55-579398512C4D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navýšení odměn DPP, novela zákoníku práce</t>
        </r>
      </text>
    </comment>
    <comment ref="L127" authorId="0" shapeId="0" xr:uid="{FD8763DA-476F-4D3B-9A2A-99A3B7693936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nákup kalendářů, výroba propagační ch materiálu</t>
        </r>
      </text>
    </comment>
    <comment ref="L130" authorId="0" shapeId="0" xr:uid="{3A2B9AB1-9180-44CD-B462-1EE8AE90812E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nákup kalendářů, výroba propagační ch materiálu</t>
        </r>
      </text>
    </comment>
    <comment ref="L139" authorId="0" shapeId="0" xr:uid="{157E817C-42F2-404D-A496-FC30D91676B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navýšení odměn DPP, novela zákoníku práce</t>
        </r>
      </text>
    </comment>
    <comment ref="L141" authorId="0" shapeId="0" xr:uid="{10B5109F-6032-4285-B650-490AC8CF083D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Výroba nového kovového rámu na letní kino, konstrukce a následné příslušenství</t>
        </r>
      </text>
    </comment>
    <comment ref="L205" authorId="0" shapeId="0" xr:uid="{330BC445-049F-420B-B139-19802FE8919C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Software pro stánkový prodej - 2. etapa + značení v terénu - 50 tis. Kč</t>
        </r>
      </text>
    </comment>
    <comment ref="L213" authorId="0" shapeId="0" xr:uid="{676AF7CD-2606-4F5E-8A7F-59D13282227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Nově založená ORG - Komunitní centrum - sociální programy, kulturní workshopy, semináře, klub seniorů</t>
        </r>
      </text>
    </comment>
    <comment ref="L222" authorId="0" shapeId="0" xr:uid="{99D79B4F-CB43-4725-BDA4-34EFF58389EF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Notebook (cca 30 000 - 1ks)</t>
        </r>
      </text>
    </comment>
    <comment ref="L231" authorId="0" shapeId="0" xr:uid="{63E671B7-D253-47BC-BF1F-64D9278BE7A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Oprava pódia a celé podlahy (broušení, nátěr)</t>
        </r>
      </text>
    </comment>
    <comment ref="L238" authorId="0" shapeId="0" xr:uid="{817DFE15-38C5-4148-9989-7A9985D4BD6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2ks skříň ATYP (1ks 17 000Kč)</t>
        </r>
      </text>
    </comment>
    <comment ref="L256" authorId="0" shapeId="0" xr:uid="{DAE17044-99F4-480E-9A14-244A013D8D3B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Velká revize hřišť, oprava sítě na hřišti na Bařinách</t>
        </r>
      </text>
    </comment>
    <comment ref="L263" authorId="0" shapeId="0" xr:uid="{DE3706F0-A896-4AE5-B58B-0C6C9EE71E26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navýšení odměn DPP, novela zákoníku práce</t>
        </r>
      </text>
    </comment>
    <comment ref="L267" authorId="0" shapeId="0" xr:uid="{5777549D-EC93-433C-8720-831947C69C2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Rozšíření výstyvy figurín, mixážní pult</t>
        </r>
      </text>
    </comment>
    <comment ref="L269" authorId="0" shapeId="0" xr:uid="{F8E8CBBA-6562-4B0E-96E3-C2C37A882865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Nákup vstupenkových bloků</t>
        </r>
      </text>
    </comment>
    <comment ref="L285" authorId="0" shapeId="0" xr:uid="{1BEFC2E3-7DBA-48DB-9B12-CF2CCF9C81DF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Rekonstrukce interiéru Radnice čp. 310 - 840 tis. Kč</t>
        </r>
      </text>
    </comment>
    <comment ref="L339" authorId="0" shapeId="0" xr:uid="{318141FE-4EB2-4C6F-9173-593A423FE557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- MAS Lašsko - venkovní prostor - plocha č. 2</t>
        </r>
      </text>
    </comment>
    <comment ref="L346" authorId="0" shapeId="0" xr:uid="{C05150E9-8A5C-4C64-AA70-23C488238DC2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MMR - obnova komunikace - Dolní Bašta, Zauličí</t>
        </r>
      </text>
    </comment>
    <comment ref="L377" authorId="0" shapeId="0" xr:uid="{723F69A9-B0CF-4235-9398-DE6E9B97629F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IROP - rekonstrukce budovy, vybavení interiéru</t>
        </r>
      </text>
    </comment>
    <comment ref="L382" authorId="0" shapeId="0" xr:uid="{3CF2D365-EF40-439F-B2DA-0DEA09230A98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Vyúčtování dotace za rok 2023</t>
        </r>
      </text>
    </comment>
    <comment ref="L447" authorId="0" shapeId="0" xr:uid="{AE4846C5-E624-4190-B852-5B5EFA338E4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Příslušenství BONETTI - hákový nosič, kontejner valníkový, posypová nástavba, pluh</t>
        </r>
      </text>
    </comment>
    <comment ref="L538" authorId="0" shapeId="0" xr:uid="{8EEC8359-08B9-4D28-B329-8D62A71E3DAF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20 000 chladnička</t>
        </r>
      </text>
    </comment>
    <comment ref="L542" authorId="0" shapeId="0" xr:uid="{8AF3FED9-3549-4D3E-A121-CF0B0B317B3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školení plavčíků na dva roky</t>
        </r>
      </text>
    </comment>
    <comment ref="L545" authorId="0" shapeId="0" xr:uid="{2493EEB4-E7C7-4AFB-82C0-DF568F8CAA28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vysavač</t>
        </r>
      </text>
    </comment>
    <comment ref="L554" authorId="0" shapeId="0" xr:uid="{DF278098-138E-456F-8A76-43841017644B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Pořízení AED - nástroj pro laickou defibrilaci - umístění na objektu hasičárny - 50 tis. Kč</t>
        </r>
      </text>
    </comment>
    <comment ref="L565" authorId="0" shapeId="0" xr:uid="{99430042-5BE2-4473-9E4B-E7A4CBE2529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prefventivní údržba:MÚ oprava fasády a říms
radnice-hlavní dveře
DDM-přístřešky u hl.vstupu
+ provozní údržba,
</t>
        </r>
      </text>
    </comment>
    <comment ref="L582" authorId="0" shapeId="0" xr:uid="{55DDD385-D09B-43AA-B73F-0131545CB89C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revize,servisní prohlídky,opravy vez materiálu apod.</t>
        </r>
      </text>
    </comment>
    <comment ref="L583" authorId="0" shapeId="0" xr:uid="{DAEA6FA6-51EF-4213-B7E9-25F3A8AC332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400 000 z roku 2023 - zateplování sklepů - 814-819</t>
        </r>
      </text>
    </comment>
    <comment ref="L635" authorId="0" shapeId="0" xr:uid="{93B823D8-AEFB-4B98-BF1D-1E5DB0BBD88A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odměny předsedů komisí, kteří nejsou ZM</t>
        </r>
      </text>
    </comment>
    <comment ref="L648" authorId="0" shapeId="0" xr:uid="{72174241-C21A-4715-97B7-DF5C91D50EE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nárůst odměny uvolněných funkcionářů dle novely zákona o obcích</t>
        </r>
      </text>
    </comment>
    <comment ref="L661" authorId="0" shapeId="0" xr:uid="{9B2447CD-BB41-4822-AD48-F8F566A171DF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Volby do zastupitelstva krajů a EP</t>
        </r>
      </text>
    </comment>
    <comment ref="L722" authorId="0" shapeId="0" xr:uid="{15FE6DC1-5233-416F-9470-9044989539F9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Navýšení hodnoty stravenek na 130 Kč</t>
        </r>
      </text>
    </comment>
    <comment ref="L744" authorId="0" shapeId="0" xr:uid="{80D39B12-3EE4-4473-98A0-586B0C9EC342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Změna platového stupně u dvou zaměstnanců, osobní ohodnocení vedoucí FO po zkušební době</t>
        </r>
      </text>
    </comment>
    <comment ref="L862" authorId="0" shapeId="0" xr:uid="{5839C006-491A-4B4A-A2FC-C5EA59A8759E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(D2D systém + 2 000 000,- Kč; konsolidační balíček = 6% navýšení DPH z 15% na 21%; inflace cca 8%, neznáme ceník uložení odpadu)</t>
        </r>
      </text>
    </comment>
    <comment ref="L880" authorId="0" shapeId="0" xr:uid="{60C82A61-A779-4F2A-8F3E-6E924607366D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(52 ks dřevin s nutným zásahem)</t>
        </r>
      </text>
    </comment>
  </commentList>
</comments>
</file>

<file path=xl/sharedStrings.xml><?xml version="1.0" encoding="utf-8"?>
<sst xmlns="http://schemas.openxmlformats.org/spreadsheetml/2006/main" count="3908" uniqueCount="640">
  <si>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</si>
  <si>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</si>
  <si>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</si>
  <si>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</si>
  <si>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</si>
  <si>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</si>
  <si>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</si>
  <si>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</si>
  <si>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</si>
  <si>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</si>
  <si>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</si>
  <si>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</si>
  <si>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</si>
  <si>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</si>
  <si>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</si>
  <si>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</si>
  <si>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</si>
  <si>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</si>
  <si>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</si>
  <si>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</si>
  <si>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</si>
  <si>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</si>
  <si>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</si>
  <si>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</si>
  <si>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</si>
  <si>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</si>
  <si>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</si>
  <si>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</si>
  <si>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</si>
  <si>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</si>
  <si>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</si>
  <si>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</si>
  <si>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</si>
  <si>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</si>
  <si>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</si>
  <si>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</si>
  <si>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</si>
  <si>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</si>
  <si>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</si>
  <si>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</si>
  <si>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</si>
  <si>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</si>
  <si>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</si>
  <si>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</si>
  <si>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</si>
  <si>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</si>
  <si>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</si>
  <si>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</si>
  <si>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</si>
  <si>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</si>
  <si>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</si>
  <si>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</si>
  <si>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</si>
  <si>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</si>
  <si>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</si>
  <si>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</si>
  <si>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</si>
  <si>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</si>
  <si>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</si>
  <si>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</si>
  <si>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</si>
  <si>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</si>
  <si>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</si>
  <si>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</si>
  <si>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</si>
  <si>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</si>
  <si>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</si>
  <si>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</si>
  <si>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</si>
  <si>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</si>
  <si>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</si>
  <si>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</si>
  <si>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</si>
  <si>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</si>
  <si>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</si>
  <si>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</si>
  <si>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</si>
  <si>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</si>
  <si>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</si>
  <si>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</si>
  <si>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</si>
  <si>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</si>
  <si>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</si>
  <si>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</si>
  <si>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</si>
  <si>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</si>
  <si>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</si>
  <si>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</si>
  <si>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</si>
  <si>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</si>
  <si>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</si>
  <si>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</si>
  <si>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</si>
  <si>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</si>
  <si>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</si>
  <si>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</si>
  <si>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</si>
  <si>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</si>
  <si>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</si>
  <si>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</si>
  <si>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</si>
  <si>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</si>
  <si>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</si>
  <si>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</si>
  <si>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</si>
  <si>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</si>
  <si>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</si>
  <si>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</si>
  <si>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</si>
  <si>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</si>
  <si>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</si>
  <si>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</si>
  <si>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</si>
  <si>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</si>
  <si>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</si>
  <si>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</si>
  <si>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</si>
  <si>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</si>
  <si>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</si>
  <si>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</si>
  <si>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</si>
  <si>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</si>
  <si>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</si>
  <si>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</si>
  <si>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</si>
  <si>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</si>
  <si>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</si>
  <si>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</si>
  <si>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</si>
  <si>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</si>
  <si>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</si>
  <si>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</si>
  <si>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</si>
  <si>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</si>
  <si>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</si>
  <si>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</si>
  <si>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</si>
  <si>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</si>
  <si>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</si>
  <si>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</si>
  <si>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</si>
  <si>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</si>
  <si>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</si>
  <si>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</si>
  <si>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</si>
  <si>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</si>
  <si>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</si>
  <si>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</si>
  <si>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</si>
  <si>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</si>
  <si>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</si>
  <si>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</si>
  <si>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</si>
  <si>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</si>
  <si>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</si>
  <si>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</si>
  <si>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</si>
  <si>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</si>
  <si>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</si>
  <si>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</si>
  <si>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</si>
  <si>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</si>
  <si>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</si>
  <si>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</si>
  <si>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</si>
  <si>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</si>
  <si>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</si>
  <si>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</si>
  <si>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</si>
  <si>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</si>
  <si>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</si>
  <si>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</si>
  <si>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</si>
  <si>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</si>
  <si>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</si>
  <si>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</si>
  <si>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</si>
  <si>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</si>
  <si>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</si>
  <si>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</si>
  <si>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</si>
  <si>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</si>
  <si>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</si>
  <si>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</si>
  <si>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</si>
  <si>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</si>
  <si>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</si>
  <si>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</si>
  <si>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</si>
  <si>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</si>
  <si>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</si>
  <si>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</si>
  <si>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</si>
  <si>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</si>
  <si>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</si>
  <si>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</si>
  <si>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</si>
  <si>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</si>
  <si>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</si>
  <si>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</si>
  <si>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</si>
  <si>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</si>
  <si>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</si>
  <si>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</si>
  <si>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</si>
  <si>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</si>
  <si>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</si>
  <si>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</si>
  <si>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</si>
  <si>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</si>
  <si>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</si>
  <si>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</si>
  <si>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</si>
  <si>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</si>
  <si>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</si>
  <si>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</si>
  <si>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</si>
  <si>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</si>
  <si>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</si>
  <si>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</si>
  <si>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</si>
  <si>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</si>
  <si>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</si>
  <si>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</si>
  <si>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</si>
  <si>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</si>
  <si>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</si>
  <si>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</si>
  <si>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</si>
  <si>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</si>
  <si>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</si>
  <si>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</si>
  <si>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</si>
  <si>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</si>
  <si>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</si>
  <si>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</si>
  <si>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</si>
  <si>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</si>
  <si>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</si>
  <si>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</si>
  <si>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</si>
  <si>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</si>
  <si>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</si>
  <si>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</si>
  <si>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</si>
  <si>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</si>
  <si>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</si>
  <si>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</si>
  <si>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</si>
  <si>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</si>
  <si>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</si>
  <si>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</si>
  <si>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</si>
  <si>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</si>
  <si>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</si>
  <si>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</si>
  <si>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</si>
  <si>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</si>
  <si>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</si>
  <si>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</si>
  <si>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</si>
  <si>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</si>
  <si>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</si>
  <si>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</si>
  <si>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</si>
  <si>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</si>
  <si>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</si>
  <si>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</si>
  <si>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</si>
  <si>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</si>
  <si>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</si>
  <si>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</si>
  <si>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</si>
  <si>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</si>
  <si>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</si>
  <si>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</si>
  <si>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</si>
  <si>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</si>
  <si>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</si>
  <si>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</si>
  <si>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</si>
  <si>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</si>
  <si>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</si>
  <si>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</si>
  <si>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</si>
  <si>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</si>
  <si>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</si>
  <si>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</si>
  <si>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</si>
  <si>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</si>
  <si>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</si>
  <si>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</si>
  <si>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</si>
  <si>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</si>
  <si>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</si>
  <si>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</si>
  <si>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</si>
  <si>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</si>
  <si>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</si>
  <si>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</si>
  <si>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</si>
  <si>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</si>
  <si>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</si>
  <si>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</si>
  <si>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</si>
  <si>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</si>
  <si>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</si>
  <si>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</si>
  <si>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</si>
  <si>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</si>
  <si>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</si>
  <si>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</si>
  <si>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</si>
  <si>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</si>
  <si>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</si>
  <si>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</si>
  <si>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</si>
  <si>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</si>
  <si>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</si>
  <si>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</si>
  <si>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</si>
  <si>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</si>
  <si>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</si>
  <si>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</si>
  <si>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</si>
  <si>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</si>
  <si>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</si>
  <si>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</si>
  <si>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</si>
  <si>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</si>
  <si>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</si>
  <si>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</si>
  <si>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</si>
  <si>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</si>
  <si>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</si>
  <si>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</si>
  <si>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</si>
  <si>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</si>
  <si>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</si>
  <si>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</si>
  <si>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</si>
  <si>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</si>
  <si>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</si>
  <si>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</si>
  <si>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</si>
  <si>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</si>
  <si>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</si>
  <si>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</si>
  <si>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</si>
  <si>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</si>
  <si>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</si>
  <si>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</si>
  <si>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</si>
  <si>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</si>
  <si>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</si>
  <si>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</si>
  <si>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</si>
  <si>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</si>
  <si>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</si>
  <si>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</si>
  <si>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</si>
  <si>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</si>
  <si>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</si>
  <si>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</si>
  <si>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</si>
  <si>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</si>
  <si>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</si>
  <si>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</si>
  <si>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</si>
  <si>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</si>
  <si>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</si>
  <si>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</si>
  <si>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</si>
  <si>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</si>
  <si>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</si>
  <si>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</si>
  <si>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</si>
  <si>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</si>
  <si>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</si>
  <si>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</si>
  <si>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</si>
  <si>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</si>
  <si>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</si>
  <si>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</si>
  <si>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</si>
  <si>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</si>
  <si>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</si>
  <si>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</si>
  <si>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</si>
  <si>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</si>
  <si>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</si>
  <si>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</si>
  <si>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</si>
  <si>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</si>
  <si>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</si>
  <si>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</si>
  <si>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</si>
  <si>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</si>
  <si>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</si>
  <si>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</si>
  <si>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</si>
  <si>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</si>
  <si>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</si>
  <si>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</si>
  <si>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</si>
  <si>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</si>
  <si>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</si>
  <si>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</si>
  <si>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</si>
  <si>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</si>
  <si>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</si>
  <si>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</si>
  <si>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</si>
  <si>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</si>
  <si>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</si>
  <si>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</si>
  <si>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</si>
  <si>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</si>
  <si>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</si>
  <si>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</si>
  <si>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</si>
  <si>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</si>
  <si>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</si>
  <si>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</si>
  <si>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</si>
  <si>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</si>
  <si>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</si>
  <si>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</si>
  <si>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</si>
  <si>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</si>
  <si>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</si>
  <si>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</si>
  <si>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</si>
  <si>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</si>
  <si>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</si>
  <si>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</si>
  <si>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</si>
  <si>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</si>
  <si>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</si>
  <si>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</si>
  <si>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</si>
  <si>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</si>
  <si>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</si>
  <si>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</si>
  <si>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</si>
  <si>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</si>
  <si>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</si>
  <si>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</si>
  <si>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</si>
  <si>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</si>
  <si>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</si>
  <si>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</si>
  <si>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</si>
  <si>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</si>
  <si>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</si>
  <si>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</si>
  <si>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</si>
  <si>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</si>
  <si>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</si>
  <si>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</si>
  <si>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</si>
  <si>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</si>
  <si>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</si>
  <si>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</si>
  <si>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</si>
  <si>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</si>
  <si>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</si>
  <si>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</si>
  <si>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</si>
  <si>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</si>
  <si>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</si>
  <si>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</si>
  <si>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</si>
  <si>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</si>
  <si>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</si>
  <si>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</si>
  <si>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</si>
  <si>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</si>
  <si>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</si>
  <si>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</si>
  <si>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</si>
  <si>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</si>
  <si>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</si>
  <si>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</si>
  <si>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</si>
  <si>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</si>
  <si>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</si>
  <si>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</si>
  <si>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</si>
  <si>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</si>
  <si>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</si>
  <si>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</si>
  <si>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</si>
  <si>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</si>
  <si>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</si>
  <si>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</si>
  <si>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</si>
  <si>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</si>
  <si>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</si>
  <si>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</si>
  <si>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</si>
  <si>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</si>
  <si>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</si>
  <si>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</si>
  <si>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</si>
  <si>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</si>
  <si>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</si>
  <si>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</si>
  <si>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</si>
  <si>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</si>
  <si>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</si>
  <si>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</si>
  <si>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</si>
  <si>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</si>
  <si>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</si>
  <si>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</si>
  <si>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</si>
  <si>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</si>
  <si>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</si>
  <si>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</si>
  <si>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</si>
  <si>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</si>
  <si>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</si>
  <si>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</si>
  <si>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</si>
  <si>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</si>
  <si>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</si>
  <si>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</si>
  <si>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</si>
  <si>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</si>
  <si>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</si>
  <si>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</si>
  <si>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</si>
  <si>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</si>
  <si>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</si>
  <si>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</si>
  <si>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</si>
  <si>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</si>
  <si>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</si>
  <si>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</si>
  <si>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</si>
  <si>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</si>
  <si>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</si>
  <si>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</si>
  <si>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</si>
  <si>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</si>
  <si>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</si>
  <si>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</si>
  <si>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</si>
  <si>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</si>
  <si>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</si>
  <si>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</si>
  <si>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</si>
  <si>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</si>
  <si>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</si>
  <si>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</si>
  <si>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</si>
  <si>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</si>
  <si>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</si>
  <si>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</si>
  <si>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</si>
  <si>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</si>
  <si>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</si>
  <si>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</si>
  <si>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</si>
  <si>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</si>
  <si>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</si>
  <si>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</si>
  <si>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</si>
  <si>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</si>
  <si>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</si>
  <si>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</si>
  <si>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</si>
  <si>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</si>
  <si>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</si>
  <si>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</si>
  <si>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</si>
  <si>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</si>
  <si>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</si>
  <si>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</si>
  <si>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</si>
  <si>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</si>
  <si>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</si>
  <si>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</si>
  <si>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</si>
  <si>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</si>
  <si>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</si>
  <si>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</si>
  <si>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</si>
  <si>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</si>
  <si>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</si>
  <si>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</si>
  <si>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</si>
  <si>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</si>
  <si>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</si>
  <si>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</si>
  <si>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</si>
  <si>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</si>
  <si>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</si>
  <si>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</si>
  <si>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</si>
  <si>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</si>
  <si>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</si>
  <si>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</si>
  <si>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</si>
  <si>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</si>
  <si>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</si>
  <si>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</si>
  <si>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5366</t>
  </si>
  <si>
    <t>Výdaje z finančního vypořádání  mezi krajem a obcemi</t>
  </si>
  <si>
    <t>5019</t>
  </si>
  <si>
    <t>Ostatní platy</t>
  </si>
  <si>
    <t>6118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</si>
  <si>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</si>
  <si>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</si>
  <si>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</si>
  <si>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</si>
  <si>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</si>
  <si>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6167</t>
  </si>
  <si>
    <t>4213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</si>
  <si>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</si>
  <si>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</si>
  <si>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</si>
  <si>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</si>
  <si>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</si>
  <si>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</si>
  <si>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</si>
  <si>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</si>
  <si>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</si>
  <si>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</si>
  <si>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</si>
  <si>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PLNĚNÍ ROZPOČTU K 31.10.2023 V KČ - Rozpočet na rok 2024</t>
  </si>
  <si>
    <t>Rozpočet příjmy 2024</t>
  </si>
  <si>
    <t>Rozpočet výdaje 2024</t>
  </si>
  <si>
    <t>003560</t>
  </si>
  <si>
    <t xml:space="preserve">003236             </t>
  </si>
  <si>
    <t>ORG 002485        Komunitní centrum</t>
  </si>
  <si>
    <t xml:space="preserve">002485      </t>
  </si>
  <si>
    <t xml:space="preserve">002485     </t>
  </si>
  <si>
    <t xml:space="preserve">002485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</si>
</sst>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0" fillId="0" borderId="1" xfId="0" applyBorder="1"/>
    <xf numFmtId="0" fontId="6" fillId="0" borderId="0" xfId="0" applyFont="1"/>
    <xf numFmtId="4" fontId="3" fillId="2" borderId="1" xfId="0" applyNumberFormat="1" applyFont="1" applyFill="1" applyBorder="1" applyAlignment="1">
      <alignment horizontal="right" vertical="top"/>
    </xf>
    <xf numFmtId="0" fontId="4" fillId="0" borderId="1" xfId="0" applyFont="1" applyBorder="1"/>
    <xf numFmtId="0" fontId="4" fillId="0" borderId="0" xfId="0" applyFont="1"/>
    <xf numFmtId="4" fontId="4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left" vertical="top" wrapText="1"/>
    </xf>
    <xf numFmtId="4" fontId="4" fillId="5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/>
    <xf numFmtId="0" fontId="4" fillId="5" borderId="0" xfId="0" applyFont="1" applyFill="1"/>
    <xf numFmtId="49" fontId="4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4" fillId="3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9" fillId="4" borderId="1" xfId="0" applyNumberFormat="1" applyFont="1" applyFill="1" applyBorder="1" applyAlignment="1">
      <alignment horizontal="right" vertical="top"/>
    </xf>
    <xf numFmtId="4" fontId="9" fillId="4" borderId="6" xfId="0" applyNumberFormat="1" applyFont="1" applyFill="1" applyBorder="1" applyAlignment="1">
      <alignment horizontal="right" vertical="top"/>
    </xf>
    <xf numFmtId="4" fontId="9" fillId="4" borderId="5" xfId="0" applyNumberFormat="1" applyFont="1" applyFill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right" vertical="top"/>
    </xf>
    <xf numFmtId="4" fontId="4" fillId="4" borderId="7" xfId="0" applyNumberFormat="1" applyFont="1" applyFill="1" applyBorder="1" applyAlignment="1">
      <alignment horizontal="right" vertical="top"/>
    </xf>
    <xf numFmtId="4" fontId="4" fillId="4" borderId="6" xfId="0" applyNumberFormat="1" applyFont="1" applyFill="1" applyBorder="1" applyAlignment="1">
      <alignment horizontal="right" vertical="top"/>
    </xf>
    <xf numFmtId="4" fontId="9" fillId="4" borderId="7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/>
    <xf numFmtId="0" fontId="0" fillId="0" borderId="8" xfId="0" applyBorder="1" applyAlignment="1">
      <alignment horizontal="left" vertical="center"/>
    </xf>
    <xf numFmtId="4" fontId="10" fillId="6" borderId="1" xfId="0" applyNumberFormat="1" applyFont="1" applyFill="1" applyBorder="1" applyAlignment="1">
      <alignment horizontal="right" vertical="top"/>
    </xf>
    <xf numFmtId="4" fontId="0" fillId="0" borderId="0" xfId="0" applyNumberFormat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0" xfId="0" applyFont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/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9</xdr:row>
      <xdr:rowOff>0</xdr:rowOff>
    </xdr:from>
    <xdr:to>
      <xdr:col>2</xdr:col>
      <xdr:colOff>346075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704975"/>
          <a:ext cx="355600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3"/>
  <sheetViews>
    <sheetView tabSelected="1" workbookViewId="0">
      <pane ySplit="4" topLeftCell="A267" activePane="bottomLeft" state="frozen"/>
      <selection pane="bottomLeft" activeCell="N274" sqref="N274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6" width="12.5703125" customWidth="1"/>
    <col min="7" max="8" width="13.140625" customWidth="1"/>
    <col min="9" max="9" width="14.140625" customWidth="1"/>
    <col min="10" max="11" width="13.7109375" customWidth="1"/>
  </cols>
  <sheetData>
    <row r="1" spans="1:11" ht="16.899999999999999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7.2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customHeight="1" x14ac:dyDescent="0.25">
      <c r="A3" s="54" t="s">
        <v>631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632</v>
      </c>
      <c r="I4" s="2" t="s">
        <v>9</v>
      </c>
      <c r="J4" s="2" t="s">
        <v>10</v>
      </c>
      <c r="K4" s="2" t="s">
        <v>633</v>
      </c>
    </row>
    <row r="5" spans="1:11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30">
        <v>8400000</v>
      </c>
      <c r="G5" s="30">
        <v>8651640.3100000005</v>
      </c>
      <c r="H5" s="25">
        <v>9000000</v>
      </c>
      <c r="I5" s="5">
        <v>0</v>
      </c>
      <c r="J5" s="5">
        <v>0</v>
      </c>
      <c r="K5" s="5">
        <v>0</v>
      </c>
    </row>
    <row r="6" spans="1:11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30">
        <v>650000</v>
      </c>
      <c r="G6" s="30">
        <v>623445.71</v>
      </c>
      <c r="H6" s="25">
        <v>655000</v>
      </c>
      <c r="I6" s="5">
        <v>0</v>
      </c>
      <c r="J6" s="5">
        <v>0</v>
      </c>
      <c r="K6" s="5">
        <v>0</v>
      </c>
    </row>
    <row r="7" spans="1:11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30">
        <v>1980000</v>
      </c>
      <c r="G7" s="30">
        <v>2146178.62</v>
      </c>
      <c r="H7" s="25">
        <v>2000000</v>
      </c>
      <c r="I7" s="5">
        <v>0</v>
      </c>
      <c r="J7" s="5">
        <v>0</v>
      </c>
      <c r="K7" s="5">
        <v>0</v>
      </c>
    </row>
    <row r="8" spans="1:11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30">
        <v>14700000</v>
      </c>
      <c r="G8" s="30">
        <v>15211048.609999999</v>
      </c>
      <c r="H8" s="25">
        <v>14700000</v>
      </c>
      <c r="I8" s="5">
        <v>0</v>
      </c>
      <c r="J8" s="5">
        <v>0</v>
      </c>
      <c r="K8" s="5">
        <v>0</v>
      </c>
    </row>
    <row r="9" spans="1:11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30">
        <v>1209540</v>
      </c>
      <c r="G9" s="30">
        <v>1209540</v>
      </c>
      <c r="H9" s="25">
        <v>1300000</v>
      </c>
      <c r="I9" s="5">
        <v>0</v>
      </c>
      <c r="J9" s="5">
        <v>0</v>
      </c>
      <c r="K9" s="5">
        <v>0</v>
      </c>
    </row>
    <row r="10" spans="1:11" ht="12" customHeight="1" x14ac:dyDescent="0.25">
      <c r="A10" s="3" t="s">
        <v>11</v>
      </c>
      <c r="B10" s="3" t="s">
        <v>12</v>
      </c>
      <c r="C10" s="3" t="s">
        <v>13</v>
      </c>
      <c r="D10" s="3" t="s">
        <v>24</v>
      </c>
      <c r="E10" s="4" t="s">
        <v>25</v>
      </c>
      <c r="F10" s="30">
        <v>30749972</v>
      </c>
      <c r="G10" s="30">
        <v>26887150.84</v>
      </c>
      <c r="H10" s="25">
        <v>33000000</v>
      </c>
      <c r="I10" s="5">
        <v>0</v>
      </c>
      <c r="J10" s="5">
        <v>0</v>
      </c>
      <c r="K10" s="5">
        <v>0</v>
      </c>
    </row>
    <row r="11" spans="1:11" ht="12" customHeight="1" x14ac:dyDescent="0.25">
      <c r="A11" s="3" t="s">
        <v>11</v>
      </c>
      <c r="B11" s="3" t="s">
        <v>12</v>
      </c>
      <c r="C11" s="3" t="s">
        <v>13</v>
      </c>
      <c r="D11" s="3" t="s">
        <v>26</v>
      </c>
      <c r="E11" s="4" t="s">
        <v>27</v>
      </c>
      <c r="F11" s="30">
        <v>4366</v>
      </c>
      <c r="G11" s="30">
        <v>4365.3</v>
      </c>
      <c r="H11" s="25">
        <v>2000</v>
      </c>
      <c r="I11" s="5">
        <v>0</v>
      </c>
      <c r="J11" s="5">
        <v>0</v>
      </c>
      <c r="K11" s="5">
        <v>0</v>
      </c>
    </row>
    <row r="12" spans="1:11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30">
        <v>1000</v>
      </c>
      <c r="G12" s="30">
        <v>0</v>
      </c>
      <c r="H12" s="25">
        <v>1000</v>
      </c>
      <c r="I12" s="5">
        <v>0</v>
      </c>
      <c r="J12" s="5">
        <v>0</v>
      </c>
      <c r="K12" s="5">
        <v>0</v>
      </c>
    </row>
    <row r="13" spans="1:11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30">
        <v>95000</v>
      </c>
      <c r="G13" s="30">
        <v>77050</v>
      </c>
      <c r="H13" s="25">
        <v>95000</v>
      </c>
      <c r="I13" s="5">
        <v>0</v>
      </c>
      <c r="J13" s="5">
        <v>0</v>
      </c>
      <c r="K13" s="5">
        <v>0</v>
      </c>
    </row>
    <row r="14" spans="1:11" ht="12" customHeight="1" x14ac:dyDescent="0.25">
      <c r="A14" s="3" t="s">
        <v>11</v>
      </c>
      <c r="B14" s="3" t="s">
        <v>12</v>
      </c>
      <c r="C14" s="3" t="s">
        <v>13</v>
      </c>
      <c r="D14" s="3" t="s">
        <v>32</v>
      </c>
      <c r="E14" s="4" t="s">
        <v>33</v>
      </c>
      <c r="F14" s="30">
        <v>250000</v>
      </c>
      <c r="G14" s="30">
        <v>302459</v>
      </c>
      <c r="H14" s="25">
        <v>300000</v>
      </c>
      <c r="I14" s="5">
        <v>0</v>
      </c>
      <c r="J14" s="5">
        <v>0</v>
      </c>
      <c r="K14" s="5">
        <v>0</v>
      </c>
    </row>
    <row r="15" spans="1:11" ht="12" customHeight="1" x14ac:dyDescent="0.25">
      <c r="A15" s="3" t="s">
        <v>11</v>
      </c>
      <c r="B15" s="3" t="s">
        <v>12</v>
      </c>
      <c r="C15" s="3" t="s">
        <v>13</v>
      </c>
      <c r="D15" s="3" t="s">
        <v>34</v>
      </c>
      <c r="E15" s="4" t="s">
        <v>35</v>
      </c>
      <c r="F15" s="30">
        <v>341000</v>
      </c>
      <c r="G15" s="30">
        <v>346322</v>
      </c>
      <c r="H15" s="25">
        <v>341000</v>
      </c>
      <c r="I15" s="5">
        <v>0</v>
      </c>
      <c r="J15" s="5">
        <v>0</v>
      </c>
      <c r="K15" s="5">
        <v>0</v>
      </c>
    </row>
    <row r="16" spans="1:11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30">
        <v>2286000</v>
      </c>
      <c r="G16" s="30">
        <v>2000855.49</v>
      </c>
      <c r="H16" s="25">
        <v>2000000</v>
      </c>
      <c r="I16" s="5">
        <v>0</v>
      </c>
      <c r="J16" s="5">
        <v>0</v>
      </c>
      <c r="K16" s="5">
        <v>0</v>
      </c>
    </row>
    <row r="17" spans="1:11" ht="12" customHeight="1" x14ac:dyDescent="0.25">
      <c r="A17" s="3" t="s">
        <v>11</v>
      </c>
      <c r="B17" s="3" t="s">
        <v>12</v>
      </c>
      <c r="C17" s="8"/>
      <c r="D17" s="3" t="s">
        <v>38</v>
      </c>
      <c r="E17" s="4" t="s">
        <v>39</v>
      </c>
      <c r="F17" s="30">
        <v>455000</v>
      </c>
      <c r="G17" s="30">
        <v>371362.59</v>
      </c>
      <c r="H17" s="25">
        <v>700000</v>
      </c>
      <c r="I17" s="5">
        <v>0</v>
      </c>
      <c r="J17" s="5">
        <v>0</v>
      </c>
      <c r="K17" s="5">
        <v>0</v>
      </c>
    </row>
    <row r="18" spans="1:11" ht="12" customHeight="1" x14ac:dyDescent="0.25">
      <c r="A18" s="3" t="s">
        <v>11</v>
      </c>
      <c r="B18" s="3" t="s">
        <v>12</v>
      </c>
      <c r="C18" s="8"/>
      <c r="D18" s="3" t="s">
        <v>40</v>
      </c>
      <c r="E18" s="4" t="s">
        <v>41</v>
      </c>
      <c r="F18" s="30">
        <v>3900000</v>
      </c>
      <c r="G18" s="30">
        <v>2906369.11</v>
      </c>
      <c r="H18" s="25">
        <v>6500000</v>
      </c>
      <c r="I18" s="5">
        <v>0</v>
      </c>
      <c r="J18" s="5">
        <v>0</v>
      </c>
      <c r="K18" s="5">
        <v>0</v>
      </c>
    </row>
    <row r="19" spans="1:11" ht="12" customHeight="1" x14ac:dyDescent="0.25">
      <c r="A19" s="50" t="s">
        <v>3</v>
      </c>
      <c r="B19" s="51"/>
      <c r="C19" s="51"/>
      <c r="D19" s="51"/>
      <c r="E19" s="51"/>
      <c r="F19" s="6">
        <f>SUM(F5:F18)</f>
        <v>65021878</v>
      </c>
      <c r="G19" s="6">
        <f>SUM(G5:G18)</f>
        <v>60737787.580000006</v>
      </c>
      <c r="H19" s="6">
        <f>SUM(H5:H18)</f>
        <v>70594000</v>
      </c>
      <c r="I19" s="6">
        <f>SUM(I5:I18)</f>
        <v>0</v>
      </c>
      <c r="J19" s="6">
        <f t="shared" ref="J19:K19" si="0">SUM(J5:J18)</f>
        <v>0</v>
      </c>
      <c r="K19" s="6">
        <f t="shared" si="0"/>
        <v>0</v>
      </c>
    </row>
    <row r="20" spans="1:11" ht="12" customHeight="1" outlineLevel="1" x14ac:dyDescent="0.25">
      <c r="A20" s="3" t="s">
        <v>11</v>
      </c>
      <c r="B20" s="3" t="s">
        <v>42</v>
      </c>
      <c r="C20" s="3" t="s">
        <v>13</v>
      </c>
      <c r="D20" s="3" t="s">
        <v>43</v>
      </c>
      <c r="E20" s="4" t="s">
        <v>44</v>
      </c>
      <c r="F20" s="5">
        <v>40000</v>
      </c>
      <c r="G20" s="36">
        <v>22000</v>
      </c>
      <c r="H20" s="25">
        <v>20000</v>
      </c>
      <c r="I20" s="5">
        <v>0</v>
      </c>
      <c r="J20" s="5">
        <v>0</v>
      </c>
      <c r="K20" s="5">
        <v>0</v>
      </c>
    </row>
    <row r="21" spans="1:11" ht="12" customHeight="1" x14ac:dyDescent="0.25">
      <c r="A21" s="50" t="s">
        <v>45</v>
      </c>
      <c r="B21" s="51"/>
      <c r="C21" s="51"/>
      <c r="D21" s="51"/>
      <c r="E21" s="51"/>
      <c r="F21" s="6">
        <f>SUM(F20)</f>
        <v>40000</v>
      </c>
      <c r="G21" s="6">
        <f>SUM(G20)</f>
        <v>22000</v>
      </c>
      <c r="H21" s="6">
        <f>SUM(H20)</f>
        <v>20000</v>
      </c>
      <c r="I21" s="6">
        <f>SUM(I20)</f>
        <v>0</v>
      </c>
      <c r="J21" s="6">
        <f t="shared" ref="J21:K21" si="1">SUM(J20)</f>
        <v>0</v>
      </c>
      <c r="K21" s="6">
        <f t="shared" si="1"/>
        <v>0</v>
      </c>
    </row>
    <row r="22" spans="1:11" ht="12" customHeight="1" outlineLevel="1" x14ac:dyDescent="0.25">
      <c r="A22" s="3" t="s">
        <v>11</v>
      </c>
      <c r="B22" s="3" t="s">
        <v>46</v>
      </c>
      <c r="C22" s="3" t="s">
        <v>13</v>
      </c>
      <c r="D22" s="3" t="s">
        <v>43</v>
      </c>
      <c r="E22" s="4" t="s">
        <v>44</v>
      </c>
      <c r="F22" s="5">
        <v>3500</v>
      </c>
      <c r="G22" s="36">
        <v>3400</v>
      </c>
      <c r="H22" s="25">
        <v>3500</v>
      </c>
      <c r="I22" s="5">
        <v>0</v>
      </c>
      <c r="J22" s="5">
        <v>0</v>
      </c>
      <c r="K22" s="5">
        <v>0</v>
      </c>
    </row>
    <row r="23" spans="1:11" ht="12" customHeight="1" x14ac:dyDescent="0.25">
      <c r="A23" s="50" t="s">
        <v>47</v>
      </c>
      <c r="B23" s="51"/>
      <c r="C23" s="51"/>
      <c r="D23" s="51"/>
      <c r="E23" s="51"/>
      <c r="F23" s="6">
        <f>SUM(F22)</f>
        <v>3500</v>
      </c>
      <c r="G23" s="6">
        <f t="shared" ref="G23:H23" si="2">SUM(G22)</f>
        <v>3400</v>
      </c>
      <c r="H23" s="6">
        <f t="shared" si="2"/>
        <v>3500</v>
      </c>
      <c r="I23" s="6">
        <f>SUM(I22)</f>
        <v>0</v>
      </c>
      <c r="J23" s="6">
        <f t="shared" ref="J23:K23" si="3">SUM(J22)</f>
        <v>0</v>
      </c>
      <c r="K23" s="6">
        <f t="shared" si="3"/>
        <v>0</v>
      </c>
    </row>
    <row r="24" spans="1:11" ht="12" customHeight="1" outlineLevel="1" x14ac:dyDescent="0.25">
      <c r="A24" s="3" t="s">
        <v>11</v>
      </c>
      <c r="B24" s="3" t="s">
        <v>48</v>
      </c>
      <c r="C24" s="3" t="s">
        <v>13</v>
      </c>
      <c r="D24" s="3" t="s">
        <v>43</v>
      </c>
      <c r="E24" s="4" t="s">
        <v>44</v>
      </c>
      <c r="F24" s="5">
        <v>10000</v>
      </c>
      <c r="G24" s="36">
        <v>4260</v>
      </c>
      <c r="H24" s="25">
        <v>10000</v>
      </c>
      <c r="I24" s="5">
        <v>0</v>
      </c>
      <c r="J24" s="5">
        <v>0</v>
      </c>
      <c r="K24" s="5">
        <v>0</v>
      </c>
    </row>
    <row r="25" spans="1:11" ht="12" customHeight="1" x14ac:dyDescent="0.25">
      <c r="A25" s="50" t="s">
        <v>49</v>
      </c>
      <c r="B25" s="51"/>
      <c r="C25" s="51"/>
      <c r="D25" s="51"/>
      <c r="E25" s="51"/>
      <c r="F25" s="6">
        <f>SUM(F24)</f>
        <v>10000</v>
      </c>
      <c r="G25" s="6">
        <f>SUM(G24)</f>
        <v>4260</v>
      </c>
      <c r="H25" s="6">
        <f>SUM(H24)</f>
        <v>10000</v>
      </c>
      <c r="I25" s="6">
        <f>SUM(I24)</f>
        <v>0</v>
      </c>
      <c r="J25" s="6">
        <f t="shared" ref="J25:K25" si="4">SUM(J24)</f>
        <v>0</v>
      </c>
      <c r="K25" s="6">
        <f t="shared" si="4"/>
        <v>0</v>
      </c>
    </row>
    <row r="26" spans="1:11" ht="12" customHeight="1" outlineLevel="1" x14ac:dyDescent="0.25">
      <c r="A26" s="3" t="s">
        <v>11</v>
      </c>
      <c r="B26" s="3" t="s">
        <v>50</v>
      </c>
      <c r="C26" s="3" t="s">
        <v>13</v>
      </c>
      <c r="D26" s="3" t="s">
        <v>43</v>
      </c>
      <c r="E26" s="4" t="s">
        <v>44</v>
      </c>
      <c r="F26" s="5">
        <v>6000</v>
      </c>
      <c r="G26" s="36">
        <v>4060</v>
      </c>
      <c r="H26" s="25">
        <v>6000</v>
      </c>
      <c r="I26" s="5">
        <v>0</v>
      </c>
      <c r="J26" s="5">
        <v>0</v>
      </c>
      <c r="K26" s="5">
        <v>0</v>
      </c>
    </row>
    <row r="27" spans="1:11" ht="12" customHeight="1" x14ac:dyDescent="0.25">
      <c r="A27" s="50" t="s">
        <v>51</v>
      </c>
      <c r="B27" s="51"/>
      <c r="C27" s="51"/>
      <c r="D27" s="51"/>
      <c r="E27" s="51"/>
      <c r="F27" s="6">
        <f>SUM(F26)</f>
        <v>6000</v>
      </c>
      <c r="G27" s="6">
        <f t="shared" ref="G27:H27" si="5">SUM(G26)</f>
        <v>4060</v>
      </c>
      <c r="H27" s="6">
        <f t="shared" si="5"/>
        <v>6000</v>
      </c>
      <c r="I27" s="6">
        <f>SUM(I26)</f>
        <v>0</v>
      </c>
      <c r="J27" s="6">
        <f t="shared" ref="J27:K27" si="6">SUM(J26)</f>
        <v>0</v>
      </c>
      <c r="K27" s="6">
        <f t="shared" si="6"/>
        <v>0</v>
      </c>
    </row>
    <row r="28" spans="1:11" ht="12" customHeight="1" outlineLevel="1" x14ac:dyDescent="0.25">
      <c r="A28" s="3" t="s">
        <v>11</v>
      </c>
      <c r="B28" s="3" t="s">
        <v>52</v>
      </c>
      <c r="C28" s="3" t="s">
        <v>13</v>
      </c>
      <c r="D28" s="3" t="s">
        <v>43</v>
      </c>
      <c r="E28" s="4" t="s">
        <v>44</v>
      </c>
      <c r="F28" s="5">
        <v>200000</v>
      </c>
      <c r="G28" s="36">
        <v>138750</v>
      </c>
      <c r="H28" s="25">
        <v>150000</v>
      </c>
      <c r="I28" s="5">
        <v>0</v>
      </c>
      <c r="J28" s="5">
        <v>0</v>
      </c>
      <c r="K28" s="5">
        <v>0</v>
      </c>
    </row>
    <row r="29" spans="1:11" ht="12" customHeight="1" x14ac:dyDescent="0.25">
      <c r="A29" s="50" t="s">
        <v>53</v>
      </c>
      <c r="B29" s="51"/>
      <c r="C29" s="51"/>
      <c r="D29" s="51"/>
      <c r="E29" s="51"/>
      <c r="F29" s="6">
        <f>SUM(F28)</f>
        <v>200000</v>
      </c>
      <c r="G29" s="6">
        <f t="shared" ref="G29:H29" si="7">SUM(G28)</f>
        <v>138750</v>
      </c>
      <c r="H29" s="6">
        <f t="shared" si="7"/>
        <v>150000</v>
      </c>
      <c r="I29" s="6">
        <f>SUM(I28)</f>
        <v>0</v>
      </c>
      <c r="J29" s="6">
        <f t="shared" ref="J29:K29" si="8">SUM(J28)</f>
        <v>0</v>
      </c>
      <c r="K29" s="6">
        <f t="shared" si="8"/>
        <v>0</v>
      </c>
    </row>
    <row r="30" spans="1:11" ht="12" customHeight="1" outlineLevel="1" x14ac:dyDescent="0.25">
      <c r="A30" s="3" t="s">
        <v>11</v>
      </c>
      <c r="B30" s="3" t="s">
        <v>54</v>
      </c>
      <c r="C30" s="3" t="s">
        <v>13</v>
      </c>
      <c r="D30" s="3" t="s">
        <v>43</v>
      </c>
      <c r="E30" s="4" t="s">
        <v>44</v>
      </c>
      <c r="F30" s="5">
        <v>2000</v>
      </c>
      <c r="G30" s="5">
        <v>0</v>
      </c>
      <c r="H30" s="25">
        <v>2000</v>
      </c>
      <c r="I30" s="5">
        <v>0</v>
      </c>
      <c r="J30" s="5">
        <v>0</v>
      </c>
      <c r="K30" s="5">
        <v>0</v>
      </c>
    </row>
    <row r="31" spans="1:11" ht="12" customHeight="1" x14ac:dyDescent="0.25">
      <c r="A31" s="50" t="s">
        <v>55</v>
      </c>
      <c r="B31" s="51"/>
      <c r="C31" s="51"/>
      <c r="D31" s="51"/>
      <c r="E31" s="51"/>
      <c r="F31" s="6">
        <f>SUM(F30)</f>
        <v>2000</v>
      </c>
      <c r="G31" s="6">
        <f t="shared" ref="G31:H31" si="9">SUM(G30)</f>
        <v>0</v>
      </c>
      <c r="H31" s="6">
        <f t="shared" si="9"/>
        <v>2000</v>
      </c>
      <c r="I31" s="6">
        <f>SUM(I30)</f>
        <v>0</v>
      </c>
      <c r="J31" s="6">
        <f t="shared" ref="J31:K31" si="10">SUM(J30)</f>
        <v>0</v>
      </c>
      <c r="K31" s="6">
        <f t="shared" si="10"/>
        <v>0</v>
      </c>
    </row>
    <row r="32" spans="1:11" ht="12" customHeight="1" outlineLevel="1" x14ac:dyDescent="0.25">
      <c r="A32" s="3" t="s">
        <v>11</v>
      </c>
      <c r="B32" s="3" t="s">
        <v>56</v>
      </c>
      <c r="C32" s="3" t="s">
        <v>13</v>
      </c>
      <c r="D32" s="3" t="s">
        <v>43</v>
      </c>
      <c r="E32" s="4" t="s">
        <v>44</v>
      </c>
      <c r="F32" s="5">
        <v>1000</v>
      </c>
      <c r="G32" s="36">
        <v>630</v>
      </c>
      <c r="H32" s="25">
        <v>1000</v>
      </c>
      <c r="I32" s="5">
        <v>0</v>
      </c>
      <c r="J32" s="5">
        <v>0</v>
      </c>
      <c r="K32" s="5">
        <v>0</v>
      </c>
    </row>
    <row r="33" spans="1:11" ht="12" customHeight="1" x14ac:dyDescent="0.25">
      <c r="A33" s="50" t="s">
        <v>57</v>
      </c>
      <c r="B33" s="51"/>
      <c r="C33" s="51"/>
      <c r="D33" s="51"/>
      <c r="E33" s="51"/>
      <c r="F33" s="6">
        <f>SUM(F32)</f>
        <v>1000</v>
      </c>
      <c r="G33" s="6">
        <f t="shared" ref="G33:H33" si="11">SUM(G32)</f>
        <v>630</v>
      </c>
      <c r="H33" s="6">
        <f t="shared" si="11"/>
        <v>1000</v>
      </c>
      <c r="I33" s="6">
        <f>SUM(I32)</f>
        <v>0</v>
      </c>
      <c r="J33" s="6">
        <f t="shared" ref="J33:K33" si="12">SUM(J32)</f>
        <v>0</v>
      </c>
      <c r="K33" s="6">
        <f t="shared" si="12"/>
        <v>0</v>
      </c>
    </row>
    <row r="34" spans="1:11" ht="12" customHeight="1" outlineLevel="1" x14ac:dyDescent="0.25">
      <c r="A34" s="3" t="s">
        <v>11</v>
      </c>
      <c r="B34" s="3" t="s">
        <v>58</v>
      </c>
      <c r="C34" s="3" t="s">
        <v>13</v>
      </c>
      <c r="D34" s="3" t="s">
        <v>43</v>
      </c>
      <c r="E34" s="4" t="s">
        <v>44</v>
      </c>
      <c r="F34" s="5">
        <v>1000</v>
      </c>
      <c r="G34" s="36">
        <v>100</v>
      </c>
      <c r="H34" s="25">
        <v>1000</v>
      </c>
      <c r="I34" s="5">
        <v>0</v>
      </c>
      <c r="J34" s="5">
        <v>0</v>
      </c>
      <c r="K34" s="5">
        <v>0</v>
      </c>
    </row>
    <row r="35" spans="1:11" ht="12" customHeight="1" x14ac:dyDescent="0.25">
      <c r="A35" s="50" t="s">
        <v>59</v>
      </c>
      <c r="B35" s="51"/>
      <c r="C35" s="51"/>
      <c r="D35" s="51"/>
      <c r="E35" s="51"/>
      <c r="F35" s="6">
        <f>SUM(F34)</f>
        <v>1000</v>
      </c>
      <c r="G35" s="6">
        <f t="shared" ref="G35:H35" si="13">SUM(G34)</f>
        <v>100</v>
      </c>
      <c r="H35" s="6">
        <f t="shared" si="13"/>
        <v>1000</v>
      </c>
      <c r="I35" s="6">
        <f>SUM(I34)</f>
        <v>0</v>
      </c>
      <c r="J35" s="6">
        <f t="shared" ref="J35:K35" si="14">SUM(J34)</f>
        <v>0</v>
      </c>
      <c r="K35" s="6">
        <f t="shared" si="14"/>
        <v>0</v>
      </c>
    </row>
    <row r="36" spans="1:11" ht="12" customHeight="1" outlineLevel="1" x14ac:dyDescent="0.25">
      <c r="A36" s="3" t="s">
        <v>11</v>
      </c>
      <c r="B36" s="3" t="s">
        <v>60</v>
      </c>
      <c r="C36" s="3" t="s">
        <v>13</v>
      </c>
      <c r="D36" s="3" t="s">
        <v>43</v>
      </c>
      <c r="E36" s="4" t="s">
        <v>44</v>
      </c>
      <c r="F36" s="5">
        <v>1000</v>
      </c>
      <c r="G36" s="5">
        <v>0</v>
      </c>
      <c r="H36" s="25">
        <v>1000</v>
      </c>
      <c r="I36" s="5">
        <v>0</v>
      </c>
      <c r="J36" s="5">
        <v>0</v>
      </c>
      <c r="K36" s="5">
        <v>0</v>
      </c>
    </row>
    <row r="37" spans="1:11" ht="12" customHeight="1" x14ac:dyDescent="0.25">
      <c r="A37" s="50" t="s">
        <v>61</v>
      </c>
      <c r="B37" s="51"/>
      <c r="C37" s="51"/>
      <c r="D37" s="51"/>
      <c r="E37" s="51"/>
      <c r="F37" s="6">
        <f>SUM(F36)</f>
        <v>1000</v>
      </c>
      <c r="G37" s="6">
        <f t="shared" ref="G37:H37" si="15">SUM(G36)</f>
        <v>0</v>
      </c>
      <c r="H37" s="6">
        <f t="shared" si="15"/>
        <v>1000</v>
      </c>
      <c r="I37" s="6">
        <f>SUM(I36)</f>
        <v>0</v>
      </c>
      <c r="J37" s="6">
        <f t="shared" ref="J37:K37" si="16">SUM(J36)</f>
        <v>0</v>
      </c>
      <c r="K37" s="6">
        <f t="shared" si="16"/>
        <v>0</v>
      </c>
    </row>
    <row r="38" spans="1:11" ht="12" customHeight="1" outlineLevel="1" x14ac:dyDescent="0.25">
      <c r="A38" s="3" t="s">
        <v>11</v>
      </c>
      <c r="B38" s="3" t="s">
        <v>62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</v>
      </c>
      <c r="H38" s="25">
        <v>500</v>
      </c>
      <c r="I38" s="5">
        <v>0</v>
      </c>
      <c r="J38" s="5">
        <v>0</v>
      </c>
      <c r="K38" s="5">
        <v>0</v>
      </c>
    </row>
    <row r="39" spans="1:11" ht="12" customHeight="1" x14ac:dyDescent="0.25">
      <c r="A39" s="50" t="s">
        <v>63</v>
      </c>
      <c r="B39" s="51"/>
      <c r="C39" s="51"/>
      <c r="D39" s="51"/>
      <c r="E39" s="51"/>
      <c r="F39" s="6">
        <f>SUM(F38)</f>
        <v>500</v>
      </c>
      <c r="G39" s="6">
        <f t="shared" ref="G39:H39" si="17">SUM(G38)</f>
        <v>50</v>
      </c>
      <c r="H39" s="6">
        <f t="shared" si="17"/>
        <v>500</v>
      </c>
      <c r="I39" s="6">
        <f>SUM(I38)</f>
        <v>0</v>
      </c>
      <c r="J39" s="6">
        <f t="shared" ref="J39:K39" si="18">SUM(J38)</f>
        <v>0</v>
      </c>
      <c r="K39" s="6">
        <f t="shared" si="18"/>
        <v>0</v>
      </c>
    </row>
    <row r="40" spans="1:11" ht="12" customHeight="1" outlineLevel="1" x14ac:dyDescent="0.25">
      <c r="A40" s="3" t="s">
        <v>11</v>
      </c>
      <c r="B40" s="3" t="s">
        <v>64</v>
      </c>
      <c r="C40" s="3" t="s">
        <v>13</v>
      </c>
      <c r="D40" s="3" t="s">
        <v>43</v>
      </c>
      <c r="E40" s="4" t="s">
        <v>44</v>
      </c>
      <c r="F40" s="5">
        <v>500</v>
      </c>
      <c r="G40" s="5">
        <v>0</v>
      </c>
      <c r="H40" s="25">
        <v>500</v>
      </c>
      <c r="I40" s="5">
        <v>0</v>
      </c>
      <c r="J40" s="5">
        <v>0</v>
      </c>
      <c r="K40" s="5">
        <v>0</v>
      </c>
    </row>
    <row r="41" spans="1:11" ht="12" customHeight="1" x14ac:dyDescent="0.25">
      <c r="A41" s="50" t="s">
        <v>65</v>
      </c>
      <c r="B41" s="51"/>
      <c r="C41" s="51"/>
      <c r="D41" s="51"/>
      <c r="E41" s="51"/>
      <c r="F41" s="6">
        <f>SUM(F40)</f>
        <v>500</v>
      </c>
      <c r="G41" s="6">
        <f t="shared" ref="G41:H41" si="19">SUM(G40)</f>
        <v>0</v>
      </c>
      <c r="H41" s="6">
        <f t="shared" si="19"/>
        <v>500</v>
      </c>
      <c r="I41" s="6">
        <f>SUM(I40)</f>
        <v>0</v>
      </c>
      <c r="J41" s="6">
        <f t="shared" ref="J41:K41" si="20">SUM(J40)</f>
        <v>0</v>
      </c>
      <c r="K41" s="6">
        <f t="shared" si="20"/>
        <v>0</v>
      </c>
    </row>
    <row r="42" spans="1:11" ht="12" customHeight="1" outlineLevel="1" x14ac:dyDescent="0.25">
      <c r="A42" s="3" t="s">
        <v>11</v>
      </c>
      <c r="B42" s="3" t="s">
        <v>66</v>
      </c>
      <c r="C42" s="3" t="s">
        <v>13</v>
      </c>
      <c r="D42" s="3" t="s">
        <v>43</v>
      </c>
      <c r="E42" s="4" t="s">
        <v>44</v>
      </c>
      <c r="F42" s="5">
        <v>100</v>
      </c>
      <c r="G42" s="5">
        <v>0</v>
      </c>
      <c r="H42" s="25">
        <v>100</v>
      </c>
      <c r="I42" s="5">
        <v>0</v>
      </c>
      <c r="J42" s="5">
        <v>0</v>
      </c>
      <c r="K42" s="5">
        <v>0</v>
      </c>
    </row>
    <row r="43" spans="1:11" ht="12" customHeight="1" x14ac:dyDescent="0.25">
      <c r="A43" s="50" t="s">
        <v>67</v>
      </c>
      <c r="B43" s="51"/>
      <c r="C43" s="51"/>
      <c r="D43" s="51"/>
      <c r="E43" s="51"/>
      <c r="F43" s="6">
        <f>SUM(F42)</f>
        <v>100</v>
      </c>
      <c r="G43" s="6">
        <f t="shared" ref="G43:H43" si="21">SUM(G42)</f>
        <v>0</v>
      </c>
      <c r="H43" s="6">
        <f t="shared" si="21"/>
        <v>100</v>
      </c>
      <c r="I43" s="6">
        <f>SUM(I42)</f>
        <v>0</v>
      </c>
      <c r="J43" s="6">
        <f t="shared" ref="J43:K43" si="22">SUM(J42)</f>
        <v>0</v>
      </c>
      <c r="K43" s="6">
        <f t="shared" si="22"/>
        <v>0</v>
      </c>
    </row>
    <row r="44" spans="1:11" ht="12" customHeight="1" outlineLevel="1" x14ac:dyDescent="0.25">
      <c r="A44" s="3" t="s">
        <v>11</v>
      </c>
      <c r="B44" s="3" t="s">
        <v>68</v>
      </c>
      <c r="C44" s="3" t="s">
        <v>13</v>
      </c>
      <c r="D44" s="3" t="s">
        <v>43</v>
      </c>
      <c r="E44" s="4" t="s">
        <v>44</v>
      </c>
      <c r="F44" s="5">
        <v>900</v>
      </c>
      <c r="G44" s="36">
        <v>1000</v>
      </c>
      <c r="H44" s="25">
        <v>1000</v>
      </c>
      <c r="I44" s="5">
        <v>0</v>
      </c>
      <c r="J44" s="5">
        <v>0</v>
      </c>
      <c r="K44" s="5">
        <v>0</v>
      </c>
    </row>
    <row r="45" spans="1:11" ht="12" customHeight="1" x14ac:dyDescent="0.25">
      <c r="A45" s="50" t="s">
        <v>69</v>
      </c>
      <c r="B45" s="51"/>
      <c r="C45" s="51"/>
      <c r="D45" s="51"/>
      <c r="E45" s="51"/>
      <c r="F45" s="6">
        <f>SUM(F44)</f>
        <v>900</v>
      </c>
      <c r="G45" s="6">
        <f t="shared" ref="G45:H45" si="23">SUM(G44)</f>
        <v>1000</v>
      </c>
      <c r="H45" s="6">
        <f t="shared" si="23"/>
        <v>1000</v>
      </c>
      <c r="I45" s="6">
        <f>SUM(I44)</f>
        <v>0</v>
      </c>
      <c r="J45" s="6">
        <f t="shared" ref="J45:K45" si="24">SUM(J44)</f>
        <v>0</v>
      </c>
      <c r="K45" s="6">
        <f t="shared" si="24"/>
        <v>0</v>
      </c>
    </row>
    <row r="46" spans="1:11" s="7" customFormat="1" ht="12" customHeight="1" x14ac:dyDescent="0.25">
      <c r="A46" s="55" t="s">
        <v>70</v>
      </c>
      <c r="B46" s="56"/>
      <c r="C46" s="56"/>
      <c r="D46" s="56"/>
      <c r="E46" s="56"/>
      <c r="F46" s="10">
        <f>SUM(F19,F21,F23,F25,F27,F29,F31,F33,F35,F37,F39,F41,F43,F45)</f>
        <v>65288378</v>
      </c>
      <c r="G46" s="10">
        <f t="shared" ref="G46:H46" si="25">SUM(G19,G21,G23,G25,G27,G29,G31,G33,G35,G37,G39,G41,G43,G45)</f>
        <v>60912037.580000006</v>
      </c>
      <c r="H46" s="10">
        <f t="shared" si="25"/>
        <v>70790600</v>
      </c>
      <c r="I46" s="10">
        <f>SUM(I19,I21,I23,I25,I27,I29,I31,I33,I35,I37,I39,I41,I43,I45)</f>
        <v>0</v>
      </c>
      <c r="J46" s="10">
        <f t="shared" ref="J46:K46" si="26">SUM(J19,J21,J23,J25,J27,J29,J31,J33,J35,J37,J39,J41,J43,J45)</f>
        <v>0</v>
      </c>
      <c r="K46" s="10">
        <f t="shared" si="26"/>
        <v>0</v>
      </c>
    </row>
    <row r="47" spans="1:11" ht="12" customHeight="1" x14ac:dyDescent="0.25">
      <c r="A47" s="3" t="s">
        <v>71</v>
      </c>
      <c r="B47" s="3" t="s">
        <v>12</v>
      </c>
      <c r="C47" s="3" t="s">
        <v>13</v>
      </c>
      <c r="D47" s="3" t="s">
        <v>72</v>
      </c>
      <c r="E47" s="4" t="s">
        <v>73</v>
      </c>
      <c r="F47" s="5">
        <v>0</v>
      </c>
      <c r="G47" s="30">
        <v>0</v>
      </c>
      <c r="H47" s="25">
        <v>0</v>
      </c>
      <c r="I47" s="5">
        <v>0</v>
      </c>
      <c r="J47" s="5">
        <v>0</v>
      </c>
      <c r="K47" s="5">
        <v>0</v>
      </c>
    </row>
    <row r="48" spans="1:11" ht="12" customHeight="1" x14ac:dyDescent="0.25">
      <c r="A48" s="3" t="s">
        <v>71</v>
      </c>
      <c r="B48" s="3" t="s">
        <v>12</v>
      </c>
      <c r="C48" s="3" t="s">
        <v>13</v>
      </c>
      <c r="D48" s="3" t="s">
        <v>74</v>
      </c>
      <c r="E48" s="4" t="s">
        <v>75</v>
      </c>
      <c r="F48" s="5">
        <v>2345200</v>
      </c>
      <c r="G48" s="36">
        <v>1954330</v>
      </c>
      <c r="H48" s="25">
        <v>2301464</v>
      </c>
      <c r="I48" s="5">
        <v>0</v>
      </c>
      <c r="J48" s="5">
        <v>0</v>
      </c>
      <c r="K48" s="5">
        <v>0</v>
      </c>
    </row>
    <row r="49" spans="1:11" ht="12" customHeight="1" x14ac:dyDescent="0.25">
      <c r="A49" s="50" t="s">
        <v>3</v>
      </c>
      <c r="B49" s="51"/>
      <c r="C49" s="51"/>
      <c r="D49" s="51"/>
      <c r="E49" s="51"/>
      <c r="F49" s="6">
        <f>SUM(F47:F48)</f>
        <v>2345200</v>
      </c>
      <c r="G49" s="6">
        <f t="shared" ref="G49:H49" si="27">SUM(G47:G48)</f>
        <v>1954330</v>
      </c>
      <c r="H49" s="6">
        <f t="shared" si="27"/>
        <v>2301464</v>
      </c>
      <c r="I49" s="6">
        <f>SUM(I47:I48)</f>
        <v>0</v>
      </c>
      <c r="J49" s="6">
        <f t="shared" ref="J49:K49" si="28">SUM(J47:J48)</f>
        <v>0</v>
      </c>
      <c r="K49" s="6">
        <f t="shared" si="28"/>
        <v>0</v>
      </c>
    </row>
    <row r="50" spans="1:11" s="7" customFormat="1" ht="12" customHeight="1" x14ac:dyDescent="0.25">
      <c r="A50" s="55" t="s">
        <v>76</v>
      </c>
      <c r="B50" s="56"/>
      <c r="C50" s="56"/>
      <c r="D50" s="56"/>
      <c r="E50" s="56"/>
      <c r="F50" s="10">
        <f>SUM(F49)</f>
        <v>2345200</v>
      </c>
      <c r="G50" s="10">
        <f t="shared" ref="G50:H50" si="29">SUM(G49)</f>
        <v>1954330</v>
      </c>
      <c r="H50" s="10">
        <f t="shared" si="29"/>
        <v>2301464</v>
      </c>
      <c r="I50" s="10">
        <f>SUM(I49)</f>
        <v>0</v>
      </c>
      <c r="J50" s="10">
        <f t="shared" ref="J50:K50" si="30">SUM(J49)</f>
        <v>0</v>
      </c>
      <c r="K50" s="10">
        <f t="shared" si="30"/>
        <v>0</v>
      </c>
    </row>
    <row r="51" spans="1:11" ht="12" customHeight="1" outlineLevel="1" x14ac:dyDescent="0.25">
      <c r="A51" s="3" t="s">
        <v>77</v>
      </c>
      <c r="B51" s="3" t="s">
        <v>78</v>
      </c>
      <c r="C51" s="3" t="s">
        <v>79</v>
      </c>
      <c r="D51" s="3" t="s">
        <v>80</v>
      </c>
      <c r="E51" s="4" t="s">
        <v>81</v>
      </c>
      <c r="F51" s="5">
        <v>300000</v>
      </c>
      <c r="G51" s="30">
        <v>140000</v>
      </c>
      <c r="H51" s="25">
        <v>300000</v>
      </c>
      <c r="I51" s="5">
        <v>0</v>
      </c>
      <c r="J51" s="5">
        <v>0</v>
      </c>
      <c r="K51" s="5">
        <v>0</v>
      </c>
    </row>
    <row r="52" spans="1:11" ht="12" customHeight="1" outlineLevel="1" x14ac:dyDescent="0.25">
      <c r="A52" s="3" t="s">
        <v>77</v>
      </c>
      <c r="B52" s="3" t="s">
        <v>78</v>
      </c>
      <c r="C52" s="3" t="s">
        <v>79</v>
      </c>
      <c r="D52" s="3" t="s">
        <v>82</v>
      </c>
      <c r="E52" s="4" t="s">
        <v>83</v>
      </c>
      <c r="F52" s="5">
        <v>3100000</v>
      </c>
      <c r="G52" s="30">
        <v>2880268.84</v>
      </c>
      <c r="H52" s="25">
        <v>3100000</v>
      </c>
      <c r="I52" s="5">
        <v>0</v>
      </c>
      <c r="J52" s="5">
        <v>0</v>
      </c>
      <c r="K52" s="5">
        <v>0</v>
      </c>
    </row>
    <row r="53" spans="1:11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84</v>
      </c>
      <c r="E53" s="4" t="s">
        <v>85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26">
        <v>0</v>
      </c>
    </row>
    <row r="54" spans="1:11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86</v>
      </c>
      <c r="E54" s="4" t="s">
        <v>87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26">
        <v>0</v>
      </c>
    </row>
    <row r="55" spans="1:11" ht="12" customHeight="1" x14ac:dyDescent="0.25">
      <c r="A55" s="50" t="s">
        <v>88</v>
      </c>
      <c r="B55" s="51"/>
      <c r="C55" s="51"/>
      <c r="D55" s="51"/>
      <c r="E55" s="51"/>
      <c r="F55" s="6">
        <f>SUM(F51:F54)</f>
        <v>3400000</v>
      </c>
      <c r="G55" s="6">
        <f t="shared" ref="G55:H55" si="31">SUM(G51:G54)</f>
        <v>3020268.84</v>
      </c>
      <c r="H55" s="6">
        <f t="shared" si="31"/>
        <v>3400000</v>
      </c>
      <c r="I55" s="6">
        <f>SUM(I51:I54)</f>
        <v>0</v>
      </c>
      <c r="J55" s="6">
        <f t="shared" ref="J55:K55" si="32">SUM(J51:J54)</f>
        <v>0</v>
      </c>
      <c r="K55" s="6">
        <f t="shared" si="32"/>
        <v>0</v>
      </c>
    </row>
    <row r="56" spans="1:11" ht="12" customHeight="1" outlineLevel="1" x14ac:dyDescent="0.25">
      <c r="A56" s="3" t="s">
        <v>77</v>
      </c>
      <c r="B56" s="3" t="s">
        <v>89</v>
      </c>
      <c r="C56" s="3" t="s">
        <v>90</v>
      </c>
      <c r="D56" s="3" t="s">
        <v>91</v>
      </c>
      <c r="E56" s="4" t="s">
        <v>92</v>
      </c>
      <c r="F56" s="5">
        <v>0</v>
      </c>
      <c r="G56" s="5">
        <v>0</v>
      </c>
      <c r="H56" s="5">
        <v>0</v>
      </c>
      <c r="I56" s="5">
        <v>210000</v>
      </c>
      <c r="J56" s="5">
        <v>163000</v>
      </c>
      <c r="K56" s="26">
        <v>210000</v>
      </c>
    </row>
    <row r="57" spans="1:11" ht="12" customHeight="1" x14ac:dyDescent="0.25">
      <c r="A57" s="50" t="s">
        <v>93</v>
      </c>
      <c r="B57" s="51"/>
      <c r="C57" s="51"/>
      <c r="D57" s="51"/>
      <c r="E57" s="51"/>
      <c r="F57" s="6">
        <f>SUM(F56)</f>
        <v>0</v>
      </c>
      <c r="G57" s="6">
        <f t="shared" ref="G57:H57" si="33">SUM(G56)</f>
        <v>0</v>
      </c>
      <c r="H57" s="6">
        <f t="shared" si="33"/>
        <v>0</v>
      </c>
      <c r="I57" s="6">
        <f>SUM(I56)</f>
        <v>210000</v>
      </c>
      <c r="J57" s="6">
        <f t="shared" ref="J57:K57" si="34">SUM(J56)</f>
        <v>163000</v>
      </c>
      <c r="K57" s="6">
        <f t="shared" si="34"/>
        <v>210000</v>
      </c>
    </row>
    <row r="58" spans="1:11" ht="12" customHeight="1" outlineLevel="1" x14ac:dyDescent="0.25">
      <c r="A58" s="3" t="s">
        <v>77</v>
      </c>
      <c r="B58" s="3" t="s">
        <v>94</v>
      </c>
      <c r="C58" s="3" t="s">
        <v>95</v>
      </c>
      <c r="D58" s="3" t="s">
        <v>91</v>
      </c>
      <c r="E58" s="4" t="s">
        <v>92</v>
      </c>
      <c r="F58" s="5">
        <v>0</v>
      </c>
      <c r="G58" s="5">
        <v>0</v>
      </c>
      <c r="H58" s="5">
        <v>0</v>
      </c>
      <c r="I58" s="5">
        <v>210000</v>
      </c>
      <c r="J58" s="5">
        <v>202000</v>
      </c>
      <c r="K58" s="26">
        <v>210000</v>
      </c>
    </row>
    <row r="59" spans="1:11" ht="12" customHeight="1" x14ac:dyDescent="0.25">
      <c r="A59" s="50" t="s">
        <v>96</v>
      </c>
      <c r="B59" s="51"/>
      <c r="C59" s="51"/>
      <c r="D59" s="51"/>
      <c r="E59" s="51"/>
      <c r="F59" s="6">
        <f>SUM(F58)</f>
        <v>0</v>
      </c>
      <c r="G59" s="6">
        <f t="shared" ref="G59:H59" si="35">SUM(G58)</f>
        <v>0</v>
      </c>
      <c r="H59" s="6">
        <f t="shared" si="35"/>
        <v>0</v>
      </c>
      <c r="I59" s="6">
        <f t="shared" ref="I59:K59" si="36">SUM(I58)</f>
        <v>210000</v>
      </c>
      <c r="J59" s="6">
        <f t="shared" si="36"/>
        <v>202000</v>
      </c>
      <c r="K59" s="6">
        <f t="shared" si="36"/>
        <v>210000</v>
      </c>
    </row>
    <row r="60" spans="1:11" ht="12" customHeight="1" outlineLevel="1" x14ac:dyDescent="0.25">
      <c r="A60" s="3" t="s">
        <v>77</v>
      </c>
      <c r="B60" s="3" t="s">
        <v>97</v>
      </c>
      <c r="C60" s="3" t="s">
        <v>98</v>
      </c>
      <c r="D60" s="3" t="s">
        <v>99</v>
      </c>
      <c r="E60" s="4" t="s">
        <v>100</v>
      </c>
      <c r="F60" s="5">
        <v>5000</v>
      </c>
      <c r="G60" s="5">
        <v>5000</v>
      </c>
      <c r="H60" s="25">
        <v>0</v>
      </c>
      <c r="I60" s="5">
        <v>0</v>
      </c>
      <c r="J60" s="5">
        <v>0</v>
      </c>
      <c r="K60" s="5">
        <v>0</v>
      </c>
    </row>
    <row r="61" spans="1:11" ht="12" customHeight="1" outlineLevel="1" x14ac:dyDescent="0.25">
      <c r="A61" s="3" t="s">
        <v>77</v>
      </c>
      <c r="B61" s="3" t="s">
        <v>97</v>
      </c>
      <c r="C61" s="3" t="s">
        <v>98</v>
      </c>
      <c r="D61" s="3" t="s">
        <v>101</v>
      </c>
      <c r="E61" s="4" t="s">
        <v>102</v>
      </c>
      <c r="F61" s="5">
        <v>0</v>
      </c>
      <c r="G61" s="5">
        <v>0</v>
      </c>
      <c r="H61" s="5">
        <v>0</v>
      </c>
      <c r="I61" s="5">
        <v>60000</v>
      </c>
      <c r="J61" s="5">
        <v>50500</v>
      </c>
      <c r="K61" s="26">
        <v>60000</v>
      </c>
    </row>
    <row r="62" spans="1:11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91</v>
      </c>
      <c r="E62" s="4" t="s">
        <v>92</v>
      </c>
      <c r="F62" s="5">
        <v>0</v>
      </c>
      <c r="G62" s="5">
        <v>0</v>
      </c>
      <c r="H62" s="5">
        <v>0</v>
      </c>
      <c r="I62" s="5">
        <v>35000</v>
      </c>
      <c r="J62" s="5">
        <v>15000</v>
      </c>
      <c r="K62" s="26">
        <v>35000</v>
      </c>
    </row>
    <row r="63" spans="1:11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103</v>
      </c>
      <c r="E63" s="4" t="s">
        <v>104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26">
        <v>0</v>
      </c>
    </row>
    <row r="64" spans="1:11" ht="12" customHeight="1" x14ac:dyDescent="0.25">
      <c r="A64" s="50" t="s">
        <v>105</v>
      </c>
      <c r="B64" s="51"/>
      <c r="C64" s="51"/>
      <c r="D64" s="51"/>
      <c r="E64" s="51"/>
      <c r="F64" s="6">
        <f>SUM(F60:F63)</f>
        <v>5000</v>
      </c>
      <c r="G64" s="6">
        <f t="shared" ref="G64:H64" si="37">SUM(G60:G63)</f>
        <v>5000</v>
      </c>
      <c r="H64" s="6">
        <f t="shared" si="37"/>
        <v>0</v>
      </c>
      <c r="I64" s="6">
        <f>SUM(I60:I63)</f>
        <v>95000</v>
      </c>
      <c r="J64" s="6">
        <f t="shared" ref="J64:K64" si="38">SUM(J60:J63)</f>
        <v>65500</v>
      </c>
      <c r="K64" s="6">
        <f t="shared" si="38"/>
        <v>95000</v>
      </c>
    </row>
    <row r="65" spans="1:12" ht="12" customHeight="1" outlineLevel="1" x14ac:dyDescent="0.25">
      <c r="A65" s="3" t="s">
        <v>77</v>
      </c>
      <c r="B65" s="3" t="s">
        <v>106</v>
      </c>
      <c r="C65" s="3" t="s">
        <v>107</v>
      </c>
      <c r="D65" s="3" t="s">
        <v>91</v>
      </c>
      <c r="E65" s="4" t="s">
        <v>92</v>
      </c>
      <c r="F65" s="5">
        <v>0</v>
      </c>
      <c r="G65" s="5">
        <v>0</v>
      </c>
      <c r="H65" s="5">
        <v>0</v>
      </c>
      <c r="I65" s="5">
        <v>150000</v>
      </c>
      <c r="J65" s="36">
        <v>150000</v>
      </c>
      <c r="K65" s="26">
        <v>150000</v>
      </c>
    </row>
    <row r="66" spans="1:12" ht="12" customHeight="1" x14ac:dyDescent="0.25">
      <c r="A66" s="50" t="s">
        <v>108</v>
      </c>
      <c r="B66" s="51"/>
      <c r="C66" s="51"/>
      <c r="D66" s="51"/>
      <c r="E66" s="51"/>
      <c r="F66" s="6">
        <f>SUM(F65)</f>
        <v>0</v>
      </c>
      <c r="G66" s="6">
        <f t="shared" ref="G66:H66" si="39">SUM(G65)</f>
        <v>0</v>
      </c>
      <c r="H66" s="6">
        <f t="shared" si="39"/>
        <v>0</v>
      </c>
      <c r="I66" s="6">
        <f t="shared" ref="I66:K66" si="40">SUM(I65)</f>
        <v>150000</v>
      </c>
      <c r="J66" s="6">
        <f t="shared" si="40"/>
        <v>150000</v>
      </c>
      <c r="K66" s="6">
        <f t="shared" si="40"/>
        <v>150000</v>
      </c>
    </row>
    <row r="67" spans="1:12" ht="12" customHeight="1" outlineLevel="1" x14ac:dyDescent="0.25">
      <c r="A67" s="3" t="s">
        <v>77</v>
      </c>
      <c r="B67" s="3" t="s">
        <v>109</v>
      </c>
      <c r="C67" s="3" t="s">
        <v>110</v>
      </c>
      <c r="D67" s="3" t="s">
        <v>111</v>
      </c>
      <c r="E67" s="4" t="s">
        <v>112</v>
      </c>
      <c r="F67" s="5">
        <v>0</v>
      </c>
      <c r="G67" s="5">
        <v>0</v>
      </c>
      <c r="H67" s="5">
        <v>0</v>
      </c>
      <c r="I67" s="5">
        <v>1960000</v>
      </c>
      <c r="J67" s="5">
        <v>1960000</v>
      </c>
      <c r="K67" s="26">
        <v>1960000</v>
      </c>
    </row>
    <row r="68" spans="1:12" ht="12" customHeight="1" x14ac:dyDescent="0.25">
      <c r="A68" s="50" t="s">
        <v>113</v>
      </c>
      <c r="B68" s="51"/>
      <c r="C68" s="51"/>
      <c r="D68" s="51"/>
      <c r="E68" s="51"/>
      <c r="F68" s="6">
        <f>SUM(F67)</f>
        <v>0</v>
      </c>
      <c r="G68" s="6">
        <f t="shared" ref="G68:H68" si="41">SUM(G67)</f>
        <v>0</v>
      </c>
      <c r="H68" s="6">
        <f t="shared" si="41"/>
        <v>0</v>
      </c>
      <c r="I68" s="6">
        <f t="shared" ref="I68:K68" si="42">SUM(I67)</f>
        <v>1960000</v>
      </c>
      <c r="J68" s="6">
        <f t="shared" si="42"/>
        <v>1960000</v>
      </c>
      <c r="K68" s="6">
        <f t="shared" si="42"/>
        <v>1960000</v>
      </c>
    </row>
    <row r="69" spans="1:12" ht="12" customHeight="1" outlineLevel="1" x14ac:dyDescent="0.25">
      <c r="A69" s="3" t="s">
        <v>77</v>
      </c>
      <c r="B69" s="3" t="s">
        <v>114</v>
      </c>
      <c r="C69" s="3" t="s">
        <v>13</v>
      </c>
      <c r="D69" s="3" t="s">
        <v>115</v>
      </c>
      <c r="E69" s="4" t="s">
        <v>116</v>
      </c>
      <c r="F69" s="5">
        <v>198000</v>
      </c>
      <c r="G69" s="36">
        <v>198000</v>
      </c>
      <c r="H69" s="25">
        <v>150000</v>
      </c>
      <c r="I69" s="5">
        <v>0</v>
      </c>
      <c r="J69" s="30">
        <v>0</v>
      </c>
      <c r="K69" s="5">
        <v>0</v>
      </c>
    </row>
    <row r="70" spans="1:12" ht="12" customHeight="1" outlineLevel="1" x14ac:dyDescent="0.25">
      <c r="A70" s="3" t="s">
        <v>77</v>
      </c>
      <c r="B70" s="3" t="s">
        <v>114</v>
      </c>
      <c r="C70" s="3" t="s">
        <v>13</v>
      </c>
      <c r="D70" s="3" t="s">
        <v>117</v>
      </c>
      <c r="E70" s="4" t="s">
        <v>118</v>
      </c>
      <c r="F70" s="5">
        <v>50000</v>
      </c>
      <c r="G70" s="30">
        <v>50000</v>
      </c>
      <c r="H70" s="25">
        <v>50000</v>
      </c>
      <c r="I70" s="5">
        <v>0</v>
      </c>
      <c r="J70" s="30">
        <v>0</v>
      </c>
      <c r="K70" s="5">
        <v>0</v>
      </c>
    </row>
    <row r="71" spans="1:12" ht="12" customHeight="1" outlineLevel="1" x14ac:dyDescent="0.25">
      <c r="A71" s="3" t="s">
        <v>77</v>
      </c>
      <c r="B71" s="3" t="s">
        <v>114</v>
      </c>
      <c r="C71" s="3" t="s">
        <v>119</v>
      </c>
      <c r="D71" s="3" t="s">
        <v>120</v>
      </c>
      <c r="E71" s="4" t="s">
        <v>121</v>
      </c>
      <c r="F71" s="5">
        <v>0</v>
      </c>
      <c r="G71" s="5">
        <v>0</v>
      </c>
      <c r="H71" s="5">
        <v>0</v>
      </c>
      <c r="I71" s="30">
        <v>530000</v>
      </c>
      <c r="J71" s="30">
        <v>434666</v>
      </c>
      <c r="K71" s="34">
        <v>690000</v>
      </c>
    </row>
    <row r="72" spans="1:12" ht="12" customHeight="1" outlineLevel="1" x14ac:dyDescent="0.25">
      <c r="A72" s="3" t="s">
        <v>77</v>
      </c>
      <c r="B72" s="3" t="s">
        <v>114</v>
      </c>
      <c r="C72" s="3" t="s">
        <v>119</v>
      </c>
      <c r="D72" s="3" t="s">
        <v>122</v>
      </c>
      <c r="E72" s="4" t="s">
        <v>123</v>
      </c>
      <c r="F72" s="5">
        <v>0</v>
      </c>
      <c r="G72" s="5">
        <v>0</v>
      </c>
      <c r="H72" s="5">
        <v>0</v>
      </c>
      <c r="I72" s="30">
        <v>1000</v>
      </c>
      <c r="J72" s="30">
        <v>0</v>
      </c>
      <c r="K72" s="27">
        <v>30000</v>
      </c>
    </row>
    <row r="73" spans="1:12" ht="12" customHeight="1" outlineLevel="1" x14ac:dyDescent="0.25">
      <c r="A73" s="3" t="s">
        <v>77</v>
      </c>
      <c r="B73" s="3" t="s">
        <v>629</v>
      </c>
      <c r="C73" s="3" t="s">
        <v>119</v>
      </c>
      <c r="D73" s="3" t="s">
        <v>355</v>
      </c>
      <c r="E73" s="4" t="s">
        <v>630</v>
      </c>
      <c r="F73" s="5">
        <v>0</v>
      </c>
      <c r="G73" s="5">
        <v>0</v>
      </c>
      <c r="H73" s="5">
        <v>0</v>
      </c>
      <c r="I73" s="30">
        <v>1640</v>
      </c>
      <c r="J73" s="30">
        <v>1640</v>
      </c>
      <c r="K73" s="28">
        <v>2000</v>
      </c>
    </row>
    <row r="74" spans="1:12" ht="12" customHeight="1" outlineLevel="1" x14ac:dyDescent="0.25">
      <c r="A74" s="3" t="s">
        <v>77</v>
      </c>
      <c r="B74" s="3" t="s">
        <v>114</v>
      </c>
      <c r="C74" s="3" t="s">
        <v>119</v>
      </c>
      <c r="D74" s="3" t="s">
        <v>124</v>
      </c>
      <c r="E74" s="4" t="s">
        <v>125</v>
      </c>
      <c r="F74" s="5">
        <v>0</v>
      </c>
      <c r="G74" s="5">
        <v>0</v>
      </c>
      <c r="H74" s="5">
        <v>0</v>
      </c>
      <c r="I74" s="30">
        <v>71862</v>
      </c>
      <c r="J74" s="30">
        <v>0</v>
      </c>
      <c r="K74" s="28">
        <v>10000</v>
      </c>
    </row>
    <row r="75" spans="1:12" ht="12" customHeight="1" outlineLevel="1" x14ac:dyDescent="0.25">
      <c r="A75" s="3" t="s">
        <v>77</v>
      </c>
      <c r="B75" s="3" t="s">
        <v>114</v>
      </c>
      <c r="C75" s="3" t="s">
        <v>119</v>
      </c>
      <c r="D75" s="3" t="s">
        <v>126</v>
      </c>
      <c r="E75" s="4" t="s">
        <v>127</v>
      </c>
      <c r="F75" s="5">
        <v>0</v>
      </c>
      <c r="G75" s="5">
        <v>0</v>
      </c>
      <c r="H75" s="5">
        <v>0</v>
      </c>
      <c r="I75" s="30">
        <v>1000</v>
      </c>
      <c r="J75" s="30">
        <v>0</v>
      </c>
      <c r="K75" s="27">
        <v>1000</v>
      </c>
    </row>
    <row r="76" spans="1:12" ht="12" customHeight="1" outlineLevel="1" x14ac:dyDescent="0.25">
      <c r="A76" s="3" t="s">
        <v>77</v>
      </c>
      <c r="B76" s="3" t="s">
        <v>114</v>
      </c>
      <c r="C76" s="3" t="s">
        <v>119</v>
      </c>
      <c r="D76" s="3" t="s">
        <v>128</v>
      </c>
      <c r="E76" s="4" t="s">
        <v>129</v>
      </c>
      <c r="F76" s="5">
        <v>0</v>
      </c>
      <c r="G76" s="5">
        <v>0</v>
      </c>
      <c r="H76" s="5">
        <v>0</v>
      </c>
      <c r="I76" s="30">
        <v>10000</v>
      </c>
      <c r="J76" s="30">
        <v>0</v>
      </c>
      <c r="K76" s="27">
        <v>10000</v>
      </c>
    </row>
    <row r="77" spans="1:12" ht="12" customHeight="1" outlineLevel="1" x14ac:dyDescent="0.25">
      <c r="A77" s="3" t="s">
        <v>77</v>
      </c>
      <c r="B77" s="3" t="s">
        <v>114</v>
      </c>
      <c r="C77" s="3" t="s">
        <v>119</v>
      </c>
      <c r="D77" s="3" t="s">
        <v>130</v>
      </c>
      <c r="E77" s="4" t="s">
        <v>131</v>
      </c>
      <c r="F77" s="5">
        <v>0</v>
      </c>
      <c r="G77" s="5">
        <v>0</v>
      </c>
      <c r="H77" s="5">
        <v>0</v>
      </c>
      <c r="I77" s="30">
        <v>12000</v>
      </c>
      <c r="J77" s="30">
        <v>8261</v>
      </c>
      <c r="K77" s="27">
        <v>12000</v>
      </c>
    </row>
    <row r="78" spans="1:12" ht="12" customHeight="1" outlineLevel="1" x14ac:dyDescent="0.25">
      <c r="A78" s="3" t="s">
        <v>77</v>
      </c>
      <c r="B78" s="3" t="s">
        <v>114</v>
      </c>
      <c r="C78" s="3" t="s">
        <v>119</v>
      </c>
      <c r="D78" s="3" t="s">
        <v>132</v>
      </c>
      <c r="E78" s="4" t="s">
        <v>133</v>
      </c>
      <c r="F78" s="5">
        <v>0</v>
      </c>
      <c r="G78" s="5">
        <v>0</v>
      </c>
      <c r="H78" s="5">
        <v>0</v>
      </c>
      <c r="I78" s="30">
        <v>2422</v>
      </c>
      <c r="J78" s="30">
        <v>2422</v>
      </c>
      <c r="K78" s="27">
        <v>5000</v>
      </c>
    </row>
    <row r="79" spans="1:12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134</v>
      </c>
      <c r="E79" s="4" t="s">
        <v>135</v>
      </c>
      <c r="F79" s="5">
        <v>0</v>
      </c>
      <c r="G79" s="5">
        <v>0</v>
      </c>
      <c r="H79" s="5">
        <v>0</v>
      </c>
      <c r="I79" s="30">
        <v>80000</v>
      </c>
      <c r="J79" s="30">
        <v>29897.18</v>
      </c>
      <c r="K79" s="27">
        <v>80000</v>
      </c>
    </row>
    <row r="80" spans="1:12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136</v>
      </c>
      <c r="E80" s="4" t="s">
        <v>137</v>
      </c>
      <c r="F80" s="5">
        <v>0</v>
      </c>
      <c r="G80" s="5">
        <v>0</v>
      </c>
      <c r="H80" s="5">
        <v>0</v>
      </c>
      <c r="I80" s="30">
        <v>20000</v>
      </c>
      <c r="J80" s="30">
        <v>19595.990000000002</v>
      </c>
      <c r="K80" s="27">
        <v>20000</v>
      </c>
    </row>
    <row r="81" spans="1:11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138</v>
      </c>
      <c r="E81" s="4" t="s">
        <v>139</v>
      </c>
      <c r="F81" s="5">
        <v>0</v>
      </c>
      <c r="G81" s="5">
        <v>0</v>
      </c>
      <c r="H81" s="5">
        <v>0</v>
      </c>
      <c r="I81" s="30">
        <v>26000</v>
      </c>
      <c r="J81" s="30">
        <v>18836.3</v>
      </c>
      <c r="K81" s="27">
        <v>30000</v>
      </c>
    </row>
    <row r="82" spans="1:11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140</v>
      </c>
      <c r="E82" s="4" t="s">
        <v>141</v>
      </c>
      <c r="F82" s="5">
        <v>0</v>
      </c>
      <c r="G82" s="5">
        <v>0</v>
      </c>
      <c r="H82" s="5">
        <v>0</v>
      </c>
      <c r="I82" s="30">
        <v>1000</v>
      </c>
      <c r="J82" s="30">
        <v>0</v>
      </c>
      <c r="K82" s="27">
        <v>1000</v>
      </c>
    </row>
    <row r="83" spans="1:11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142</v>
      </c>
      <c r="E83" s="4" t="s">
        <v>143</v>
      </c>
      <c r="F83" s="5">
        <v>0</v>
      </c>
      <c r="G83" s="5">
        <v>0</v>
      </c>
      <c r="H83" s="5">
        <v>0</v>
      </c>
      <c r="I83" s="30">
        <v>3000</v>
      </c>
      <c r="J83" s="30">
        <v>1608</v>
      </c>
      <c r="K83" s="27">
        <v>3000</v>
      </c>
    </row>
    <row r="84" spans="1:11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144</v>
      </c>
      <c r="E84" s="4" t="s">
        <v>145</v>
      </c>
      <c r="F84" s="5">
        <v>0</v>
      </c>
      <c r="G84" s="5">
        <v>0</v>
      </c>
      <c r="H84" s="5">
        <v>0</v>
      </c>
      <c r="I84" s="30">
        <v>25000</v>
      </c>
      <c r="J84" s="30">
        <v>21782</v>
      </c>
      <c r="K84" s="27">
        <v>25000</v>
      </c>
    </row>
    <row r="85" spans="1:11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146</v>
      </c>
      <c r="E85" s="4" t="s">
        <v>147</v>
      </c>
      <c r="F85" s="5">
        <v>0</v>
      </c>
      <c r="G85" s="5">
        <v>0</v>
      </c>
      <c r="H85" s="5">
        <v>0</v>
      </c>
      <c r="I85" s="30">
        <v>1000</v>
      </c>
      <c r="J85" s="30">
        <v>968</v>
      </c>
      <c r="K85" s="27">
        <v>1000</v>
      </c>
    </row>
    <row r="86" spans="1:11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148</v>
      </c>
      <c r="E86" s="4" t="s">
        <v>149</v>
      </c>
      <c r="F86" s="5">
        <v>0</v>
      </c>
      <c r="G86" s="5">
        <v>0</v>
      </c>
      <c r="H86" s="5">
        <v>0</v>
      </c>
      <c r="I86" s="30">
        <v>24000</v>
      </c>
      <c r="J86" s="30">
        <v>11000</v>
      </c>
      <c r="K86" s="27">
        <v>24000</v>
      </c>
    </row>
    <row r="87" spans="1:11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101</v>
      </c>
      <c r="E87" s="4" t="s">
        <v>102</v>
      </c>
      <c r="F87" s="5">
        <v>0</v>
      </c>
      <c r="G87" s="5">
        <v>0</v>
      </c>
      <c r="H87" s="5">
        <v>0</v>
      </c>
      <c r="I87" s="30">
        <v>11000</v>
      </c>
      <c r="J87" s="30">
        <v>10600</v>
      </c>
      <c r="K87" s="29">
        <v>11000</v>
      </c>
    </row>
    <row r="88" spans="1:11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84</v>
      </c>
      <c r="E88" s="4" t="s">
        <v>85</v>
      </c>
      <c r="F88" s="5">
        <v>0</v>
      </c>
      <c r="G88" s="5">
        <v>0</v>
      </c>
      <c r="H88" s="5">
        <v>0</v>
      </c>
      <c r="I88" s="30">
        <v>51578</v>
      </c>
      <c r="J88" s="30">
        <v>46827.6</v>
      </c>
      <c r="K88" s="27">
        <v>50000</v>
      </c>
    </row>
    <row r="89" spans="1:11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150</v>
      </c>
      <c r="E89" s="4" t="s">
        <v>151</v>
      </c>
      <c r="F89" s="5">
        <v>0</v>
      </c>
      <c r="G89" s="5">
        <v>0</v>
      </c>
      <c r="H89" s="5">
        <v>0</v>
      </c>
      <c r="I89" s="5">
        <v>0</v>
      </c>
      <c r="J89" s="30">
        <v>0</v>
      </c>
      <c r="K89" s="28">
        <v>0</v>
      </c>
    </row>
    <row r="90" spans="1:11" ht="12" customHeight="1" x14ac:dyDescent="0.25">
      <c r="A90" s="50" t="s">
        <v>152</v>
      </c>
      <c r="B90" s="51"/>
      <c r="C90" s="51"/>
      <c r="D90" s="51"/>
      <c r="E90" s="51"/>
      <c r="F90" s="6">
        <f>SUM(F69:F89)</f>
        <v>248000</v>
      </c>
      <c r="G90" s="6">
        <f t="shared" ref="G90:H90" si="43">SUM(G69:G89)</f>
        <v>248000</v>
      </c>
      <c r="H90" s="6">
        <f t="shared" si="43"/>
        <v>200000</v>
      </c>
      <c r="I90" s="6">
        <f>SUM(I69:I89)</f>
        <v>872502</v>
      </c>
      <c r="J90" s="6">
        <f t="shared" ref="J90:K90" si="44">SUM(J69:J89)</f>
        <v>608104.06999999995</v>
      </c>
      <c r="K90" s="6">
        <f t="shared" si="44"/>
        <v>1005000</v>
      </c>
    </row>
    <row r="91" spans="1:11" s="7" customFormat="1" ht="12" customHeight="1" x14ac:dyDescent="0.25">
      <c r="A91" s="55" t="s">
        <v>153</v>
      </c>
      <c r="B91" s="56"/>
      <c r="C91" s="56"/>
      <c r="D91" s="56"/>
      <c r="E91" s="56"/>
      <c r="F91" s="10">
        <f>SUM(F55,F57,F59,F64,F66,F68,F90)</f>
        <v>3653000</v>
      </c>
      <c r="G91" s="10">
        <f t="shared" ref="G91:H91" si="45">SUM(G55,G57,G59,G64,G66,G68,G90)</f>
        <v>3273268.84</v>
      </c>
      <c r="H91" s="10">
        <f t="shared" si="45"/>
        <v>3600000</v>
      </c>
      <c r="I91" s="10">
        <f>SUM(I55,I57,I59,I64,I66,I68,I90)</f>
        <v>3497502</v>
      </c>
      <c r="J91" s="10">
        <f t="shared" ref="J91:K91" si="46">SUM(J55,J57,J59,J64,J66,J68,J90)</f>
        <v>3148604.07</v>
      </c>
      <c r="K91" s="10">
        <f t="shared" si="46"/>
        <v>3630000</v>
      </c>
    </row>
    <row r="92" spans="1:11" ht="12" customHeight="1" outlineLevel="1" x14ac:dyDescent="0.25">
      <c r="A92" s="3" t="s">
        <v>154</v>
      </c>
      <c r="B92" s="3" t="s">
        <v>155</v>
      </c>
      <c r="C92" s="3" t="s">
        <v>156</v>
      </c>
      <c r="D92" s="3" t="s">
        <v>130</v>
      </c>
      <c r="E92" s="4" t="s">
        <v>131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26">
        <v>0</v>
      </c>
    </row>
    <row r="93" spans="1:11" ht="12" customHeight="1" outlineLevel="1" x14ac:dyDescent="0.25">
      <c r="A93" s="3" t="s">
        <v>154</v>
      </c>
      <c r="B93" s="3" t="s">
        <v>155</v>
      </c>
      <c r="C93" s="3" t="s">
        <v>156</v>
      </c>
      <c r="D93" s="3" t="s">
        <v>84</v>
      </c>
      <c r="E93" s="4" t="s">
        <v>85</v>
      </c>
      <c r="F93" s="5">
        <v>0</v>
      </c>
      <c r="G93" s="5">
        <v>0</v>
      </c>
      <c r="H93" s="5">
        <v>0</v>
      </c>
      <c r="I93" s="5">
        <v>20000</v>
      </c>
      <c r="J93" s="36">
        <v>19996</v>
      </c>
      <c r="K93" s="26">
        <v>20000</v>
      </c>
    </row>
    <row r="94" spans="1:11" ht="12" customHeight="1" x14ac:dyDescent="0.25">
      <c r="A94" s="50" t="s">
        <v>157</v>
      </c>
      <c r="B94" s="51"/>
      <c r="C94" s="51"/>
      <c r="D94" s="51"/>
      <c r="E94" s="51"/>
      <c r="F94" s="6">
        <f>SUM(F92:F93)</f>
        <v>0</v>
      </c>
      <c r="G94" s="6">
        <f t="shared" ref="G94:H94" si="47">SUM(G92:G93)</f>
        <v>0</v>
      </c>
      <c r="H94" s="6">
        <f t="shared" si="47"/>
        <v>0</v>
      </c>
      <c r="I94" s="6">
        <f t="shared" ref="I94:K94" si="48">SUM(I92:I93)</f>
        <v>20000</v>
      </c>
      <c r="J94" s="6">
        <f t="shared" si="48"/>
        <v>19996</v>
      </c>
      <c r="K94" s="6">
        <f t="shared" si="48"/>
        <v>20000</v>
      </c>
    </row>
    <row r="95" spans="1:11" ht="12" customHeight="1" outlineLevel="1" x14ac:dyDescent="0.25">
      <c r="A95" s="3" t="s">
        <v>154</v>
      </c>
      <c r="B95" s="3" t="s">
        <v>158</v>
      </c>
      <c r="C95" s="3" t="s">
        <v>159</v>
      </c>
      <c r="D95" s="3" t="s">
        <v>130</v>
      </c>
      <c r="E95" s="4" t="s">
        <v>131</v>
      </c>
      <c r="F95" s="5">
        <v>0</v>
      </c>
      <c r="G95" s="5">
        <v>0</v>
      </c>
      <c r="H95" s="5">
        <v>0</v>
      </c>
      <c r="I95" s="5">
        <v>20000</v>
      </c>
      <c r="J95" s="30">
        <v>8215</v>
      </c>
      <c r="K95" s="26">
        <v>20000</v>
      </c>
    </row>
    <row r="96" spans="1:11" ht="12" customHeight="1" outlineLevel="1" x14ac:dyDescent="0.25">
      <c r="A96" s="3" t="s">
        <v>154</v>
      </c>
      <c r="B96" s="3" t="s">
        <v>158</v>
      </c>
      <c r="C96" s="3" t="s">
        <v>159</v>
      </c>
      <c r="D96" s="3" t="s">
        <v>101</v>
      </c>
      <c r="E96" s="4" t="s">
        <v>102</v>
      </c>
      <c r="F96" s="5">
        <v>0</v>
      </c>
      <c r="G96" s="5">
        <v>0</v>
      </c>
      <c r="H96" s="5">
        <v>0</v>
      </c>
      <c r="I96" s="5">
        <v>1000</v>
      </c>
      <c r="J96" s="30">
        <v>0</v>
      </c>
      <c r="K96" s="26">
        <v>1000</v>
      </c>
    </row>
    <row r="97" spans="1:12" ht="12" customHeight="1" outlineLevel="1" x14ac:dyDescent="0.25">
      <c r="A97" s="3" t="s">
        <v>154</v>
      </c>
      <c r="B97" s="3" t="s">
        <v>158</v>
      </c>
      <c r="C97" s="3" t="s">
        <v>159</v>
      </c>
      <c r="D97" s="3" t="s">
        <v>160</v>
      </c>
      <c r="E97" s="4" t="s">
        <v>161</v>
      </c>
      <c r="F97" s="5">
        <v>0</v>
      </c>
      <c r="G97" s="5">
        <v>0</v>
      </c>
      <c r="H97" s="5">
        <v>0</v>
      </c>
      <c r="I97" s="5">
        <v>8000</v>
      </c>
      <c r="J97" s="30">
        <v>3837</v>
      </c>
      <c r="K97" s="26">
        <v>8000</v>
      </c>
    </row>
    <row r="98" spans="1:12" ht="12" customHeight="1" outlineLevel="1" x14ac:dyDescent="0.25">
      <c r="A98" s="3" t="s">
        <v>154</v>
      </c>
      <c r="B98" s="3" t="s">
        <v>158</v>
      </c>
      <c r="C98" s="3" t="s">
        <v>159</v>
      </c>
      <c r="D98" s="3" t="s">
        <v>162</v>
      </c>
      <c r="E98" s="4" t="s">
        <v>163</v>
      </c>
      <c r="F98" s="5">
        <v>0</v>
      </c>
      <c r="G98" s="5">
        <v>0</v>
      </c>
      <c r="H98" s="5">
        <v>0</v>
      </c>
      <c r="I98" s="5">
        <v>25000</v>
      </c>
      <c r="J98" s="30">
        <v>13369</v>
      </c>
      <c r="K98" s="26">
        <v>25000</v>
      </c>
    </row>
    <row r="99" spans="1:12" ht="12" customHeight="1" x14ac:dyDescent="0.25">
      <c r="A99" s="50" t="s">
        <v>164</v>
      </c>
      <c r="B99" s="51"/>
      <c r="C99" s="51"/>
      <c r="D99" s="51"/>
      <c r="E99" s="51"/>
      <c r="F99" s="6">
        <f>SUM(F95:F98)</f>
        <v>0</v>
      </c>
      <c r="G99" s="6">
        <f t="shared" ref="G99:H99" si="49">SUM(G95:G98)</f>
        <v>0</v>
      </c>
      <c r="H99" s="6">
        <f t="shared" si="49"/>
        <v>0</v>
      </c>
      <c r="I99" s="6">
        <f t="shared" ref="I99:K99" si="50">SUM(I95:I98)</f>
        <v>54000</v>
      </c>
      <c r="J99" s="6">
        <f t="shared" si="50"/>
        <v>25421</v>
      </c>
      <c r="K99" s="6">
        <f t="shared" si="50"/>
        <v>54000</v>
      </c>
    </row>
    <row r="100" spans="1:12" s="7" customFormat="1" ht="12" customHeight="1" x14ac:dyDescent="0.25">
      <c r="A100" s="55" t="s">
        <v>165</v>
      </c>
      <c r="B100" s="56"/>
      <c r="C100" s="56"/>
      <c r="D100" s="56"/>
      <c r="E100" s="56"/>
      <c r="F100" s="10">
        <f>SUM(F94,F99)</f>
        <v>0</v>
      </c>
      <c r="G100" s="10">
        <f t="shared" ref="G100:H100" si="51">SUM(G94,G99)</f>
        <v>0</v>
      </c>
      <c r="H100" s="10">
        <f t="shared" si="51"/>
        <v>0</v>
      </c>
      <c r="I100" s="10">
        <f t="shared" ref="I100:K100" si="52">SUM(I94,I99)</f>
        <v>74000</v>
      </c>
      <c r="J100" s="10">
        <f t="shared" si="52"/>
        <v>45417</v>
      </c>
      <c r="K100" s="10">
        <f t="shared" si="52"/>
        <v>74000</v>
      </c>
    </row>
    <row r="101" spans="1:12" ht="12" customHeight="1" outlineLevel="1" x14ac:dyDescent="0.25">
      <c r="A101" s="3" t="s">
        <v>166</v>
      </c>
      <c r="B101" s="3" t="s">
        <v>167</v>
      </c>
      <c r="C101" s="3" t="s">
        <v>168</v>
      </c>
      <c r="D101" s="3" t="s">
        <v>169</v>
      </c>
      <c r="E101" s="4" t="s">
        <v>170</v>
      </c>
      <c r="F101" s="5">
        <v>500</v>
      </c>
      <c r="G101" s="30">
        <v>369</v>
      </c>
      <c r="H101" s="25">
        <v>500</v>
      </c>
      <c r="I101" s="5">
        <v>0</v>
      </c>
      <c r="J101" s="30">
        <v>0</v>
      </c>
      <c r="K101" s="5">
        <v>0</v>
      </c>
    </row>
    <row r="102" spans="1:12" ht="12" customHeight="1" outlineLevel="1" x14ac:dyDescent="0.25">
      <c r="A102" s="3" t="s">
        <v>166</v>
      </c>
      <c r="B102" s="3" t="s">
        <v>167</v>
      </c>
      <c r="C102" s="3" t="s">
        <v>168</v>
      </c>
      <c r="D102" s="3" t="s">
        <v>171</v>
      </c>
      <c r="E102" s="4" t="s">
        <v>172</v>
      </c>
      <c r="F102" s="30">
        <v>102000</v>
      </c>
      <c r="G102" s="30">
        <v>110927</v>
      </c>
      <c r="H102" s="25">
        <v>108000</v>
      </c>
      <c r="I102" s="5">
        <v>0</v>
      </c>
      <c r="J102" s="30">
        <v>0</v>
      </c>
      <c r="K102" s="5">
        <v>0</v>
      </c>
    </row>
    <row r="103" spans="1:12" ht="12" customHeight="1" outlineLevel="1" x14ac:dyDescent="0.25">
      <c r="A103" s="3" t="s">
        <v>166</v>
      </c>
      <c r="B103" s="3" t="s">
        <v>167</v>
      </c>
      <c r="C103" s="3" t="s">
        <v>168</v>
      </c>
      <c r="D103" s="3" t="s">
        <v>173</v>
      </c>
      <c r="E103" s="4" t="s">
        <v>174</v>
      </c>
      <c r="F103" s="5">
        <v>0</v>
      </c>
      <c r="G103" s="5">
        <v>0</v>
      </c>
      <c r="H103" s="5">
        <v>0</v>
      </c>
      <c r="I103" s="30">
        <v>481000</v>
      </c>
      <c r="J103" s="30">
        <v>368169</v>
      </c>
      <c r="K103" s="32">
        <v>494000</v>
      </c>
    </row>
    <row r="104" spans="1:12" ht="12" customHeight="1" outlineLevel="1" x14ac:dyDescent="0.25">
      <c r="A104" s="3" t="s">
        <v>166</v>
      </c>
      <c r="B104" s="3" t="s">
        <v>167</v>
      </c>
      <c r="C104" s="3" t="s">
        <v>168</v>
      </c>
      <c r="D104" s="3" t="s">
        <v>120</v>
      </c>
      <c r="E104" s="4" t="s">
        <v>121</v>
      </c>
      <c r="F104" s="5">
        <v>0</v>
      </c>
      <c r="G104" s="5">
        <v>0</v>
      </c>
      <c r="H104" s="5">
        <v>0</v>
      </c>
      <c r="I104" s="30">
        <v>60000</v>
      </c>
      <c r="J104" s="30">
        <v>58500</v>
      </c>
      <c r="K104" s="26">
        <v>90000</v>
      </c>
    </row>
    <row r="105" spans="1:12" ht="12" customHeight="1" outlineLevel="1" x14ac:dyDescent="0.25">
      <c r="A105" s="3" t="s">
        <v>166</v>
      </c>
      <c r="B105" s="3" t="s">
        <v>167</v>
      </c>
      <c r="C105" s="3" t="s">
        <v>168</v>
      </c>
      <c r="D105" s="3" t="s">
        <v>175</v>
      </c>
      <c r="E105" s="4" t="s">
        <v>176</v>
      </c>
      <c r="F105" s="5">
        <v>0</v>
      </c>
      <c r="G105" s="5">
        <v>0</v>
      </c>
      <c r="H105" s="5">
        <v>0</v>
      </c>
      <c r="I105" s="30">
        <v>121000</v>
      </c>
      <c r="J105" s="30">
        <v>91229</v>
      </c>
      <c r="K105" s="26">
        <v>123000</v>
      </c>
    </row>
    <row r="106" spans="1:12" ht="12" customHeight="1" outlineLevel="1" x14ac:dyDescent="0.25">
      <c r="A106" s="3" t="s">
        <v>166</v>
      </c>
      <c r="B106" s="3" t="s">
        <v>167</v>
      </c>
      <c r="C106" s="3" t="s">
        <v>168</v>
      </c>
      <c r="D106" s="3" t="s">
        <v>177</v>
      </c>
      <c r="E106" s="4" t="s">
        <v>178</v>
      </c>
      <c r="F106" s="5">
        <v>0</v>
      </c>
      <c r="G106" s="5">
        <v>0</v>
      </c>
      <c r="H106" s="5">
        <v>0</v>
      </c>
      <c r="I106" s="30">
        <v>44000</v>
      </c>
      <c r="J106" s="30">
        <v>33106</v>
      </c>
      <c r="K106" s="26">
        <v>45000</v>
      </c>
    </row>
    <row r="107" spans="1:12" ht="12" customHeight="1" outlineLevel="1" x14ac:dyDescent="0.25">
      <c r="A107" s="3" t="s">
        <v>166</v>
      </c>
      <c r="B107" s="3" t="s">
        <v>167</v>
      </c>
      <c r="C107" s="3" t="s">
        <v>168</v>
      </c>
      <c r="D107" s="3" t="s">
        <v>128</v>
      </c>
      <c r="E107" s="4" t="s">
        <v>129</v>
      </c>
      <c r="F107" s="5">
        <v>0</v>
      </c>
      <c r="G107" s="5">
        <v>0</v>
      </c>
      <c r="H107" s="5">
        <v>0</v>
      </c>
      <c r="I107" s="30">
        <v>5000</v>
      </c>
      <c r="J107" s="30">
        <v>599</v>
      </c>
      <c r="K107" s="26">
        <v>5000</v>
      </c>
    </row>
    <row r="108" spans="1:12" ht="12" customHeight="1" outlineLevel="1" x14ac:dyDescent="0.25">
      <c r="A108" s="3" t="s">
        <v>166</v>
      </c>
      <c r="B108" s="3" t="s">
        <v>167</v>
      </c>
      <c r="C108" s="3" t="s">
        <v>168</v>
      </c>
      <c r="D108" s="3" t="s">
        <v>179</v>
      </c>
      <c r="E108" s="4" t="s">
        <v>180</v>
      </c>
      <c r="F108" s="5">
        <v>0</v>
      </c>
      <c r="G108" s="5">
        <v>0</v>
      </c>
      <c r="H108" s="5">
        <v>0</v>
      </c>
      <c r="I108" s="30">
        <v>80000</v>
      </c>
      <c r="J108" s="30">
        <v>65571.149999999994</v>
      </c>
      <c r="K108" s="26">
        <v>90000</v>
      </c>
    </row>
    <row r="109" spans="1:12" ht="12" customHeight="1" outlineLevel="1" x14ac:dyDescent="0.25">
      <c r="A109" s="3" t="s">
        <v>166</v>
      </c>
      <c r="B109" s="3" t="s">
        <v>167</v>
      </c>
      <c r="C109" s="3" t="s">
        <v>168</v>
      </c>
      <c r="D109" s="3" t="s">
        <v>130</v>
      </c>
      <c r="E109" s="4" t="s">
        <v>131</v>
      </c>
      <c r="F109" s="5">
        <v>0</v>
      </c>
      <c r="G109" s="5">
        <v>0</v>
      </c>
      <c r="H109" s="5">
        <v>0</v>
      </c>
      <c r="I109" s="30">
        <v>15000</v>
      </c>
      <c r="J109" s="30">
        <v>1403.1</v>
      </c>
      <c r="K109" s="26">
        <v>15000</v>
      </c>
    </row>
    <row r="110" spans="1:12" ht="12" customHeight="1" outlineLevel="1" x14ac:dyDescent="0.25">
      <c r="A110" s="3" t="s">
        <v>166</v>
      </c>
      <c r="B110" s="3" t="s">
        <v>167</v>
      </c>
      <c r="C110" s="3" t="s">
        <v>168</v>
      </c>
      <c r="D110" s="3" t="s">
        <v>140</v>
      </c>
      <c r="E110" s="4" t="s">
        <v>141</v>
      </c>
      <c r="F110" s="5">
        <v>0</v>
      </c>
      <c r="G110" s="5">
        <v>0</v>
      </c>
      <c r="H110" s="5">
        <v>0</v>
      </c>
      <c r="I110" s="30">
        <v>500</v>
      </c>
      <c r="J110" s="30">
        <v>399</v>
      </c>
      <c r="K110" s="26">
        <v>500</v>
      </c>
    </row>
    <row r="111" spans="1:12" ht="12" customHeight="1" outlineLevel="1" x14ac:dyDescent="0.25">
      <c r="A111" s="3" t="s">
        <v>166</v>
      </c>
      <c r="B111" s="3" t="s">
        <v>167</v>
      </c>
      <c r="C111" s="3" t="s">
        <v>168</v>
      </c>
      <c r="D111" s="3" t="s">
        <v>142</v>
      </c>
      <c r="E111" s="4" t="s">
        <v>143</v>
      </c>
      <c r="F111" s="5">
        <v>0</v>
      </c>
      <c r="G111" s="5">
        <v>0</v>
      </c>
      <c r="H111" s="5">
        <v>0</v>
      </c>
      <c r="I111" s="30">
        <v>3000</v>
      </c>
      <c r="J111" s="30">
        <v>913</v>
      </c>
      <c r="K111" s="26">
        <v>3000</v>
      </c>
    </row>
    <row r="112" spans="1:12" ht="12" customHeight="1" outlineLevel="1" x14ac:dyDescent="0.25">
      <c r="A112" s="3" t="s">
        <v>166</v>
      </c>
      <c r="B112" s="3" t="s">
        <v>167</v>
      </c>
      <c r="C112" s="3" t="s">
        <v>168</v>
      </c>
      <c r="D112" s="3" t="s">
        <v>148</v>
      </c>
      <c r="E112" s="4" t="s">
        <v>149</v>
      </c>
      <c r="F112" s="5">
        <v>0</v>
      </c>
      <c r="G112" s="5">
        <v>0</v>
      </c>
      <c r="H112" s="5">
        <v>0</v>
      </c>
      <c r="I112" s="30">
        <v>5000</v>
      </c>
      <c r="J112" s="30">
        <v>0</v>
      </c>
      <c r="K112" s="26">
        <v>5000</v>
      </c>
    </row>
    <row r="113" spans="1:12" ht="12" customHeight="1" outlineLevel="1" x14ac:dyDescent="0.25">
      <c r="A113" s="3" t="s">
        <v>166</v>
      </c>
      <c r="B113" s="3" t="s">
        <v>167</v>
      </c>
      <c r="C113" s="3" t="s">
        <v>168</v>
      </c>
      <c r="D113" s="3" t="s">
        <v>181</v>
      </c>
      <c r="E113" s="4" t="s">
        <v>182</v>
      </c>
      <c r="F113" s="5">
        <v>0</v>
      </c>
      <c r="G113" s="5">
        <v>0</v>
      </c>
      <c r="H113" s="5">
        <v>0</v>
      </c>
      <c r="I113" s="30">
        <v>5000</v>
      </c>
      <c r="J113" s="30">
        <v>0</v>
      </c>
      <c r="K113" s="26">
        <v>5000</v>
      </c>
    </row>
    <row r="114" spans="1:12" ht="12" customHeight="1" outlineLevel="1" x14ac:dyDescent="0.25">
      <c r="A114" s="3" t="s">
        <v>166</v>
      </c>
      <c r="B114" s="3" t="s">
        <v>167</v>
      </c>
      <c r="C114" s="3" t="s">
        <v>168</v>
      </c>
      <c r="D114" s="3" t="s">
        <v>101</v>
      </c>
      <c r="E114" s="4" t="s">
        <v>102</v>
      </c>
      <c r="F114" s="5">
        <v>0</v>
      </c>
      <c r="G114" s="5">
        <v>0</v>
      </c>
      <c r="H114" s="5">
        <v>0</v>
      </c>
      <c r="I114" s="30">
        <v>10000</v>
      </c>
      <c r="J114" s="30">
        <v>24.2</v>
      </c>
      <c r="K114" s="26">
        <v>10000</v>
      </c>
    </row>
    <row r="115" spans="1:12" ht="12" customHeight="1" outlineLevel="1" x14ac:dyDescent="0.25">
      <c r="A115" s="3" t="s">
        <v>166</v>
      </c>
      <c r="B115" s="3" t="s">
        <v>167</v>
      </c>
      <c r="C115" s="3" t="s">
        <v>168</v>
      </c>
      <c r="D115" s="3" t="s">
        <v>84</v>
      </c>
      <c r="E115" s="4" t="s">
        <v>85</v>
      </c>
      <c r="F115" s="5">
        <v>0</v>
      </c>
      <c r="G115" s="5">
        <v>0</v>
      </c>
      <c r="H115" s="5">
        <v>0</v>
      </c>
      <c r="I115" s="30">
        <v>5000</v>
      </c>
      <c r="J115" s="30">
        <v>0</v>
      </c>
      <c r="K115" s="26">
        <v>5000</v>
      </c>
    </row>
    <row r="116" spans="1:12" ht="12" customHeight="1" outlineLevel="1" x14ac:dyDescent="0.25">
      <c r="A116" s="3" t="s">
        <v>166</v>
      </c>
      <c r="B116" s="3" t="s">
        <v>167</v>
      </c>
      <c r="C116" s="3" t="s">
        <v>168</v>
      </c>
      <c r="D116" s="3" t="s">
        <v>183</v>
      </c>
      <c r="E116" s="4" t="s">
        <v>184</v>
      </c>
      <c r="F116" s="5">
        <v>0</v>
      </c>
      <c r="G116" s="5">
        <v>0</v>
      </c>
      <c r="H116" s="5">
        <v>0</v>
      </c>
      <c r="I116" s="30">
        <v>1000</v>
      </c>
      <c r="J116" s="30">
        <v>0</v>
      </c>
      <c r="K116" s="26">
        <v>1000</v>
      </c>
    </row>
    <row r="117" spans="1:12" ht="12" customHeight="1" outlineLevel="1" x14ac:dyDescent="0.25">
      <c r="A117" s="3" t="s">
        <v>166</v>
      </c>
      <c r="B117" s="3" t="s">
        <v>167</v>
      </c>
      <c r="C117" s="3" t="s">
        <v>168</v>
      </c>
      <c r="D117" s="3" t="s">
        <v>160</v>
      </c>
      <c r="E117" s="4" t="s">
        <v>161</v>
      </c>
      <c r="F117" s="5">
        <v>0</v>
      </c>
      <c r="G117" s="5">
        <v>0</v>
      </c>
      <c r="H117" s="5">
        <v>0</v>
      </c>
      <c r="I117" s="30">
        <v>500</v>
      </c>
      <c r="J117" s="30">
        <v>0</v>
      </c>
      <c r="K117" s="26">
        <v>500</v>
      </c>
    </row>
    <row r="118" spans="1:12" ht="12" customHeight="1" outlineLevel="1" x14ac:dyDescent="0.25">
      <c r="A118" s="3" t="s">
        <v>166</v>
      </c>
      <c r="B118" s="3" t="s">
        <v>167</v>
      </c>
      <c r="C118" s="3" t="s">
        <v>168</v>
      </c>
      <c r="D118" s="3" t="s">
        <v>185</v>
      </c>
      <c r="E118" s="4" t="s">
        <v>186</v>
      </c>
      <c r="F118" s="5">
        <v>0</v>
      </c>
      <c r="G118" s="5">
        <v>0</v>
      </c>
      <c r="H118" s="5">
        <v>0</v>
      </c>
      <c r="I118" s="30">
        <v>5000</v>
      </c>
      <c r="J118" s="30">
        <v>360</v>
      </c>
      <c r="K118" s="33">
        <v>3000</v>
      </c>
    </row>
    <row r="119" spans="1:12" ht="12" customHeight="1" x14ac:dyDescent="0.25">
      <c r="A119" s="50" t="s">
        <v>187</v>
      </c>
      <c r="B119" s="51"/>
      <c r="C119" s="51"/>
      <c r="D119" s="51"/>
      <c r="E119" s="51"/>
      <c r="F119" s="6">
        <f t="shared" ref="F119:K119" si="53">SUM(F101:F118)</f>
        <v>102500</v>
      </c>
      <c r="G119" s="6">
        <f t="shared" si="53"/>
        <v>111296</v>
      </c>
      <c r="H119" s="6">
        <f t="shared" si="53"/>
        <v>108500</v>
      </c>
      <c r="I119" s="6">
        <f t="shared" si="53"/>
        <v>841000</v>
      </c>
      <c r="J119" s="6">
        <f t="shared" si="53"/>
        <v>620273.44999999995</v>
      </c>
      <c r="K119" s="6">
        <f t="shared" si="53"/>
        <v>895000</v>
      </c>
    </row>
    <row r="120" spans="1:12" ht="12" customHeight="1" outlineLevel="1" x14ac:dyDescent="0.25">
      <c r="A120" s="3" t="s">
        <v>166</v>
      </c>
      <c r="B120" s="3" t="s">
        <v>188</v>
      </c>
      <c r="C120" s="3" t="s">
        <v>13</v>
      </c>
      <c r="D120" s="3" t="s">
        <v>117</v>
      </c>
      <c r="E120" s="4" t="s">
        <v>118</v>
      </c>
      <c r="F120" s="5">
        <v>80000</v>
      </c>
      <c r="G120" s="5">
        <v>40000</v>
      </c>
      <c r="H120" s="25">
        <v>0</v>
      </c>
      <c r="I120" s="5">
        <v>0</v>
      </c>
      <c r="J120" s="5">
        <v>0</v>
      </c>
      <c r="K120" s="5">
        <v>0</v>
      </c>
    </row>
    <row r="121" spans="1:12" ht="12" customHeight="1" outlineLevel="1" x14ac:dyDescent="0.25">
      <c r="A121" s="3" t="s">
        <v>166</v>
      </c>
      <c r="B121" s="3" t="s">
        <v>188</v>
      </c>
      <c r="C121" s="3" t="s">
        <v>168</v>
      </c>
      <c r="D121" s="3" t="s">
        <v>128</v>
      </c>
      <c r="E121" s="4" t="s">
        <v>129</v>
      </c>
      <c r="F121" s="5">
        <v>0</v>
      </c>
      <c r="G121" s="5">
        <v>0</v>
      </c>
      <c r="H121" s="5">
        <v>0</v>
      </c>
      <c r="I121" s="5">
        <v>40000</v>
      </c>
      <c r="J121" s="36">
        <v>37424</v>
      </c>
      <c r="K121" s="26">
        <v>0</v>
      </c>
    </row>
    <row r="122" spans="1:12" ht="12" customHeight="1" outlineLevel="1" x14ac:dyDescent="0.25">
      <c r="A122" s="3" t="s">
        <v>166</v>
      </c>
      <c r="B122" s="3" t="s">
        <v>188</v>
      </c>
      <c r="C122" s="3" t="s">
        <v>168</v>
      </c>
      <c r="D122" s="3" t="s">
        <v>181</v>
      </c>
      <c r="E122" s="4" t="s">
        <v>182</v>
      </c>
      <c r="F122" s="5">
        <v>0</v>
      </c>
      <c r="G122" s="5">
        <v>0</v>
      </c>
      <c r="H122" s="5">
        <v>0</v>
      </c>
      <c r="I122" s="5">
        <v>0</v>
      </c>
      <c r="J122" s="30">
        <v>0</v>
      </c>
      <c r="K122" s="26">
        <v>0</v>
      </c>
    </row>
    <row r="123" spans="1:12" ht="12" customHeight="1" outlineLevel="1" x14ac:dyDescent="0.25">
      <c r="A123" s="3" t="s">
        <v>166</v>
      </c>
      <c r="B123" s="3" t="s">
        <v>188</v>
      </c>
      <c r="C123" s="3" t="s">
        <v>168</v>
      </c>
      <c r="D123" s="3" t="s">
        <v>101</v>
      </c>
      <c r="E123" s="4" t="s">
        <v>102</v>
      </c>
      <c r="F123" s="5">
        <v>0</v>
      </c>
      <c r="G123" s="5">
        <v>0</v>
      </c>
      <c r="H123" s="5">
        <v>0</v>
      </c>
      <c r="I123" s="5">
        <v>60000</v>
      </c>
      <c r="J123" s="36">
        <v>62576</v>
      </c>
      <c r="K123" s="26">
        <v>0</v>
      </c>
    </row>
    <row r="124" spans="1:12" ht="12" customHeight="1" x14ac:dyDescent="0.25">
      <c r="A124" s="50" t="s">
        <v>189</v>
      </c>
      <c r="B124" s="51"/>
      <c r="C124" s="51"/>
      <c r="D124" s="51"/>
      <c r="E124" s="51"/>
      <c r="F124" s="6">
        <f>SUM(F120:F123)</f>
        <v>80000</v>
      </c>
      <c r="G124" s="6">
        <f t="shared" ref="G124:H124" si="54">SUM(G120:G123)</f>
        <v>40000</v>
      </c>
      <c r="H124" s="6">
        <f t="shared" si="54"/>
        <v>0</v>
      </c>
      <c r="I124" s="6">
        <f>SUM(I120:I123)</f>
        <v>100000</v>
      </c>
      <c r="J124" s="6">
        <f t="shared" ref="J124:K124" si="55">SUM(J120:J123)</f>
        <v>100000</v>
      </c>
      <c r="K124" s="6">
        <f t="shared" si="55"/>
        <v>0</v>
      </c>
    </row>
    <row r="125" spans="1:12" ht="12" customHeight="1" outlineLevel="1" x14ac:dyDescent="0.25">
      <c r="A125" s="3" t="s">
        <v>166</v>
      </c>
      <c r="B125" s="3" t="s">
        <v>190</v>
      </c>
      <c r="C125" s="3" t="s">
        <v>98</v>
      </c>
      <c r="D125" s="3" t="s">
        <v>120</v>
      </c>
      <c r="E125" s="4" t="s">
        <v>121</v>
      </c>
      <c r="F125" s="5">
        <v>0</v>
      </c>
      <c r="G125" s="5">
        <v>0</v>
      </c>
      <c r="H125" s="5">
        <v>0</v>
      </c>
      <c r="I125" s="5">
        <v>5000</v>
      </c>
      <c r="J125" s="30">
        <v>0</v>
      </c>
      <c r="K125" s="26">
        <v>5000</v>
      </c>
    </row>
    <row r="126" spans="1:12" ht="12" customHeight="1" outlineLevel="1" x14ac:dyDescent="0.25">
      <c r="A126" s="3" t="s">
        <v>166</v>
      </c>
      <c r="B126" s="3" t="s">
        <v>190</v>
      </c>
      <c r="C126" s="3" t="s">
        <v>98</v>
      </c>
      <c r="D126" s="3" t="s">
        <v>128</v>
      </c>
      <c r="E126" s="4" t="s">
        <v>129</v>
      </c>
      <c r="F126" s="5">
        <v>0</v>
      </c>
      <c r="G126" s="5">
        <v>0</v>
      </c>
      <c r="H126" s="5">
        <v>0</v>
      </c>
      <c r="I126" s="5">
        <v>10000</v>
      </c>
      <c r="J126" s="30">
        <v>0</v>
      </c>
      <c r="K126" s="26">
        <v>10000</v>
      </c>
    </row>
    <row r="127" spans="1:12" ht="12" customHeight="1" outlineLevel="1" x14ac:dyDescent="0.25">
      <c r="A127" s="3" t="s">
        <v>166</v>
      </c>
      <c r="B127" s="3" t="s">
        <v>190</v>
      </c>
      <c r="C127" s="3" t="s">
        <v>98</v>
      </c>
      <c r="D127" s="3" t="s">
        <v>130</v>
      </c>
      <c r="E127" s="4" t="s">
        <v>131</v>
      </c>
      <c r="F127" s="5">
        <v>0</v>
      </c>
      <c r="G127" s="5">
        <v>0</v>
      </c>
      <c r="H127" s="5">
        <v>0</v>
      </c>
      <c r="I127" s="5">
        <v>150000</v>
      </c>
      <c r="J127" s="30">
        <v>23731.98</v>
      </c>
      <c r="K127" s="26">
        <v>160000</v>
      </c>
    </row>
    <row r="128" spans="1:12" ht="12" customHeight="1" outlineLevel="1" x14ac:dyDescent="0.25">
      <c r="A128" s="3" t="s">
        <v>166</v>
      </c>
      <c r="B128" s="3" t="s">
        <v>190</v>
      </c>
      <c r="C128" s="3" t="s">
        <v>98</v>
      </c>
      <c r="D128" s="3" t="s">
        <v>140</v>
      </c>
      <c r="E128" s="4" t="s">
        <v>141</v>
      </c>
      <c r="F128" s="5">
        <v>0</v>
      </c>
      <c r="G128" s="5">
        <v>0</v>
      </c>
      <c r="H128" s="5">
        <v>0</v>
      </c>
      <c r="I128" s="5">
        <v>100</v>
      </c>
      <c r="J128" s="30">
        <v>0</v>
      </c>
      <c r="K128" s="26">
        <v>100</v>
      </c>
    </row>
    <row r="129" spans="1:12" ht="12" customHeight="1" outlineLevel="1" x14ac:dyDescent="0.25">
      <c r="A129" s="3" t="s">
        <v>166</v>
      </c>
      <c r="B129" s="3" t="s">
        <v>190</v>
      </c>
      <c r="C129" s="3" t="s">
        <v>98</v>
      </c>
      <c r="D129" s="3" t="s">
        <v>142</v>
      </c>
      <c r="E129" s="4" t="s">
        <v>143</v>
      </c>
      <c r="F129" s="5">
        <v>0</v>
      </c>
      <c r="G129" s="5">
        <v>0</v>
      </c>
      <c r="H129" s="5">
        <v>0</v>
      </c>
      <c r="I129" s="5">
        <v>1000</v>
      </c>
      <c r="J129" s="30">
        <v>0</v>
      </c>
      <c r="K129" s="26">
        <v>1000</v>
      </c>
    </row>
    <row r="130" spans="1:12" ht="12" customHeight="1" outlineLevel="1" x14ac:dyDescent="0.25">
      <c r="A130" s="3" t="s">
        <v>166</v>
      </c>
      <c r="B130" s="3" t="s">
        <v>190</v>
      </c>
      <c r="C130" s="3" t="s">
        <v>98</v>
      </c>
      <c r="D130" s="3" t="s">
        <v>101</v>
      </c>
      <c r="E130" s="4" t="s">
        <v>102</v>
      </c>
      <c r="F130" s="5">
        <v>0</v>
      </c>
      <c r="G130" s="5">
        <v>0</v>
      </c>
      <c r="H130" s="5">
        <v>0</v>
      </c>
      <c r="I130" s="5">
        <v>250000</v>
      </c>
      <c r="J130" s="36">
        <v>182963.81</v>
      </c>
      <c r="K130" s="26">
        <v>260000</v>
      </c>
    </row>
    <row r="131" spans="1:12" ht="12" customHeight="1" outlineLevel="1" x14ac:dyDescent="0.25">
      <c r="A131" s="3" t="s">
        <v>166</v>
      </c>
      <c r="B131" s="3" t="s">
        <v>190</v>
      </c>
      <c r="C131" s="3" t="s">
        <v>98</v>
      </c>
      <c r="D131" s="3" t="s">
        <v>84</v>
      </c>
      <c r="E131" s="4" t="s">
        <v>85</v>
      </c>
      <c r="F131" s="5">
        <v>0</v>
      </c>
      <c r="G131" s="5">
        <v>0</v>
      </c>
      <c r="H131" s="5">
        <v>0</v>
      </c>
      <c r="I131" s="5">
        <v>4000</v>
      </c>
      <c r="J131" s="30">
        <v>0</v>
      </c>
      <c r="K131" s="26">
        <v>4000</v>
      </c>
    </row>
    <row r="132" spans="1:12" ht="12" customHeight="1" x14ac:dyDescent="0.25">
      <c r="A132" s="50" t="s">
        <v>191</v>
      </c>
      <c r="B132" s="51"/>
      <c r="C132" s="51"/>
      <c r="D132" s="51"/>
      <c r="E132" s="51"/>
      <c r="F132" s="6">
        <f>SUM(F125:F131)</f>
        <v>0</v>
      </c>
      <c r="G132" s="6">
        <f t="shared" ref="G132:H132" si="56">SUM(G125:G131)</f>
        <v>0</v>
      </c>
      <c r="H132" s="6">
        <f t="shared" si="56"/>
        <v>0</v>
      </c>
      <c r="I132" s="6">
        <f t="shared" ref="I132:K132" si="57">SUM(I125:I131)</f>
        <v>420100</v>
      </c>
      <c r="J132" s="6">
        <f t="shared" si="57"/>
        <v>206695.79</v>
      </c>
      <c r="K132" s="6">
        <f t="shared" si="57"/>
        <v>440100</v>
      </c>
    </row>
    <row r="133" spans="1:12" ht="12" customHeight="1" outlineLevel="1" x14ac:dyDescent="0.25">
      <c r="A133" s="3" t="s">
        <v>166</v>
      </c>
      <c r="B133" s="3" t="s">
        <v>192</v>
      </c>
      <c r="C133" s="3" t="s">
        <v>193</v>
      </c>
      <c r="D133" s="3" t="s">
        <v>169</v>
      </c>
      <c r="E133" s="4" t="s">
        <v>170</v>
      </c>
      <c r="F133" s="5">
        <v>30000</v>
      </c>
      <c r="G133" s="36">
        <v>23460</v>
      </c>
      <c r="H133" s="25">
        <v>20000</v>
      </c>
      <c r="I133" s="5">
        <v>0</v>
      </c>
      <c r="J133" s="30">
        <v>0</v>
      </c>
      <c r="K133" s="5">
        <v>0</v>
      </c>
    </row>
    <row r="134" spans="1:12" ht="12" customHeight="1" outlineLevel="1" x14ac:dyDescent="0.25">
      <c r="A134" s="3" t="s">
        <v>166</v>
      </c>
      <c r="B134" s="3" t="s">
        <v>192</v>
      </c>
      <c r="C134" s="3" t="s">
        <v>193</v>
      </c>
      <c r="D134" s="3" t="s">
        <v>79</v>
      </c>
      <c r="E134" s="4" t="s">
        <v>194</v>
      </c>
      <c r="F134" s="5">
        <v>0</v>
      </c>
      <c r="G134" s="5">
        <v>42</v>
      </c>
      <c r="H134" s="25">
        <v>0</v>
      </c>
      <c r="I134" s="5">
        <v>0</v>
      </c>
      <c r="J134" s="30">
        <v>0</v>
      </c>
      <c r="K134" s="5">
        <v>0</v>
      </c>
    </row>
    <row r="135" spans="1:12" ht="12" customHeight="1" outlineLevel="1" x14ac:dyDescent="0.25">
      <c r="A135" s="3" t="s">
        <v>166</v>
      </c>
      <c r="B135" s="3" t="s">
        <v>192</v>
      </c>
      <c r="C135" s="3" t="s">
        <v>193</v>
      </c>
      <c r="D135" s="3" t="s">
        <v>120</v>
      </c>
      <c r="E135" s="4" t="s">
        <v>121</v>
      </c>
      <c r="F135" s="5">
        <v>0</v>
      </c>
      <c r="G135" s="5">
        <v>0</v>
      </c>
      <c r="H135" s="5">
        <v>0</v>
      </c>
      <c r="I135" s="5">
        <v>37000</v>
      </c>
      <c r="J135" s="30">
        <v>26600</v>
      </c>
      <c r="K135" s="26">
        <v>37000</v>
      </c>
    </row>
    <row r="136" spans="1:12" ht="12" customHeight="1" outlineLevel="1" x14ac:dyDescent="0.25">
      <c r="A136" s="3" t="s">
        <v>166</v>
      </c>
      <c r="B136" s="3" t="s">
        <v>192</v>
      </c>
      <c r="C136" s="3" t="s">
        <v>193</v>
      </c>
      <c r="D136" s="3" t="s">
        <v>101</v>
      </c>
      <c r="E136" s="4" t="s">
        <v>102</v>
      </c>
      <c r="F136" s="5">
        <v>0</v>
      </c>
      <c r="G136" s="5">
        <v>0</v>
      </c>
      <c r="H136" s="5">
        <v>0</v>
      </c>
      <c r="I136" s="5">
        <v>333000</v>
      </c>
      <c r="J136" s="30">
        <v>202557</v>
      </c>
      <c r="K136" s="26">
        <v>300000</v>
      </c>
    </row>
    <row r="137" spans="1:12" ht="12" customHeight="1" x14ac:dyDescent="0.25">
      <c r="A137" s="50" t="s">
        <v>195</v>
      </c>
      <c r="B137" s="51"/>
      <c r="C137" s="51"/>
      <c r="D137" s="51"/>
      <c r="E137" s="51"/>
      <c r="F137" s="6">
        <f>SUM(F133:F136)</f>
        <v>30000</v>
      </c>
      <c r="G137" s="6">
        <f t="shared" ref="G137:H137" si="58">SUM(G133:G136)</f>
        <v>23502</v>
      </c>
      <c r="H137" s="6">
        <f t="shared" si="58"/>
        <v>20000</v>
      </c>
      <c r="I137" s="6">
        <f>SUM(I133:I136)</f>
        <v>370000</v>
      </c>
      <c r="J137" s="6">
        <f t="shared" ref="J137:K137" si="59">SUM(J133:J136)</f>
        <v>229157</v>
      </c>
      <c r="K137" s="6">
        <f t="shared" si="59"/>
        <v>337000</v>
      </c>
    </row>
    <row r="138" spans="1:12" ht="12" customHeight="1" outlineLevel="1" x14ac:dyDescent="0.25">
      <c r="A138" s="3" t="s">
        <v>166</v>
      </c>
      <c r="B138" s="3" t="s">
        <v>196</v>
      </c>
      <c r="C138" s="3" t="s">
        <v>197</v>
      </c>
      <c r="D138" s="3" t="s">
        <v>169</v>
      </c>
      <c r="E138" s="4" t="s">
        <v>170</v>
      </c>
      <c r="F138" s="5">
        <v>120000</v>
      </c>
      <c r="G138" s="36">
        <v>117640</v>
      </c>
      <c r="H138" s="25">
        <v>120000</v>
      </c>
      <c r="I138" s="5">
        <v>0</v>
      </c>
      <c r="J138" s="30">
        <v>0</v>
      </c>
      <c r="K138" s="5">
        <v>0</v>
      </c>
    </row>
    <row r="139" spans="1:12" ht="12" customHeight="1" outlineLevel="1" x14ac:dyDescent="0.25">
      <c r="A139" s="3" t="s">
        <v>166</v>
      </c>
      <c r="B139" s="3" t="s">
        <v>196</v>
      </c>
      <c r="C139" s="3" t="s">
        <v>197</v>
      </c>
      <c r="D139" s="3" t="s">
        <v>120</v>
      </c>
      <c r="E139" s="4" t="s">
        <v>121</v>
      </c>
      <c r="F139" s="5">
        <v>0</v>
      </c>
      <c r="G139" s="5">
        <v>0</v>
      </c>
      <c r="H139" s="5">
        <v>0</v>
      </c>
      <c r="I139" s="5">
        <v>60000</v>
      </c>
      <c r="J139" s="30">
        <v>43770</v>
      </c>
      <c r="K139" s="26">
        <v>80000</v>
      </c>
    </row>
    <row r="140" spans="1:12" ht="12" customHeight="1" outlineLevel="1" x14ac:dyDescent="0.25">
      <c r="A140" s="3" t="s">
        <v>166</v>
      </c>
      <c r="B140" s="3" t="s">
        <v>196</v>
      </c>
      <c r="C140" s="3" t="s">
        <v>197</v>
      </c>
      <c r="D140" s="3" t="s">
        <v>198</v>
      </c>
      <c r="E140" s="4" t="s">
        <v>199</v>
      </c>
      <c r="F140" s="5">
        <v>0</v>
      </c>
      <c r="G140" s="5">
        <v>0</v>
      </c>
      <c r="H140" s="5">
        <v>0</v>
      </c>
      <c r="I140" s="5">
        <v>3000</v>
      </c>
      <c r="J140" s="30">
        <v>799.51</v>
      </c>
      <c r="K140" s="26">
        <v>4000</v>
      </c>
    </row>
    <row r="141" spans="1:12" ht="12" customHeight="1" outlineLevel="1" x14ac:dyDescent="0.25">
      <c r="A141" s="3" t="s">
        <v>166</v>
      </c>
      <c r="B141" s="3" t="s">
        <v>196</v>
      </c>
      <c r="C141" s="3" t="s">
        <v>197</v>
      </c>
      <c r="D141" s="3" t="s">
        <v>128</v>
      </c>
      <c r="E141" s="4" t="s">
        <v>129</v>
      </c>
      <c r="F141" s="5">
        <v>0</v>
      </c>
      <c r="G141" s="5">
        <v>0</v>
      </c>
      <c r="H141" s="5">
        <v>0</v>
      </c>
      <c r="I141" s="5">
        <v>10000</v>
      </c>
      <c r="J141" s="30">
        <v>0</v>
      </c>
      <c r="K141" s="26">
        <v>80000</v>
      </c>
    </row>
    <row r="142" spans="1:12" ht="12" customHeight="1" outlineLevel="1" x14ac:dyDescent="0.25">
      <c r="A142" s="3" t="s">
        <v>166</v>
      </c>
      <c r="B142" s="3" t="s">
        <v>196</v>
      </c>
      <c r="C142" s="3" t="s">
        <v>197</v>
      </c>
      <c r="D142" s="3" t="s">
        <v>130</v>
      </c>
      <c r="E142" s="4" t="s">
        <v>131</v>
      </c>
      <c r="F142" s="5">
        <v>0</v>
      </c>
      <c r="G142" s="5">
        <v>0</v>
      </c>
      <c r="H142" s="5">
        <v>0</v>
      </c>
      <c r="I142" s="5">
        <v>3000</v>
      </c>
      <c r="J142" s="30">
        <v>549</v>
      </c>
      <c r="K142" s="26">
        <v>4000</v>
      </c>
    </row>
    <row r="143" spans="1:12" ht="12" customHeight="1" outlineLevel="1" x14ac:dyDescent="0.25">
      <c r="A143" s="3" t="s">
        <v>166</v>
      </c>
      <c r="B143" s="3" t="s">
        <v>196</v>
      </c>
      <c r="C143" s="3" t="s">
        <v>197</v>
      </c>
      <c r="D143" s="3" t="s">
        <v>142</v>
      </c>
      <c r="E143" s="4" t="s">
        <v>143</v>
      </c>
      <c r="F143" s="5">
        <v>0</v>
      </c>
      <c r="G143" s="5">
        <v>0</v>
      </c>
      <c r="H143" s="5">
        <v>0</v>
      </c>
      <c r="I143" s="5">
        <v>500</v>
      </c>
      <c r="J143" s="30">
        <v>230</v>
      </c>
      <c r="K143" s="26">
        <v>500</v>
      </c>
    </row>
    <row r="144" spans="1:12" ht="12" customHeight="1" outlineLevel="1" x14ac:dyDescent="0.25">
      <c r="A144" s="3" t="s">
        <v>166</v>
      </c>
      <c r="B144" s="3" t="s">
        <v>196</v>
      </c>
      <c r="C144" s="3" t="s">
        <v>197</v>
      </c>
      <c r="D144" s="3" t="s">
        <v>101</v>
      </c>
      <c r="E144" s="4" t="s">
        <v>102</v>
      </c>
      <c r="F144" s="5">
        <v>0</v>
      </c>
      <c r="G144" s="5">
        <v>0</v>
      </c>
      <c r="H144" s="5">
        <v>0</v>
      </c>
      <c r="I144" s="5">
        <v>180000</v>
      </c>
      <c r="J144" s="30">
        <v>118268.7</v>
      </c>
      <c r="K144" s="26">
        <v>180000</v>
      </c>
    </row>
    <row r="145" spans="1:11" ht="12" customHeight="1" outlineLevel="1" x14ac:dyDescent="0.25">
      <c r="A145" s="3" t="s">
        <v>166</v>
      </c>
      <c r="B145" s="3" t="s">
        <v>196</v>
      </c>
      <c r="C145" s="3" t="s">
        <v>197</v>
      </c>
      <c r="D145" s="3" t="s">
        <v>84</v>
      </c>
      <c r="E145" s="4" t="s">
        <v>85</v>
      </c>
      <c r="F145" s="5">
        <v>0</v>
      </c>
      <c r="G145" s="5">
        <v>0</v>
      </c>
      <c r="H145" s="5">
        <v>0</v>
      </c>
      <c r="I145" s="5">
        <v>10000</v>
      </c>
      <c r="J145" s="30">
        <v>3490</v>
      </c>
      <c r="K145" s="26">
        <v>10000</v>
      </c>
    </row>
    <row r="146" spans="1:11" ht="12" customHeight="1" x14ac:dyDescent="0.25">
      <c r="A146" s="50" t="s">
        <v>200</v>
      </c>
      <c r="B146" s="51"/>
      <c r="C146" s="51"/>
      <c r="D146" s="51"/>
      <c r="E146" s="51"/>
      <c r="F146" s="6">
        <f>SUM(F138:F145)</f>
        <v>120000</v>
      </c>
      <c r="G146" s="6">
        <f t="shared" ref="G146:H146" si="60">SUM(G138:G145)</f>
        <v>117640</v>
      </c>
      <c r="H146" s="6">
        <f t="shared" si="60"/>
        <v>120000</v>
      </c>
      <c r="I146" s="6">
        <f>SUM(I138:I145)</f>
        <v>266500</v>
      </c>
      <c r="J146" s="6">
        <f t="shared" ref="J146:K146" si="61">SUM(J138:J145)</f>
        <v>167107.21</v>
      </c>
      <c r="K146" s="6">
        <f t="shared" si="61"/>
        <v>358500</v>
      </c>
    </row>
    <row r="147" spans="1:11" ht="12" customHeight="1" outlineLevel="1" x14ac:dyDescent="0.25">
      <c r="A147" s="3" t="s">
        <v>166</v>
      </c>
      <c r="B147" s="3" t="s">
        <v>201</v>
      </c>
      <c r="C147" s="3" t="s">
        <v>202</v>
      </c>
      <c r="D147" s="3" t="s">
        <v>169</v>
      </c>
      <c r="E147" s="4" t="s">
        <v>170</v>
      </c>
      <c r="F147" s="5">
        <v>17000</v>
      </c>
      <c r="G147" s="36">
        <v>18116</v>
      </c>
      <c r="H147" s="25">
        <v>17000</v>
      </c>
      <c r="I147" s="5">
        <v>0</v>
      </c>
      <c r="J147" s="30">
        <v>0</v>
      </c>
      <c r="K147" s="5">
        <v>0</v>
      </c>
    </row>
    <row r="148" spans="1:11" ht="12" customHeight="1" outlineLevel="1" x14ac:dyDescent="0.25">
      <c r="A148" s="3" t="s">
        <v>166</v>
      </c>
      <c r="B148" s="3" t="s">
        <v>201</v>
      </c>
      <c r="C148" s="3" t="s">
        <v>202</v>
      </c>
      <c r="D148" s="3" t="s">
        <v>173</v>
      </c>
      <c r="E148" s="4" t="s">
        <v>174</v>
      </c>
      <c r="F148" s="5">
        <v>0</v>
      </c>
      <c r="G148" s="5">
        <v>0</v>
      </c>
      <c r="H148" s="5">
        <v>0</v>
      </c>
      <c r="I148" s="5">
        <v>408446</v>
      </c>
      <c r="J148" s="30">
        <v>267621</v>
      </c>
      <c r="K148" s="26">
        <v>433000</v>
      </c>
    </row>
    <row r="149" spans="1:11" ht="12" customHeight="1" outlineLevel="1" x14ac:dyDescent="0.25">
      <c r="A149" s="3" t="s">
        <v>166</v>
      </c>
      <c r="B149" s="3" t="s">
        <v>201</v>
      </c>
      <c r="C149" s="3" t="s">
        <v>202</v>
      </c>
      <c r="D149" s="3" t="s">
        <v>175</v>
      </c>
      <c r="E149" s="4" t="s">
        <v>176</v>
      </c>
      <c r="F149" s="5">
        <v>0</v>
      </c>
      <c r="G149" s="5">
        <v>0</v>
      </c>
      <c r="H149" s="5">
        <v>0</v>
      </c>
      <c r="I149" s="5">
        <v>103000</v>
      </c>
      <c r="J149" s="30">
        <v>66348</v>
      </c>
      <c r="K149" s="26">
        <v>108000</v>
      </c>
    </row>
    <row r="150" spans="1:11" ht="12" customHeight="1" outlineLevel="1" x14ac:dyDescent="0.25">
      <c r="A150" s="3" t="s">
        <v>166</v>
      </c>
      <c r="B150" s="3" t="s">
        <v>201</v>
      </c>
      <c r="C150" s="3" t="s">
        <v>202</v>
      </c>
      <c r="D150" s="3" t="s">
        <v>177</v>
      </c>
      <c r="E150" s="4" t="s">
        <v>178</v>
      </c>
      <c r="F150" s="5">
        <v>0</v>
      </c>
      <c r="G150" s="5">
        <v>0</v>
      </c>
      <c r="H150" s="5">
        <v>0</v>
      </c>
      <c r="I150" s="5">
        <v>37000</v>
      </c>
      <c r="J150" s="30">
        <v>24077</v>
      </c>
      <c r="K150" s="26">
        <v>39000</v>
      </c>
    </row>
    <row r="151" spans="1:11" ht="12" customHeight="1" outlineLevel="1" x14ac:dyDescent="0.25">
      <c r="A151" s="3" t="s">
        <v>166</v>
      </c>
      <c r="B151" s="3" t="s">
        <v>201</v>
      </c>
      <c r="C151" s="3" t="s">
        <v>202</v>
      </c>
      <c r="D151" s="3" t="s">
        <v>126</v>
      </c>
      <c r="E151" s="4" t="s">
        <v>127</v>
      </c>
      <c r="F151" s="5">
        <v>0</v>
      </c>
      <c r="G151" s="5">
        <v>0</v>
      </c>
      <c r="H151" s="5">
        <v>0</v>
      </c>
      <c r="I151" s="5">
        <v>100000</v>
      </c>
      <c r="J151" s="30">
        <v>56151.6</v>
      </c>
      <c r="K151" s="26">
        <v>100000</v>
      </c>
    </row>
    <row r="152" spans="1:11" ht="12" customHeight="1" outlineLevel="1" x14ac:dyDescent="0.25">
      <c r="A152" s="3" t="s">
        <v>166</v>
      </c>
      <c r="B152" s="3" t="s">
        <v>201</v>
      </c>
      <c r="C152" s="3" t="s">
        <v>202</v>
      </c>
      <c r="D152" s="3" t="s">
        <v>128</v>
      </c>
      <c r="E152" s="4" t="s">
        <v>129</v>
      </c>
      <c r="F152" s="5">
        <v>0</v>
      </c>
      <c r="G152" s="5">
        <v>0</v>
      </c>
      <c r="H152" s="5">
        <v>0</v>
      </c>
      <c r="I152" s="5">
        <v>265000</v>
      </c>
      <c r="J152" s="30">
        <v>255098.34</v>
      </c>
      <c r="K152" s="26">
        <v>25000</v>
      </c>
    </row>
    <row r="153" spans="1:11" ht="12" customHeight="1" outlineLevel="1" x14ac:dyDescent="0.25">
      <c r="A153" s="3" t="s">
        <v>166</v>
      </c>
      <c r="B153" s="3" t="s">
        <v>201</v>
      </c>
      <c r="C153" s="3" t="s">
        <v>202</v>
      </c>
      <c r="D153" s="3" t="s">
        <v>130</v>
      </c>
      <c r="E153" s="4" t="s">
        <v>131</v>
      </c>
      <c r="F153" s="5">
        <v>0</v>
      </c>
      <c r="G153" s="5">
        <v>0</v>
      </c>
      <c r="H153" s="5">
        <v>0</v>
      </c>
      <c r="I153" s="5">
        <v>15000</v>
      </c>
      <c r="J153" s="30">
        <v>8398</v>
      </c>
      <c r="K153" s="26">
        <v>20000</v>
      </c>
    </row>
    <row r="154" spans="1:11" ht="12" customHeight="1" outlineLevel="1" x14ac:dyDescent="0.25">
      <c r="A154" s="3" t="s">
        <v>166</v>
      </c>
      <c r="B154" s="3" t="s">
        <v>201</v>
      </c>
      <c r="C154" s="3" t="s">
        <v>202</v>
      </c>
      <c r="D154" s="3" t="s">
        <v>140</v>
      </c>
      <c r="E154" s="4" t="s">
        <v>141</v>
      </c>
      <c r="F154" s="5">
        <v>0</v>
      </c>
      <c r="G154" s="5">
        <v>0</v>
      </c>
      <c r="H154" s="5">
        <v>0</v>
      </c>
      <c r="I154" s="5">
        <v>500</v>
      </c>
      <c r="J154" s="30">
        <v>0</v>
      </c>
      <c r="K154" s="26">
        <v>500</v>
      </c>
    </row>
    <row r="155" spans="1:11" ht="12" customHeight="1" outlineLevel="1" x14ac:dyDescent="0.25">
      <c r="A155" s="3" t="s">
        <v>166</v>
      </c>
      <c r="B155" s="3" t="s">
        <v>201</v>
      </c>
      <c r="C155" s="3" t="s">
        <v>202</v>
      </c>
      <c r="D155" s="3" t="s">
        <v>142</v>
      </c>
      <c r="E155" s="4" t="s">
        <v>143</v>
      </c>
      <c r="F155" s="5">
        <v>0</v>
      </c>
      <c r="G155" s="5">
        <v>0</v>
      </c>
      <c r="H155" s="5">
        <v>0</v>
      </c>
      <c r="I155" s="5">
        <v>3000</v>
      </c>
      <c r="J155" s="30">
        <v>407</v>
      </c>
      <c r="K155" s="26">
        <v>3000</v>
      </c>
    </row>
    <row r="156" spans="1:11" ht="12" customHeight="1" outlineLevel="1" x14ac:dyDescent="0.25">
      <c r="A156" s="3" t="s">
        <v>166</v>
      </c>
      <c r="B156" s="3" t="s">
        <v>201</v>
      </c>
      <c r="C156" s="3" t="s">
        <v>202</v>
      </c>
      <c r="D156" s="3" t="s">
        <v>148</v>
      </c>
      <c r="E156" s="4" t="s">
        <v>149</v>
      </c>
      <c r="F156" s="5">
        <v>0</v>
      </c>
      <c r="G156" s="5">
        <v>0</v>
      </c>
      <c r="H156" s="5">
        <v>0</v>
      </c>
      <c r="I156" s="5">
        <v>5000</v>
      </c>
      <c r="J156" s="30">
        <v>0</v>
      </c>
      <c r="K156" s="26">
        <v>5000</v>
      </c>
    </row>
    <row r="157" spans="1:11" ht="12" customHeight="1" outlineLevel="1" x14ac:dyDescent="0.25">
      <c r="A157" s="3" t="s">
        <v>166</v>
      </c>
      <c r="B157" s="3" t="s">
        <v>201</v>
      </c>
      <c r="C157" s="3" t="s">
        <v>202</v>
      </c>
      <c r="D157" s="3" t="s">
        <v>181</v>
      </c>
      <c r="E157" s="4" t="s">
        <v>182</v>
      </c>
      <c r="F157" s="5">
        <v>0</v>
      </c>
      <c r="G157" s="5">
        <v>0</v>
      </c>
      <c r="H157" s="5">
        <v>0</v>
      </c>
      <c r="I157" s="5">
        <v>25000</v>
      </c>
      <c r="J157" s="30">
        <v>4748</v>
      </c>
      <c r="K157" s="26">
        <v>25000</v>
      </c>
    </row>
    <row r="158" spans="1:11" ht="12" customHeight="1" outlineLevel="1" x14ac:dyDescent="0.25">
      <c r="A158" s="3" t="s">
        <v>166</v>
      </c>
      <c r="B158" s="3" t="s">
        <v>201</v>
      </c>
      <c r="C158" s="3" t="s">
        <v>202</v>
      </c>
      <c r="D158" s="3" t="s">
        <v>101</v>
      </c>
      <c r="E158" s="4" t="s">
        <v>102</v>
      </c>
      <c r="F158" s="5">
        <v>0</v>
      </c>
      <c r="G158" s="5">
        <v>0</v>
      </c>
      <c r="H158" s="5">
        <v>0</v>
      </c>
      <c r="I158" s="5">
        <v>15000</v>
      </c>
      <c r="J158" s="30">
        <v>4500</v>
      </c>
      <c r="K158" s="26">
        <v>20000</v>
      </c>
    </row>
    <row r="159" spans="1:11" ht="12" customHeight="1" outlineLevel="1" x14ac:dyDescent="0.25">
      <c r="A159" s="3" t="s">
        <v>166</v>
      </c>
      <c r="B159" s="3" t="s">
        <v>201</v>
      </c>
      <c r="C159" s="3" t="s">
        <v>202</v>
      </c>
      <c r="D159" s="3" t="s">
        <v>84</v>
      </c>
      <c r="E159" s="4" t="s">
        <v>85</v>
      </c>
      <c r="F159" s="5">
        <v>0</v>
      </c>
      <c r="G159" s="5">
        <v>0</v>
      </c>
      <c r="H159" s="5">
        <v>0</v>
      </c>
      <c r="I159" s="5">
        <v>5000</v>
      </c>
      <c r="J159" s="30">
        <v>0</v>
      </c>
      <c r="K159" s="26">
        <v>5000</v>
      </c>
    </row>
    <row r="160" spans="1:11" ht="12" customHeight="1" outlineLevel="1" x14ac:dyDescent="0.25">
      <c r="A160" s="3" t="s">
        <v>166</v>
      </c>
      <c r="B160" s="3" t="s">
        <v>201</v>
      </c>
      <c r="C160" s="3" t="s">
        <v>202</v>
      </c>
      <c r="D160" s="3" t="s">
        <v>203</v>
      </c>
      <c r="E160" s="4" t="s">
        <v>204</v>
      </c>
      <c r="F160" s="5">
        <v>0</v>
      </c>
      <c r="G160" s="5">
        <v>0</v>
      </c>
      <c r="H160" s="5">
        <v>0</v>
      </c>
      <c r="I160" s="5">
        <v>3000</v>
      </c>
      <c r="J160" s="30">
        <v>0</v>
      </c>
      <c r="K160" s="26">
        <v>3000</v>
      </c>
    </row>
    <row r="161" spans="1:11" ht="12" customHeight="1" outlineLevel="1" x14ac:dyDescent="0.25">
      <c r="A161" s="3" t="s">
        <v>166</v>
      </c>
      <c r="B161" s="3" t="s">
        <v>201</v>
      </c>
      <c r="C161" s="3" t="s">
        <v>202</v>
      </c>
      <c r="D161" s="3" t="s">
        <v>183</v>
      </c>
      <c r="E161" s="4" t="s">
        <v>184</v>
      </c>
      <c r="F161" s="5">
        <v>0</v>
      </c>
      <c r="G161" s="5">
        <v>0</v>
      </c>
      <c r="H161" s="5">
        <v>0</v>
      </c>
      <c r="I161" s="5">
        <v>1000</v>
      </c>
      <c r="J161" s="30">
        <v>0</v>
      </c>
      <c r="K161" s="26">
        <v>1000</v>
      </c>
    </row>
    <row r="162" spans="1:11" ht="12" customHeight="1" outlineLevel="1" x14ac:dyDescent="0.25">
      <c r="A162" s="3" t="s">
        <v>166</v>
      </c>
      <c r="B162" s="3" t="s">
        <v>201</v>
      </c>
      <c r="C162" s="3" t="s">
        <v>202</v>
      </c>
      <c r="D162" s="3" t="s">
        <v>160</v>
      </c>
      <c r="E162" s="4" t="s">
        <v>161</v>
      </c>
      <c r="F162" s="5">
        <v>0</v>
      </c>
      <c r="G162" s="5">
        <v>0</v>
      </c>
      <c r="H162" s="5">
        <v>0</v>
      </c>
      <c r="I162" s="5">
        <v>2000</v>
      </c>
      <c r="J162" s="30">
        <v>1430</v>
      </c>
      <c r="K162" s="26">
        <v>2000</v>
      </c>
    </row>
    <row r="163" spans="1:11" ht="12" customHeight="1" outlineLevel="1" x14ac:dyDescent="0.25">
      <c r="A163" s="3" t="s">
        <v>166</v>
      </c>
      <c r="B163" s="3" t="s">
        <v>201</v>
      </c>
      <c r="C163" s="3" t="s">
        <v>202</v>
      </c>
      <c r="D163" s="3" t="s">
        <v>185</v>
      </c>
      <c r="E163" s="4" t="s">
        <v>186</v>
      </c>
      <c r="F163" s="5">
        <v>0</v>
      </c>
      <c r="G163" s="5">
        <v>0</v>
      </c>
      <c r="H163" s="5">
        <v>0</v>
      </c>
      <c r="I163" s="5">
        <v>1000</v>
      </c>
      <c r="J163" s="30">
        <v>550</v>
      </c>
      <c r="K163" s="26">
        <v>1000</v>
      </c>
    </row>
    <row r="164" spans="1:11" ht="12" customHeight="1" outlineLevel="1" x14ac:dyDescent="0.25">
      <c r="A164" s="3" t="s">
        <v>166</v>
      </c>
      <c r="B164" s="3" t="s">
        <v>201</v>
      </c>
      <c r="C164" s="3" t="s">
        <v>202</v>
      </c>
      <c r="D164" s="3" t="s">
        <v>162</v>
      </c>
      <c r="E164" s="4" t="s">
        <v>163</v>
      </c>
      <c r="F164" s="5">
        <v>0</v>
      </c>
      <c r="G164" s="5">
        <v>0</v>
      </c>
      <c r="H164" s="5">
        <v>0</v>
      </c>
      <c r="I164" s="5">
        <v>3000</v>
      </c>
      <c r="J164" s="30">
        <v>1132</v>
      </c>
      <c r="K164" s="26">
        <v>2500</v>
      </c>
    </row>
    <row r="165" spans="1:11" ht="12" customHeight="1" outlineLevel="1" x14ac:dyDescent="0.25">
      <c r="A165" s="3" t="s">
        <v>166</v>
      </c>
      <c r="B165" s="3" t="s">
        <v>201</v>
      </c>
      <c r="C165" s="3" t="s">
        <v>202</v>
      </c>
      <c r="D165" s="3" t="s">
        <v>205</v>
      </c>
      <c r="E165" s="4" t="s">
        <v>206</v>
      </c>
      <c r="F165" s="5">
        <v>0</v>
      </c>
      <c r="G165" s="5">
        <v>0</v>
      </c>
      <c r="H165" s="5">
        <v>0</v>
      </c>
      <c r="I165" s="5">
        <v>1554</v>
      </c>
      <c r="J165" s="30">
        <v>1554</v>
      </c>
      <c r="K165" s="26">
        <v>0</v>
      </c>
    </row>
    <row r="166" spans="1:11" ht="12" customHeight="1" outlineLevel="1" x14ac:dyDescent="0.25">
      <c r="A166" s="3" t="s">
        <v>166</v>
      </c>
      <c r="B166" s="3" t="s">
        <v>201</v>
      </c>
      <c r="C166" s="3" t="s">
        <v>202</v>
      </c>
      <c r="D166" s="3" t="s">
        <v>86</v>
      </c>
      <c r="E166" s="4" t="s">
        <v>87</v>
      </c>
      <c r="F166" s="5">
        <v>0</v>
      </c>
      <c r="G166" s="5">
        <v>0</v>
      </c>
      <c r="H166" s="5">
        <v>0</v>
      </c>
      <c r="I166" s="5">
        <v>2000</v>
      </c>
      <c r="J166" s="30">
        <v>0</v>
      </c>
      <c r="K166" s="26">
        <v>0</v>
      </c>
    </row>
    <row r="167" spans="1:11" ht="12" customHeight="1" outlineLevel="1" x14ac:dyDescent="0.25">
      <c r="A167" s="3" t="s">
        <v>166</v>
      </c>
      <c r="B167" s="3" t="s">
        <v>201</v>
      </c>
      <c r="C167" s="3" t="s">
        <v>202</v>
      </c>
      <c r="D167" s="3" t="s">
        <v>231</v>
      </c>
      <c r="E167" s="4" t="s">
        <v>232</v>
      </c>
      <c r="F167" s="5">
        <v>0</v>
      </c>
      <c r="G167" s="5">
        <v>0</v>
      </c>
      <c r="H167" s="5">
        <v>0</v>
      </c>
      <c r="I167" s="5">
        <v>175000</v>
      </c>
      <c r="J167" s="30">
        <v>173253.85</v>
      </c>
      <c r="K167" s="26">
        <v>0</v>
      </c>
    </row>
    <row r="168" spans="1:11" ht="12" customHeight="1" x14ac:dyDescent="0.25">
      <c r="A168" s="50" t="s">
        <v>207</v>
      </c>
      <c r="B168" s="51"/>
      <c r="C168" s="51"/>
      <c r="D168" s="51"/>
      <c r="E168" s="51"/>
      <c r="F168" s="6">
        <f t="shared" ref="F168:K168" si="62">SUM(F147:F167)</f>
        <v>17000</v>
      </c>
      <c r="G168" s="6">
        <f t="shared" si="62"/>
        <v>18116</v>
      </c>
      <c r="H168" s="6">
        <f t="shared" si="62"/>
        <v>17000</v>
      </c>
      <c r="I168" s="6">
        <f t="shared" si="62"/>
        <v>1170500</v>
      </c>
      <c r="J168" s="6">
        <f t="shared" si="62"/>
        <v>865268.78999999992</v>
      </c>
      <c r="K168" s="6">
        <f t="shared" si="62"/>
        <v>793000</v>
      </c>
    </row>
    <row r="169" spans="1:11" ht="12" customHeight="1" outlineLevel="1" x14ac:dyDescent="0.25">
      <c r="A169" s="3" t="s">
        <v>166</v>
      </c>
      <c r="B169" s="3" t="s">
        <v>208</v>
      </c>
      <c r="C169" s="3" t="s">
        <v>209</v>
      </c>
      <c r="D169" s="3" t="s">
        <v>169</v>
      </c>
      <c r="E169" s="4" t="s">
        <v>170</v>
      </c>
      <c r="F169" s="30">
        <v>173300</v>
      </c>
      <c r="G169" s="30">
        <v>174677</v>
      </c>
      <c r="H169" s="25">
        <v>178000</v>
      </c>
      <c r="I169" s="5">
        <v>0</v>
      </c>
      <c r="J169" s="30">
        <v>0</v>
      </c>
      <c r="K169" s="5">
        <v>0</v>
      </c>
    </row>
    <row r="170" spans="1:11" ht="12" customHeight="1" outlineLevel="1" x14ac:dyDescent="0.25">
      <c r="A170" s="3" t="s">
        <v>166</v>
      </c>
      <c r="B170" s="3" t="s">
        <v>208</v>
      </c>
      <c r="C170" s="3" t="s">
        <v>209</v>
      </c>
      <c r="D170" s="3" t="s">
        <v>171</v>
      </c>
      <c r="E170" s="4" t="s">
        <v>172</v>
      </c>
      <c r="F170" s="30">
        <v>130000</v>
      </c>
      <c r="G170" s="30">
        <v>76721</v>
      </c>
      <c r="H170" s="25">
        <v>100000</v>
      </c>
      <c r="I170" s="5">
        <v>0</v>
      </c>
      <c r="J170" s="30">
        <v>0</v>
      </c>
      <c r="K170" s="5">
        <v>0</v>
      </c>
    </row>
    <row r="171" spans="1:11" ht="12" customHeight="1" outlineLevel="1" x14ac:dyDescent="0.25">
      <c r="A171" s="3" t="s">
        <v>166</v>
      </c>
      <c r="B171" s="3" t="s">
        <v>208</v>
      </c>
      <c r="C171" s="3" t="s">
        <v>209</v>
      </c>
      <c r="D171" s="3" t="s">
        <v>173</v>
      </c>
      <c r="E171" s="4" t="s">
        <v>174</v>
      </c>
      <c r="F171" s="5">
        <v>0</v>
      </c>
      <c r="G171" s="5">
        <v>0</v>
      </c>
      <c r="H171" s="5">
        <v>0</v>
      </c>
      <c r="I171" s="5">
        <v>471000</v>
      </c>
      <c r="J171" s="30">
        <v>373890</v>
      </c>
      <c r="K171" s="26">
        <v>471000</v>
      </c>
    </row>
    <row r="172" spans="1:11" ht="12" customHeight="1" outlineLevel="1" x14ac:dyDescent="0.25">
      <c r="A172" s="3" t="s">
        <v>166</v>
      </c>
      <c r="B172" s="3" t="s">
        <v>208</v>
      </c>
      <c r="C172" s="3" t="s">
        <v>209</v>
      </c>
      <c r="D172" s="3" t="s">
        <v>120</v>
      </c>
      <c r="E172" s="4" t="s">
        <v>121</v>
      </c>
      <c r="F172" s="5">
        <v>0</v>
      </c>
      <c r="G172" s="5">
        <v>0</v>
      </c>
      <c r="H172" s="5">
        <v>0</v>
      </c>
      <c r="I172" s="5">
        <v>100000</v>
      </c>
      <c r="J172" s="30">
        <v>46380</v>
      </c>
      <c r="K172" s="26">
        <v>100000</v>
      </c>
    </row>
    <row r="173" spans="1:11" ht="12" customHeight="1" outlineLevel="1" x14ac:dyDescent="0.25">
      <c r="A173" s="3" t="s">
        <v>166</v>
      </c>
      <c r="B173" s="3" t="s">
        <v>208</v>
      </c>
      <c r="C173" s="3" t="s">
        <v>209</v>
      </c>
      <c r="D173" s="3" t="s">
        <v>175</v>
      </c>
      <c r="E173" s="4" t="s">
        <v>176</v>
      </c>
      <c r="F173" s="5">
        <v>0</v>
      </c>
      <c r="G173" s="5">
        <v>0</v>
      </c>
      <c r="H173" s="5">
        <v>0</v>
      </c>
      <c r="I173" s="5">
        <v>118000</v>
      </c>
      <c r="J173" s="30">
        <v>92256</v>
      </c>
      <c r="K173" s="26">
        <v>118000</v>
      </c>
    </row>
    <row r="174" spans="1:11" ht="12" customHeight="1" outlineLevel="1" x14ac:dyDescent="0.25">
      <c r="A174" s="3" t="s">
        <v>166</v>
      </c>
      <c r="B174" s="3" t="s">
        <v>208</v>
      </c>
      <c r="C174" s="3" t="s">
        <v>209</v>
      </c>
      <c r="D174" s="3" t="s">
        <v>177</v>
      </c>
      <c r="E174" s="4" t="s">
        <v>178</v>
      </c>
      <c r="F174" s="5">
        <v>0</v>
      </c>
      <c r="G174" s="5">
        <v>0</v>
      </c>
      <c r="H174" s="5">
        <v>0</v>
      </c>
      <c r="I174" s="5">
        <v>43000</v>
      </c>
      <c r="J174" s="30">
        <v>33480</v>
      </c>
      <c r="K174" s="26">
        <v>43000</v>
      </c>
    </row>
    <row r="175" spans="1:11" ht="12" customHeight="1" outlineLevel="1" x14ac:dyDescent="0.25">
      <c r="A175" s="3" t="s">
        <v>166</v>
      </c>
      <c r="B175" s="3" t="s">
        <v>208</v>
      </c>
      <c r="C175" s="3" t="s">
        <v>209</v>
      </c>
      <c r="D175" s="3" t="s">
        <v>357</v>
      </c>
      <c r="E175" s="4" t="s">
        <v>358</v>
      </c>
      <c r="F175" s="5">
        <v>0</v>
      </c>
      <c r="G175" s="5">
        <v>0</v>
      </c>
      <c r="H175" s="5">
        <v>0</v>
      </c>
      <c r="I175" s="5">
        <v>1100</v>
      </c>
      <c r="J175" s="30">
        <v>1090.8</v>
      </c>
      <c r="K175" s="26">
        <v>1000</v>
      </c>
    </row>
    <row r="176" spans="1:11" ht="12" customHeight="1" outlineLevel="1" x14ac:dyDescent="0.25">
      <c r="A176" s="3" t="s">
        <v>166</v>
      </c>
      <c r="B176" s="3" t="s">
        <v>208</v>
      </c>
      <c r="C176" s="3" t="s">
        <v>209</v>
      </c>
      <c r="D176" s="3" t="s">
        <v>126</v>
      </c>
      <c r="E176" s="4" t="s">
        <v>127</v>
      </c>
      <c r="F176" s="5">
        <v>0</v>
      </c>
      <c r="G176" s="5">
        <v>0</v>
      </c>
      <c r="H176" s="5">
        <v>0</v>
      </c>
      <c r="I176" s="5">
        <v>1000</v>
      </c>
      <c r="J176" s="30">
        <v>0</v>
      </c>
      <c r="K176" s="26">
        <v>1000</v>
      </c>
    </row>
    <row r="177" spans="1:11" ht="12" customHeight="1" outlineLevel="1" x14ac:dyDescent="0.25">
      <c r="A177" s="3" t="s">
        <v>166</v>
      </c>
      <c r="B177" s="3" t="s">
        <v>208</v>
      </c>
      <c r="C177" s="3" t="s">
        <v>209</v>
      </c>
      <c r="D177" s="3" t="s">
        <v>128</v>
      </c>
      <c r="E177" s="4" t="s">
        <v>129</v>
      </c>
      <c r="F177" s="5">
        <v>0</v>
      </c>
      <c r="G177" s="5">
        <v>0</v>
      </c>
      <c r="H177" s="5">
        <v>0</v>
      </c>
      <c r="I177" s="5">
        <v>110500</v>
      </c>
      <c r="J177" s="30">
        <v>102119</v>
      </c>
      <c r="K177" s="26">
        <v>35000</v>
      </c>
    </row>
    <row r="178" spans="1:11" ht="12" customHeight="1" outlineLevel="1" x14ac:dyDescent="0.25">
      <c r="A178" s="3" t="s">
        <v>166</v>
      </c>
      <c r="B178" s="3" t="s">
        <v>208</v>
      </c>
      <c r="C178" s="3" t="s">
        <v>209</v>
      </c>
      <c r="D178" s="3" t="s">
        <v>179</v>
      </c>
      <c r="E178" s="4" t="s">
        <v>180</v>
      </c>
      <c r="F178" s="5">
        <v>0</v>
      </c>
      <c r="G178" s="5">
        <v>0</v>
      </c>
      <c r="H178" s="5">
        <v>0</v>
      </c>
      <c r="I178" s="5">
        <v>120000</v>
      </c>
      <c r="J178" s="30">
        <v>71938</v>
      </c>
      <c r="K178" s="26">
        <v>150000</v>
      </c>
    </row>
    <row r="179" spans="1:11" ht="12" customHeight="1" outlineLevel="1" x14ac:dyDescent="0.25">
      <c r="A179" s="3" t="s">
        <v>166</v>
      </c>
      <c r="B179" s="3" t="s">
        <v>208</v>
      </c>
      <c r="C179" s="3" t="s">
        <v>209</v>
      </c>
      <c r="D179" s="3" t="s">
        <v>130</v>
      </c>
      <c r="E179" s="4" t="s">
        <v>131</v>
      </c>
      <c r="F179" s="5">
        <v>0</v>
      </c>
      <c r="G179" s="5">
        <v>0</v>
      </c>
      <c r="H179" s="5">
        <v>0</v>
      </c>
      <c r="I179" s="5">
        <v>8900</v>
      </c>
      <c r="J179" s="30">
        <v>17</v>
      </c>
      <c r="K179" s="26">
        <v>10000</v>
      </c>
    </row>
    <row r="180" spans="1:11" ht="12" customHeight="1" outlineLevel="1" x14ac:dyDescent="0.25">
      <c r="A180" s="3" t="s">
        <v>166</v>
      </c>
      <c r="B180" s="3" t="s">
        <v>208</v>
      </c>
      <c r="C180" s="3" t="s">
        <v>209</v>
      </c>
      <c r="D180" s="3" t="s">
        <v>132</v>
      </c>
      <c r="E180" s="4" t="s">
        <v>133</v>
      </c>
      <c r="F180" s="5">
        <v>0</v>
      </c>
      <c r="G180" s="5">
        <v>0</v>
      </c>
      <c r="H180" s="5">
        <v>0</v>
      </c>
      <c r="I180" s="5">
        <v>10000</v>
      </c>
      <c r="J180" s="30">
        <v>9228</v>
      </c>
      <c r="K180" s="26">
        <v>10000</v>
      </c>
    </row>
    <row r="181" spans="1:11" ht="12" customHeight="1" outlineLevel="1" x14ac:dyDescent="0.25">
      <c r="A181" s="3" t="s">
        <v>166</v>
      </c>
      <c r="B181" s="3" t="s">
        <v>208</v>
      </c>
      <c r="C181" s="3" t="s">
        <v>209</v>
      </c>
      <c r="D181" s="3" t="s">
        <v>136</v>
      </c>
      <c r="E181" s="4" t="s">
        <v>137</v>
      </c>
      <c r="F181" s="5">
        <v>0</v>
      </c>
      <c r="G181" s="5">
        <v>0</v>
      </c>
      <c r="H181" s="5">
        <v>0</v>
      </c>
      <c r="I181" s="5">
        <v>310000</v>
      </c>
      <c r="J181" s="30">
        <v>192134.16</v>
      </c>
      <c r="K181" s="26">
        <v>310000</v>
      </c>
    </row>
    <row r="182" spans="1:11" ht="12" customHeight="1" outlineLevel="1" x14ac:dyDescent="0.25">
      <c r="A182" s="3" t="s">
        <v>166</v>
      </c>
      <c r="B182" s="3" t="s">
        <v>208</v>
      </c>
      <c r="C182" s="3" t="s">
        <v>209</v>
      </c>
      <c r="D182" s="3" t="s">
        <v>140</v>
      </c>
      <c r="E182" s="4" t="s">
        <v>141</v>
      </c>
      <c r="F182" s="5">
        <v>0</v>
      </c>
      <c r="G182" s="5">
        <v>0</v>
      </c>
      <c r="H182" s="5">
        <v>0</v>
      </c>
      <c r="I182" s="5">
        <v>500</v>
      </c>
      <c r="J182" s="30">
        <v>50</v>
      </c>
      <c r="K182" s="26">
        <v>500</v>
      </c>
    </row>
    <row r="183" spans="1:11" ht="12" customHeight="1" outlineLevel="1" x14ac:dyDescent="0.25">
      <c r="A183" s="3" t="s">
        <v>166</v>
      </c>
      <c r="B183" s="3" t="s">
        <v>208</v>
      </c>
      <c r="C183" s="3" t="s">
        <v>209</v>
      </c>
      <c r="D183" s="3" t="s">
        <v>142</v>
      </c>
      <c r="E183" s="4" t="s">
        <v>143</v>
      </c>
      <c r="F183" s="5">
        <v>0</v>
      </c>
      <c r="G183" s="5">
        <v>0</v>
      </c>
      <c r="H183" s="5">
        <v>0</v>
      </c>
      <c r="I183" s="5">
        <v>3000</v>
      </c>
      <c r="J183" s="30">
        <v>261</v>
      </c>
      <c r="K183" s="26">
        <v>3000</v>
      </c>
    </row>
    <row r="184" spans="1:11" ht="12" customHeight="1" outlineLevel="1" x14ac:dyDescent="0.25">
      <c r="A184" s="3" t="s">
        <v>166</v>
      </c>
      <c r="B184" s="3" t="s">
        <v>208</v>
      </c>
      <c r="C184" s="3" t="s">
        <v>209</v>
      </c>
      <c r="D184" s="3" t="s">
        <v>144</v>
      </c>
      <c r="E184" s="4" t="s">
        <v>145</v>
      </c>
      <c r="F184" s="5">
        <v>0</v>
      </c>
      <c r="G184" s="5">
        <v>0</v>
      </c>
      <c r="H184" s="5">
        <v>0</v>
      </c>
      <c r="I184" s="5">
        <v>20000</v>
      </c>
      <c r="J184" s="30">
        <v>0</v>
      </c>
      <c r="K184" s="26">
        <v>20000</v>
      </c>
    </row>
    <row r="185" spans="1:11" ht="12" customHeight="1" outlineLevel="1" x14ac:dyDescent="0.25">
      <c r="A185" s="3" t="s">
        <v>166</v>
      </c>
      <c r="B185" s="3" t="s">
        <v>208</v>
      </c>
      <c r="C185" s="3" t="s">
        <v>209</v>
      </c>
      <c r="D185" s="3" t="s">
        <v>181</v>
      </c>
      <c r="E185" s="4" t="s">
        <v>182</v>
      </c>
      <c r="F185" s="5">
        <v>0</v>
      </c>
      <c r="G185" s="5">
        <v>0</v>
      </c>
      <c r="H185" s="5">
        <v>0</v>
      </c>
      <c r="I185" s="5">
        <v>8000</v>
      </c>
      <c r="J185" s="30">
        <v>10464.08</v>
      </c>
      <c r="K185" s="26">
        <v>8000</v>
      </c>
    </row>
    <row r="186" spans="1:11" ht="12" customHeight="1" outlineLevel="1" x14ac:dyDescent="0.25">
      <c r="A186" s="3" t="s">
        <v>166</v>
      </c>
      <c r="B186" s="3" t="s">
        <v>208</v>
      </c>
      <c r="C186" s="3" t="s">
        <v>209</v>
      </c>
      <c r="D186" s="3" t="s">
        <v>101</v>
      </c>
      <c r="E186" s="4" t="s">
        <v>102</v>
      </c>
      <c r="F186" s="5">
        <v>0</v>
      </c>
      <c r="G186" s="5">
        <v>0</v>
      </c>
      <c r="H186" s="5">
        <v>0</v>
      </c>
      <c r="I186" s="5">
        <v>45000</v>
      </c>
      <c r="J186" s="30">
        <v>33098.800000000003</v>
      </c>
      <c r="K186" s="26">
        <v>35000</v>
      </c>
    </row>
    <row r="187" spans="1:11" ht="12" customHeight="1" outlineLevel="1" x14ac:dyDescent="0.25">
      <c r="A187" s="3" t="s">
        <v>166</v>
      </c>
      <c r="B187" s="3" t="s">
        <v>208</v>
      </c>
      <c r="C187" s="3" t="s">
        <v>209</v>
      </c>
      <c r="D187" s="3" t="s">
        <v>84</v>
      </c>
      <c r="E187" s="4" t="s">
        <v>85</v>
      </c>
      <c r="F187" s="5">
        <v>0</v>
      </c>
      <c r="G187" s="5">
        <v>0</v>
      </c>
      <c r="H187" s="5">
        <v>0</v>
      </c>
      <c r="I187" s="5">
        <v>25000</v>
      </c>
      <c r="J187" s="30">
        <v>15336.75</v>
      </c>
      <c r="K187" s="26">
        <v>25000</v>
      </c>
    </row>
    <row r="188" spans="1:11" ht="12" customHeight="1" outlineLevel="1" x14ac:dyDescent="0.25">
      <c r="A188" s="3" t="s">
        <v>166</v>
      </c>
      <c r="B188" s="3" t="s">
        <v>208</v>
      </c>
      <c r="C188" s="3" t="s">
        <v>209</v>
      </c>
      <c r="D188" s="3" t="s">
        <v>183</v>
      </c>
      <c r="E188" s="4" t="s">
        <v>184</v>
      </c>
      <c r="F188" s="5">
        <v>0</v>
      </c>
      <c r="G188" s="5">
        <v>0</v>
      </c>
      <c r="H188" s="5">
        <v>0</v>
      </c>
      <c r="I188" s="5">
        <v>1000</v>
      </c>
      <c r="J188" s="30">
        <v>0</v>
      </c>
      <c r="K188" s="26">
        <v>1000</v>
      </c>
    </row>
    <row r="189" spans="1:11" ht="12" customHeight="1" outlineLevel="1" x14ac:dyDescent="0.25">
      <c r="A189" s="3" t="s">
        <v>166</v>
      </c>
      <c r="B189" s="3" t="s">
        <v>208</v>
      </c>
      <c r="C189" s="3" t="s">
        <v>209</v>
      </c>
      <c r="D189" s="3" t="s">
        <v>160</v>
      </c>
      <c r="E189" s="4" t="s">
        <v>161</v>
      </c>
      <c r="F189" s="5">
        <v>0</v>
      </c>
      <c r="G189" s="5">
        <v>0</v>
      </c>
      <c r="H189" s="5">
        <v>0</v>
      </c>
      <c r="I189" s="5">
        <v>5000</v>
      </c>
      <c r="J189" s="30">
        <v>0</v>
      </c>
      <c r="K189" s="26">
        <v>5000</v>
      </c>
    </row>
    <row r="190" spans="1:11" ht="12" customHeight="1" x14ac:dyDescent="0.25">
      <c r="A190" s="50" t="s">
        <v>210</v>
      </c>
      <c r="B190" s="51"/>
      <c r="C190" s="51"/>
      <c r="D190" s="51"/>
      <c r="E190" s="51"/>
      <c r="F190" s="6">
        <f>SUM(F169:F189)</f>
        <v>303300</v>
      </c>
      <c r="G190" s="6">
        <f t="shared" ref="G190:H190" si="63">SUM(G169:G189)</f>
        <v>251398</v>
      </c>
      <c r="H190" s="6">
        <f t="shared" si="63"/>
        <v>278000</v>
      </c>
      <c r="I190" s="6">
        <f>SUM(I169:I189)</f>
        <v>1401000</v>
      </c>
      <c r="J190" s="6">
        <f t="shared" ref="J190:K190" si="64">SUM(J169:J189)</f>
        <v>981743.59000000008</v>
      </c>
      <c r="K190" s="6">
        <f t="shared" si="64"/>
        <v>1346500</v>
      </c>
    </row>
    <row r="191" spans="1:11" ht="12" customHeight="1" outlineLevel="1" x14ac:dyDescent="0.25">
      <c r="A191" s="3" t="s">
        <v>166</v>
      </c>
      <c r="B191" s="3" t="s">
        <v>211</v>
      </c>
      <c r="C191" s="3" t="s">
        <v>209</v>
      </c>
      <c r="D191" s="3" t="s">
        <v>169</v>
      </c>
      <c r="E191" s="4" t="s">
        <v>170</v>
      </c>
      <c r="F191" s="5">
        <v>0</v>
      </c>
      <c r="G191" s="5">
        <v>0</v>
      </c>
      <c r="H191" s="25">
        <v>0</v>
      </c>
      <c r="I191" s="5">
        <v>0</v>
      </c>
      <c r="J191" s="5">
        <v>0</v>
      </c>
      <c r="K191" s="5">
        <v>0</v>
      </c>
    </row>
    <row r="192" spans="1:11" ht="12" customHeight="1" x14ac:dyDescent="0.25">
      <c r="A192" s="50" t="s">
        <v>212</v>
      </c>
      <c r="B192" s="51"/>
      <c r="C192" s="51"/>
      <c r="D192" s="51"/>
      <c r="E192" s="51"/>
      <c r="F192" s="6">
        <f>SUM(F191)</f>
        <v>0</v>
      </c>
      <c r="G192" s="6">
        <f t="shared" ref="G192:H192" si="65">SUM(G191)</f>
        <v>0</v>
      </c>
      <c r="H192" s="6">
        <f t="shared" si="65"/>
        <v>0</v>
      </c>
      <c r="I192" s="6">
        <f>SUM(I191)</f>
        <v>0</v>
      </c>
      <c r="J192" s="6">
        <f t="shared" ref="J192:K192" si="66">SUM(J191)</f>
        <v>0</v>
      </c>
      <c r="K192" s="6">
        <f t="shared" si="66"/>
        <v>0</v>
      </c>
    </row>
    <row r="193" spans="1:12" ht="12" customHeight="1" outlineLevel="1" x14ac:dyDescent="0.25">
      <c r="A193" s="3" t="s">
        <v>166</v>
      </c>
      <c r="B193" s="3" t="s">
        <v>213</v>
      </c>
      <c r="C193" s="3" t="s">
        <v>214</v>
      </c>
      <c r="D193" s="3" t="s">
        <v>169</v>
      </c>
      <c r="E193" s="4" t="s">
        <v>170</v>
      </c>
      <c r="F193" s="30">
        <v>172000</v>
      </c>
      <c r="G193" s="30">
        <v>181435</v>
      </c>
      <c r="H193" s="25">
        <v>180000</v>
      </c>
      <c r="I193" s="5">
        <v>0</v>
      </c>
      <c r="J193" s="30">
        <v>0</v>
      </c>
      <c r="K193" s="5">
        <v>0</v>
      </c>
    </row>
    <row r="194" spans="1:12" ht="12" customHeight="1" outlineLevel="1" x14ac:dyDescent="0.25">
      <c r="A194" s="3" t="s">
        <v>166</v>
      </c>
      <c r="B194" s="3" t="s">
        <v>213</v>
      </c>
      <c r="C194" s="3" t="s">
        <v>214</v>
      </c>
      <c r="D194" s="3" t="s">
        <v>171</v>
      </c>
      <c r="E194" s="4" t="s">
        <v>172</v>
      </c>
      <c r="F194" s="30">
        <v>16820</v>
      </c>
      <c r="G194" s="30">
        <v>16817</v>
      </c>
      <c r="H194" s="25">
        <v>13000</v>
      </c>
      <c r="I194" s="5">
        <v>0</v>
      </c>
      <c r="J194" s="30">
        <v>0</v>
      </c>
      <c r="K194" s="5">
        <v>0</v>
      </c>
    </row>
    <row r="195" spans="1:12" ht="12" customHeight="1" outlineLevel="1" x14ac:dyDescent="0.25">
      <c r="A195" s="3" t="s">
        <v>166</v>
      </c>
      <c r="B195" s="3" t="s">
        <v>213</v>
      </c>
      <c r="C195" s="3" t="s">
        <v>214</v>
      </c>
      <c r="D195" s="3" t="s">
        <v>99</v>
      </c>
      <c r="E195" s="4" t="s">
        <v>100</v>
      </c>
      <c r="F195" s="5">
        <v>0</v>
      </c>
      <c r="G195" s="5">
        <v>0</v>
      </c>
      <c r="H195" s="25">
        <v>0</v>
      </c>
      <c r="I195" s="5">
        <v>0</v>
      </c>
      <c r="J195" s="30">
        <v>0</v>
      </c>
      <c r="K195" s="5">
        <v>0</v>
      </c>
    </row>
    <row r="196" spans="1:12" ht="12" customHeight="1" outlineLevel="1" x14ac:dyDescent="0.25">
      <c r="A196" s="3" t="s">
        <v>166</v>
      </c>
      <c r="B196" s="3" t="s">
        <v>213</v>
      </c>
      <c r="C196" s="3" t="s">
        <v>214</v>
      </c>
      <c r="D196" s="3" t="s">
        <v>120</v>
      </c>
      <c r="E196" s="4" t="s">
        <v>121</v>
      </c>
      <c r="F196" s="5">
        <v>0</v>
      </c>
      <c r="G196" s="5">
        <v>0</v>
      </c>
      <c r="H196" s="5">
        <v>0</v>
      </c>
      <c r="I196" s="5">
        <v>100000</v>
      </c>
      <c r="J196" s="30">
        <v>60085</v>
      </c>
      <c r="K196" s="26">
        <v>100000</v>
      </c>
    </row>
    <row r="197" spans="1:12" ht="12" customHeight="1" outlineLevel="1" x14ac:dyDescent="0.25">
      <c r="A197" s="3" t="s">
        <v>166</v>
      </c>
      <c r="B197" s="3" t="s">
        <v>213</v>
      </c>
      <c r="C197" s="3" t="s">
        <v>214</v>
      </c>
      <c r="D197" s="3" t="s">
        <v>198</v>
      </c>
      <c r="E197" s="4" t="s">
        <v>199</v>
      </c>
      <c r="F197" s="5">
        <v>0</v>
      </c>
      <c r="G197" s="5">
        <v>0</v>
      </c>
      <c r="H197" s="5">
        <v>0</v>
      </c>
      <c r="I197" s="5">
        <v>25000</v>
      </c>
      <c r="J197" s="30">
        <v>3568.17</v>
      </c>
      <c r="K197" s="26">
        <v>25000</v>
      </c>
    </row>
    <row r="198" spans="1:12" ht="12" customHeight="1" outlineLevel="1" x14ac:dyDescent="0.25">
      <c r="A198" s="3" t="s">
        <v>166</v>
      </c>
      <c r="B198" s="3" t="s">
        <v>213</v>
      </c>
      <c r="C198" s="3" t="s">
        <v>214</v>
      </c>
      <c r="D198" s="3" t="s">
        <v>128</v>
      </c>
      <c r="E198" s="4" t="s">
        <v>129</v>
      </c>
      <c r="F198" s="5">
        <v>0</v>
      </c>
      <c r="G198" s="5">
        <v>0</v>
      </c>
      <c r="H198" s="5">
        <v>0</v>
      </c>
      <c r="I198" s="5">
        <v>20000</v>
      </c>
      <c r="J198" s="30">
        <v>0</v>
      </c>
      <c r="K198" s="26">
        <v>20000</v>
      </c>
    </row>
    <row r="199" spans="1:12" ht="12" customHeight="1" outlineLevel="1" x14ac:dyDescent="0.25">
      <c r="A199" s="3" t="s">
        <v>166</v>
      </c>
      <c r="B199" s="3" t="s">
        <v>213</v>
      </c>
      <c r="C199" s="3" t="s">
        <v>214</v>
      </c>
      <c r="D199" s="3" t="s">
        <v>179</v>
      </c>
      <c r="E199" s="4" t="s">
        <v>180</v>
      </c>
      <c r="F199" s="5">
        <v>0</v>
      </c>
      <c r="G199" s="5">
        <v>0</v>
      </c>
      <c r="H199" s="5">
        <v>0</v>
      </c>
      <c r="I199" s="5">
        <v>12000</v>
      </c>
      <c r="J199" s="30">
        <v>12462.59</v>
      </c>
      <c r="K199" s="26">
        <v>20000</v>
      </c>
    </row>
    <row r="200" spans="1:12" ht="12" customHeight="1" outlineLevel="1" x14ac:dyDescent="0.25">
      <c r="A200" s="3" t="s">
        <v>166</v>
      </c>
      <c r="B200" s="3" t="s">
        <v>213</v>
      </c>
      <c r="C200" s="3" t="s">
        <v>214</v>
      </c>
      <c r="D200" s="3" t="s">
        <v>130</v>
      </c>
      <c r="E200" s="4" t="s">
        <v>131</v>
      </c>
      <c r="F200" s="5">
        <v>0</v>
      </c>
      <c r="G200" s="5">
        <v>0</v>
      </c>
      <c r="H200" s="5">
        <v>0</v>
      </c>
      <c r="I200" s="5">
        <v>38000</v>
      </c>
      <c r="J200" s="30">
        <v>10478</v>
      </c>
      <c r="K200" s="26">
        <v>40000</v>
      </c>
    </row>
    <row r="201" spans="1:12" ht="12" customHeight="1" outlineLevel="1" x14ac:dyDescent="0.25">
      <c r="A201" s="3" t="s">
        <v>166</v>
      </c>
      <c r="B201" s="3" t="s">
        <v>213</v>
      </c>
      <c r="C201" s="3" t="s">
        <v>214</v>
      </c>
      <c r="D201" s="3" t="s">
        <v>101</v>
      </c>
      <c r="E201" s="4" t="s">
        <v>102</v>
      </c>
      <c r="F201" s="5">
        <v>0</v>
      </c>
      <c r="G201" s="5">
        <v>0</v>
      </c>
      <c r="H201" s="5">
        <v>0</v>
      </c>
      <c r="I201" s="5">
        <v>760000</v>
      </c>
      <c r="J201" s="30">
        <v>535978.89</v>
      </c>
      <c r="K201" s="26">
        <v>650000</v>
      </c>
    </row>
    <row r="202" spans="1:12" ht="12" customHeight="1" outlineLevel="1" x14ac:dyDescent="0.25">
      <c r="A202" s="3" t="s">
        <v>166</v>
      </c>
      <c r="B202" s="3" t="s">
        <v>213</v>
      </c>
      <c r="C202" s="3" t="s">
        <v>214</v>
      </c>
      <c r="D202" s="3" t="s">
        <v>160</v>
      </c>
      <c r="E202" s="4" t="s">
        <v>161</v>
      </c>
      <c r="F202" s="5">
        <v>0</v>
      </c>
      <c r="G202" s="5">
        <v>0</v>
      </c>
      <c r="H202" s="5">
        <v>0</v>
      </c>
      <c r="I202" s="5">
        <v>50000</v>
      </c>
      <c r="J202" s="30">
        <v>23333.13</v>
      </c>
      <c r="K202" s="26">
        <v>55000</v>
      </c>
    </row>
    <row r="203" spans="1:12" ht="12" customHeight="1" outlineLevel="1" x14ac:dyDescent="0.25">
      <c r="A203" s="3" t="s">
        <v>166</v>
      </c>
      <c r="B203" s="3" t="s">
        <v>213</v>
      </c>
      <c r="C203" s="3" t="s">
        <v>214</v>
      </c>
      <c r="D203" s="3" t="s">
        <v>162</v>
      </c>
      <c r="E203" s="4" t="s">
        <v>163</v>
      </c>
      <c r="F203" s="5">
        <v>0</v>
      </c>
      <c r="G203" s="5">
        <v>0</v>
      </c>
      <c r="H203" s="5">
        <v>0</v>
      </c>
      <c r="I203" s="5">
        <v>10000</v>
      </c>
      <c r="J203" s="30">
        <v>9069</v>
      </c>
      <c r="K203" s="26">
        <v>15000</v>
      </c>
    </row>
    <row r="204" spans="1:12" ht="12" customHeight="1" outlineLevel="1" x14ac:dyDescent="0.25">
      <c r="A204" s="3" t="s">
        <v>166</v>
      </c>
      <c r="B204" s="3" t="s">
        <v>213</v>
      </c>
      <c r="C204" s="3" t="s">
        <v>214</v>
      </c>
      <c r="D204" s="3" t="s">
        <v>86</v>
      </c>
      <c r="E204" s="4" t="s">
        <v>87</v>
      </c>
      <c r="F204" s="5">
        <v>0</v>
      </c>
      <c r="G204" s="5">
        <v>0</v>
      </c>
      <c r="H204" s="5">
        <v>0</v>
      </c>
      <c r="I204" s="5">
        <v>3000</v>
      </c>
      <c r="J204" s="30">
        <v>1162</v>
      </c>
      <c r="K204" s="26">
        <v>3000</v>
      </c>
    </row>
    <row r="205" spans="1:12" ht="12" customHeight="1" outlineLevel="1" x14ac:dyDescent="0.25">
      <c r="A205" s="3" t="s">
        <v>166</v>
      </c>
      <c r="B205" s="3" t="s">
        <v>622</v>
      </c>
      <c r="C205" s="3" t="s">
        <v>214</v>
      </c>
      <c r="D205" s="3" t="s">
        <v>444</v>
      </c>
      <c r="E205" s="4" t="s">
        <v>445</v>
      </c>
      <c r="F205" s="5">
        <v>0</v>
      </c>
      <c r="G205" s="5">
        <v>0</v>
      </c>
      <c r="H205" s="5">
        <v>0</v>
      </c>
      <c r="I205" s="5">
        <v>60000</v>
      </c>
      <c r="J205" s="30">
        <v>0</v>
      </c>
      <c r="K205" s="26">
        <v>50000</v>
      </c>
    </row>
    <row r="206" spans="1:12" ht="12" customHeight="1" x14ac:dyDescent="0.25">
      <c r="A206" s="50" t="s">
        <v>215</v>
      </c>
      <c r="B206" s="51"/>
      <c r="C206" s="51"/>
      <c r="D206" s="51"/>
      <c r="E206" s="51"/>
      <c r="F206" s="6">
        <f t="shared" ref="F206:K206" si="67">SUM(F193:F205)</f>
        <v>188820</v>
      </c>
      <c r="G206" s="6">
        <f t="shared" si="67"/>
        <v>198252</v>
      </c>
      <c r="H206" s="6">
        <f t="shared" si="67"/>
        <v>193000</v>
      </c>
      <c r="I206" s="6">
        <f t="shared" si="67"/>
        <v>1078000</v>
      </c>
      <c r="J206" s="6">
        <f t="shared" si="67"/>
        <v>656136.78</v>
      </c>
      <c r="K206" s="6">
        <f t="shared" si="67"/>
        <v>978000</v>
      </c>
    </row>
    <row r="207" spans="1:12" ht="12" customHeight="1" outlineLevel="1" x14ac:dyDescent="0.25">
      <c r="A207" s="3" t="s">
        <v>166</v>
      </c>
      <c r="B207" s="3" t="s">
        <v>598</v>
      </c>
      <c r="C207" s="3" t="s">
        <v>98</v>
      </c>
      <c r="D207" s="3" t="s">
        <v>169</v>
      </c>
      <c r="E207" s="4" t="s">
        <v>170</v>
      </c>
      <c r="F207" s="5">
        <v>5000</v>
      </c>
      <c r="G207" s="5">
        <v>2150</v>
      </c>
      <c r="H207" s="25">
        <v>5000</v>
      </c>
      <c r="I207" s="5">
        <v>0</v>
      </c>
      <c r="J207" s="5">
        <v>0</v>
      </c>
      <c r="K207" s="5">
        <v>0</v>
      </c>
    </row>
    <row r="208" spans="1:12" ht="12" customHeight="1" x14ac:dyDescent="0.25">
      <c r="A208" s="50" t="s">
        <v>599</v>
      </c>
      <c r="B208" s="51"/>
      <c r="C208" s="51"/>
      <c r="D208" s="51"/>
      <c r="E208" s="51"/>
      <c r="F208" s="6">
        <f>SUM(F207)</f>
        <v>5000</v>
      </c>
      <c r="G208" s="6">
        <f t="shared" ref="G208:H208" si="68">SUM(G207)</f>
        <v>2150</v>
      </c>
      <c r="H208" s="6">
        <f t="shared" si="68"/>
        <v>5000</v>
      </c>
      <c r="I208" s="6">
        <f>SUM(I207)</f>
        <v>0</v>
      </c>
      <c r="J208" s="6">
        <f t="shared" ref="J208:K208" si="69">SUM(J207)</f>
        <v>0</v>
      </c>
      <c r="K208" s="6">
        <f t="shared" si="69"/>
        <v>0</v>
      </c>
    </row>
    <row r="209" spans="1:12" ht="12" customHeight="1" outlineLevel="1" x14ac:dyDescent="0.25">
      <c r="A209" s="3" t="s">
        <v>166</v>
      </c>
      <c r="B209" s="3" t="s">
        <v>637</v>
      </c>
      <c r="C209" s="3" t="s">
        <v>214</v>
      </c>
      <c r="D209" s="3" t="s">
        <v>128</v>
      </c>
      <c r="E209" s="4" t="s">
        <v>129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26">
        <v>50000</v>
      </c>
    </row>
    <row r="210" spans="1:12" ht="12" customHeight="1" outlineLevel="1" x14ac:dyDescent="0.25">
      <c r="A210" s="3" t="s">
        <v>166</v>
      </c>
      <c r="B210" s="3" t="s">
        <v>638</v>
      </c>
      <c r="C210" s="3" t="s">
        <v>214</v>
      </c>
      <c r="D210" s="3" t="s">
        <v>130</v>
      </c>
      <c r="E210" s="4" t="s">
        <v>131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26">
        <v>100000</v>
      </c>
    </row>
    <row r="211" spans="1:12" ht="12" customHeight="1" outlineLevel="1" x14ac:dyDescent="0.25">
      <c r="A211" s="3" t="s">
        <v>166</v>
      </c>
      <c r="B211" s="3" t="s">
        <v>638</v>
      </c>
      <c r="C211" s="3" t="s">
        <v>214</v>
      </c>
      <c r="D211" s="3" t="s">
        <v>101</v>
      </c>
      <c r="E211" s="4" t="s">
        <v>102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26">
        <v>120000</v>
      </c>
    </row>
    <row r="212" spans="1:12" ht="12" customHeight="1" outlineLevel="1" x14ac:dyDescent="0.25">
      <c r="A212" s="3" t="s">
        <v>166</v>
      </c>
      <c r="B212" s="3" t="s">
        <v>639</v>
      </c>
      <c r="C212" s="3" t="s">
        <v>214</v>
      </c>
      <c r="D212" s="3" t="s">
        <v>84</v>
      </c>
      <c r="E212" s="4" t="s">
        <v>85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26">
        <v>10000</v>
      </c>
    </row>
    <row r="213" spans="1:12" ht="12" customHeight="1" x14ac:dyDescent="0.25">
      <c r="A213" s="50" t="s">
        <v>636</v>
      </c>
      <c r="B213" s="51"/>
      <c r="C213" s="51"/>
      <c r="D213" s="51"/>
      <c r="E213" s="51"/>
      <c r="F213" s="6">
        <f>SUM(F209:F212)</f>
        <v>0</v>
      </c>
      <c r="G213" s="6">
        <f t="shared" ref="G213:H213" si="70">SUM(G209:G212)</f>
        <v>0</v>
      </c>
      <c r="H213" s="6">
        <f t="shared" si="70"/>
        <v>0</v>
      </c>
      <c r="I213" s="6">
        <f>SUM(I209:I212)</f>
        <v>0</v>
      </c>
      <c r="J213" s="6">
        <f t="shared" ref="J213:K213" si="71">SUM(J209:J212)</f>
        <v>0</v>
      </c>
      <c r="K213" s="6">
        <f t="shared" si="71"/>
        <v>280000</v>
      </c>
    </row>
    <row r="214" spans="1:12" ht="12" customHeight="1" outlineLevel="1" x14ac:dyDescent="0.25">
      <c r="A214" s="3" t="s">
        <v>166</v>
      </c>
      <c r="B214" s="3" t="s">
        <v>216</v>
      </c>
      <c r="C214" s="3" t="s">
        <v>217</v>
      </c>
      <c r="D214" s="3" t="s">
        <v>218</v>
      </c>
      <c r="E214" s="4" t="s">
        <v>219</v>
      </c>
      <c r="F214" s="5">
        <v>20000</v>
      </c>
      <c r="G214" s="30">
        <v>21555</v>
      </c>
      <c r="H214" s="25">
        <v>20000</v>
      </c>
      <c r="I214" s="5">
        <v>0</v>
      </c>
      <c r="J214" s="30">
        <v>0</v>
      </c>
      <c r="K214" s="5">
        <v>0</v>
      </c>
    </row>
    <row r="215" spans="1:12" ht="12" customHeight="1" outlineLevel="1" x14ac:dyDescent="0.25">
      <c r="A215" s="3" t="s">
        <v>166</v>
      </c>
      <c r="B215" s="3" t="s">
        <v>216</v>
      </c>
      <c r="C215" s="3" t="s">
        <v>217</v>
      </c>
      <c r="D215" s="3" t="s">
        <v>220</v>
      </c>
      <c r="E215" s="4" t="s">
        <v>221</v>
      </c>
      <c r="F215" s="5">
        <v>9000</v>
      </c>
      <c r="G215" s="30">
        <v>7500</v>
      </c>
      <c r="H215" s="25">
        <v>10000</v>
      </c>
      <c r="I215" s="5">
        <v>0</v>
      </c>
      <c r="J215" s="30">
        <v>0</v>
      </c>
      <c r="K215" s="5">
        <v>0</v>
      </c>
    </row>
    <row r="216" spans="1:12" ht="12" customHeight="1" outlineLevel="1" x14ac:dyDescent="0.25">
      <c r="A216" s="3" t="s">
        <v>166</v>
      </c>
      <c r="B216" s="3" t="s">
        <v>216</v>
      </c>
      <c r="C216" s="3" t="s">
        <v>217</v>
      </c>
      <c r="D216" s="3" t="s">
        <v>173</v>
      </c>
      <c r="E216" s="4" t="s">
        <v>174</v>
      </c>
      <c r="F216" s="5">
        <v>0</v>
      </c>
      <c r="G216" s="5">
        <v>0</v>
      </c>
      <c r="H216" s="5">
        <v>0</v>
      </c>
      <c r="I216" s="5">
        <v>1140551</v>
      </c>
      <c r="J216" s="30">
        <v>809395</v>
      </c>
      <c r="K216" s="26">
        <v>1100000</v>
      </c>
    </row>
    <row r="217" spans="1:12" ht="12" customHeight="1" outlineLevel="1" x14ac:dyDescent="0.25">
      <c r="A217" s="3" t="s">
        <v>166</v>
      </c>
      <c r="B217" s="3" t="s">
        <v>216</v>
      </c>
      <c r="C217" s="3" t="s">
        <v>217</v>
      </c>
      <c r="D217" s="3" t="s">
        <v>175</v>
      </c>
      <c r="E217" s="4" t="s">
        <v>176</v>
      </c>
      <c r="F217" s="5">
        <v>0</v>
      </c>
      <c r="G217" s="5">
        <v>0</v>
      </c>
      <c r="H217" s="5">
        <v>0</v>
      </c>
      <c r="I217" s="5">
        <v>286000</v>
      </c>
      <c r="J217" s="30">
        <v>200731</v>
      </c>
      <c r="K217" s="26">
        <v>275000</v>
      </c>
    </row>
    <row r="218" spans="1:12" ht="12" customHeight="1" outlineLevel="1" x14ac:dyDescent="0.25">
      <c r="A218" s="3" t="s">
        <v>166</v>
      </c>
      <c r="B218" s="3" t="s">
        <v>216</v>
      </c>
      <c r="C218" s="3" t="s">
        <v>217</v>
      </c>
      <c r="D218" s="3" t="s">
        <v>177</v>
      </c>
      <c r="E218" s="4" t="s">
        <v>178</v>
      </c>
      <c r="F218" s="5">
        <v>0</v>
      </c>
      <c r="G218" s="5">
        <v>0</v>
      </c>
      <c r="H218" s="5">
        <v>0</v>
      </c>
      <c r="I218" s="5">
        <v>103000</v>
      </c>
      <c r="J218" s="30">
        <v>72870</v>
      </c>
      <c r="K218" s="26">
        <v>100000</v>
      </c>
    </row>
    <row r="219" spans="1:12" ht="12" customHeight="1" outlineLevel="1" x14ac:dyDescent="0.25">
      <c r="A219" s="3" t="s">
        <v>166</v>
      </c>
      <c r="B219" s="3" t="s">
        <v>216</v>
      </c>
      <c r="C219" s="3" t="s">
        <v>217</v>
      </c>
      <c r="D219" s="3" t="s">
        <v>355</v>
      </c>
      <c r="E219" s="4" t="s">
        <v>356</v>
      </c>
      <c r="F219" s="5">
        <v>0</v>
      </c>
      <c r="G219" s="5">
        <v>0</v>
      </c>
      <c r="H219" s="5">
        <v>0</v>
      </c>
      <c r="I219" s="5">
        <v>5000</v>
      </c>
      <c r="J219" s="30">
        <v>4198</v>
      </c>
      <c r="K219" s="26">
        <v>5000</v>
      </c>
    </row>
    <row r="220" spans="1:12" ht="12" customHeight="1" outlineLevel="1" x14ac:dyDescent="0.25">
      <c r="A220" s="3" t="s">
        <v>166</v>
      </c>
      <c r="B220" s="3" t="s">
        <v>216</v>
      </c>
      <c r="C220" s="3" t="s">
        <v>217</v>
      </c>
      <c r="D220" s="3" t="s">
        <v>357</v>
      </c>
      <c r="E220" s="4" t="s">
        <v>358</v>
      </c>
      <c r="F220" s="5">
        <v>0</v>
      </c>
      <c r="G220" s="5">
        <v>0</v>
      </c>
      <c r="H220" s="5">
        <v>0</v>
      </c>
      <c r="I220" s="5">
        <v>1207</v>
      </c>
      <c r="J220" s="30">
        <v>1206.8</v>
      </c>
      <c r="K220" s="26">
        <v>1000</v>
      </c>
    </row>
    <row r="221" spans="1:12" ht="12" customHeight="1" outlineLevel="1" x14ac:dyDescent="0.25">
      <c r="A221" s="3" t="s">
        <v>166</v>
      </c>
      <c r="B221" s="3" t="s">
        <v>216</v>
      </c>
      <c r="C221" s="3" t="s">
        <v>217</v>
      </c>
      <c r="D221" s="3" t="s">
        <v>126</v>
      </c>
      <c r="E221" s="4" t="s">
        <v>127</v>
      </c>
      <c r="F221" s="5">
        <v>0</v>
      </c>
      <c r="G221" s="5">
        <v>0</v>
      </c>
      <c r="H221" s="5">
        <v>0</v>
      </c>
      <c r="I221" s="5">
        <v>1000</v>
      </c>
      <c r="J221" s="30">
        <v>0</v>
      </c>
      <c r="K221" s="26">
        <v>1000</v>
      </c>
    </row>
    <row r="222" spans="1:12" ht="12" customHeight="1" outlineLevel="1" x14ac:dyDescent="0.25">
      <c r="A222" s="3" t="s">
        <v>166</v>
      </c>
      <c r="B222" s="3" t="s">
        <v>216</v>
      </c>
      <c r="C222" s="3" t="s">
        <v>217</v>
      </c>
      <c r="D222" s="3" t="s">
        <v>128</v>
      </c>
      <c r="E222" s="4" t="s">
        <v>129</v>
      </c>
      <c r="F222" s="5">
        <v>0</v>
      </c>
      <c r="G222" s="5">
        <v>0</v>
      </c>
      <c r="H222" s="5">
        <v>0</v>
      </c>
      <c r="I222" s="5">
        <v>210000</v>
      </c>
      <c r="J222" s="30">
        <v>47901.98</v>
      </c>
      <c r="K222" s="26">
        <v>80000</v>
      </c>
    </row>
    <row r="223" spans="1:12" ht="12" customHeight="1" outlineLevel="1" x14ac:dyDescent="0.25">
      <c r="A223" s="3" t="s">
        <v>166</v>
      </c>
      <c r="B223" s="3" t="s">
        <v>216</v>
      </c>
      <c r="C223" s="3" t="s">
        <v>217</v>
      </c>
      <c r="D223" s="3" t="s">
        <v>130</v>
      </c>
      <c r="E223" s="4" t="s">
        <v>131</v>
      </c>
      <c r="F223" s="5">
        <v>0</v>
      </c>
      <c r="G223" s="5">
        <v>0</v>
      </c>
      <c r="H223" s="5">
        <v>0</v>
      </c>
      <c r="I223" s="5">
        <v>115000</v>
      </c>
      <c r="J223" s="30">
        <v>63846.26</v>
      </c>
      <c r="K223" s="26">
        <v>75000</v>
      </c>
    </row>
    <row r="224" spans="1:12" ht="12" customHeight="1" outlineLevel="1" x14ac:dyDescent="0.25">
      <c r="A224" s="3" t="s">
        <v>166</v>
      </c>
      <c r="B224" s="3" t="s">
        <v>216</v>
      </c>
      <c r="C224" s="3" t="s">
        <v>217</v>
      </c>
      <c r="D224" s="3" t="s">
        <v>132</v>
      </c>
      <c r="E224" s="4" t="s">
        <v>133</v>
      </c>
      <c r="F224" s="5">
        <v>0</v>
      </c>
      <c r="G224" s="5">
        <v>0</v>
      </c>
      <c r="H224" s="5">
        <v>0</v>
      </c>
      <c r="I224" s="5">
        <v>108793</v>
      </c>
      <c r="J224" s="30">
        <v>102326</v>
      </c>
      <c r="K224" s="26">
        <v>110000</v>
      </c>
    </row>
    <row r="225" spans="1:12" ht="12" customHeight="1" outlineLevel="1" x14ac:dyDescent="0.25">
      <c r="A225" s="3" t="s">
        <v>166</v>
      </c>
      <c r="B225" s="3" t="s">
        <v>216</v>
      </c>
      <c r="C225" s="3" t="s">
        <v>217</v>
      </c>
      <c r="D225" s="3" t="s">
        <v>222</v>
      </c>
      <c r="E225" s="4" t="s">
        <v>223</v>
      </c>
      <c r="F225" s="5">
        <v>0</v>
      </c>
      <c r="G225" s="5">
        <v>0</v>
      </c>
      <c r="H225" s="5">
        <v>0</v>
      </c>
      <c r="I225" s="5">
        <v>250000</v>
      </c>
      <c r="J225" s="30">
        <v>152631.97</v>
      </c>
      <c r="K225" s="26">
        <v>250000</v>
      </c>
    </row>
    <row r="226" spans="1:12" ht="12" customHeight="1" outlineLevel="1" x14ac:dyDescent="0.25">
      <c r="A226" s="3" t="s">
        <v>166</v>
      </c>
      <c r="B226" s="3" t="s">
        <v>216</v>
      </c>
      <c r="C226" s="3" t="s">
        <v>217</v>
      </c>
      <c r="D226" s="3" t="s">
        <v>136</v>
      </c>
      <c r="E226" s="4" t="s">
        <v>137</v>
      </c>
      <c r="F226" s="5">
        <v>0</v>
      </c>
      <c r="G226" s="5">
        <v>0</v>
      </c>
      <c r="H226" s="5">
        <v>0</v>
      </c>
      <c r="I226" s="5">
        <v>245000</v>
      </c>
      <c r="J226" s="30">
        <v>190925.53</v>
      </c>
      <c r="K226" s="26">
        <v>245000</v>
      </c>
    </row>
    <row r="227" spans="1:12" ht="12" customHeight="1" outlineLevel="1" x14ac:dyDescent="0.25">
      <c r="A227" s="3" t="s">
        <v>166</v>
      </c>
      <c r="B227" s="3" t="s">
        <v>216</v>
      </c>
      <c r="C227" s="3" t="s">
        <v>217</v>
      </c>
      <c r="D227" s="3" t="s">
        <v>140</v>
      </c>
      <c r="E227" s="4" t="s">
        <v>141</v>
      </c>
      <c r="F227" s="5">
        <v>0</v>
      </c>
      <c r="G227" s="5">
        <v>0</v>
      </c>
      <c r="H227" s="5">
        <v>0</v>
      </c>
      <c r="I227" s="5">
        <v>500</v>
      </c>
      <c r="J227" s="30">
        <v>99</v>
      </c>
      <c r="K227" s="26">
        <v>500</v>
      </c>
    </row>
    <row r="228" spans="1:12" ht="12" customHeight="1" outlineLevel="1" x14ac:dyDescent="0.25">
      <c r="A228" s="3" t="s">
        <v>166</v>
      </c>
      <c r="B228" s="3" t="s">
        <v>216</v>
      </c>
      <c r="C228" s="3" t="s">
        <v>217</v>
      </c>
      <c r="D228" s="3" t="s">
        <v>142</v>
      </c>
      <c r="E228" s="4" t="s">
        <v>143</v>
      </c>
      <c r="F228" s="5">
        <v>0</v>
      </c>
      <c r="G228" s="5">
        <v>0</v>
      </c>
      <c r="H228" s="5">
        <v>0</v>
      </c>
      <c r="I228" s="5">
        <v>8000</v>
      </c>
      <c r="J228" s="30">
        <v>4409</v>
      </c>
      <c r="K228" s="26">
        <v>8000</v>
      </c>
    </row>
    <row r="229" spans="1:12" ht="12" customHeight="1" outlineLevel="1" x14ac:dyDescent="0.25">
      <c r="A229" s="3" t="s">
        <v>166</v>
      </c>
      <c r="B229" s="3" t="s">
        <v>216</v>
      </c>
      <c r="C229" s="3" t="s">
        <v>217</v>
      </c>
      <c r="D229" s="3" t="s">
        <v>148</v>
      </c>
      <c r="E229" s="4" t="s">
        <v>149</v>
      </c>
      <c r="F229" s="5">
        <v>0</v>
      </c>
      <c r="G229" s="5">
        <v>0</v>
      </c>
      <c r="H229" s="5">
        <v>0</v>
      </c>
      <c r="I229" s="5">
        <v>10000</v>
      </c>
      <c r="J229" s="30">
        <v>8821</v>
      </c>
      <c r="K229" s="26">
        <v>10000</v>
      </c>
    </row>
    <row r="230" spans="1:12" ht="12" customHeight="1" outlineLevel="1" x14ac:dyDescent="0.25">
      <c r="A230" s="3" t="s">
        <v>166</v>
      </c>
      <c r="B230" s="3" t="s">
        <v>216</v>
      </c>
      <c r="C230" s="3" t="s">
        <v>217</v>
      </c>
      <c r="D230" s="3" t="s">
        <v>101</v>
      </c>
      <c r="E230" s="4" t="s">
        <v>102</v>
      </c>
      <c r="F230" s="5">
        <v>0</v>
      </c>
      <c r="G230" s="5">
        <v>0</v>
      </c>
      <c r="H230" s="5">
        <v>0</v>
      </c>
      <c r="I230" s="5">
        <v>48000</v>
      </c>
      <c r="J230" s="30">
        <v>27573</v>
      </c>
      <c r="K230" s="26">
        <v>50000</v>
      </c>
    </row>
    <row r="231" spans="1:12" ht="12" customHeight="1" outlineLevel="1" x14ac:dyDescent="0.25">
      <c r="A231" s="3" t="s">
        <v>166</v>
      </c>
      <c r="B231" s="3" t="s">
        <v>216</v>
      </c>
      <c r="C231" s="3" t="s">
        <v>217</v>
      </c>
      <c r="D231" s="3" t="s">
        <v>84</v>
      </c>
      <c r="E231" s="4" t="s">
        <v>85</v>
      </c>
      <c r="F231" s="5">
        <v>0</v>
      </c>
      <c r="G231" s="5">
        <v>0</v>
      </c>
      <c r="H231" s="5">
        <v>0</v>
      </c>
      <c r="I231" s="5">
        <v>30000</v>
      </c>
      <c r="J231" s="30">
        <v>8781.25</v>
      </c>
      <c r="K231" s="26">
        <v>250000</v>
      </c>
    </row>
    <row r="232" spans="1:12" ht="12" customHeight="1" outlineLevel="1" x14ac:dyDescent="0.25">
      <c r="A232" s="3" t="s">
        <v>166</v>
      </c>
      <c r="B232" s="3" t="s">
        <v>216</v>
      </c>
      <c r="C232" s="3" t="s">
        <v>217</v>
      </c>
      <c r="D232" s="3" t="s">
        <v>203</v>
      </c>
      <c r="E232" s="4" t="s">
        <v>204</v>
      </c>
      <c r="F232" s="5">
        <v>0</v>
      </c>
      <c r="G232" s="5">
        <v>0</v>
      </c>
      <c r="H232" s="5">
        <v>0</v>
      </c>
      <c r="I232" s="5">
        <v>10000</v>
      </c>
      <c r="J232" s="30">
        <v>0</v>
      </c>
      <c r="K232" s="26">
        <v>10000</v>
      </c>
    </row>
    <row r="233" spans="1:12" ht="12" customHeight="1" outlineLevel="1" x14ac:dyDescent="0.25">
      <c r="A233" s="3" t="s">
        <v>166</v>
      </c>
      <c r="B233" s="3" t="s">
        <v>216</v>
      </c>
      <c r="C233" s="3" t="s">
        <v>217</v>
      </c>
      <c r="D233" s="3" t="s">
        <v>183</v>
      </c>
      <c r="E233" s="4" t="s">
        <v>184</v>
      </c>
      <c r="F233" s="5">
        <v>0</v>
      </c>
      <c r="G233" s="5">
        <v>0</v>
      </c>
      <c r="H233" s="5">
        <v>0</v>
      </c>
      <c r="I233" s="5">
        <v>1000</v>
      </c>
      <c r="J233" s="30">
        <v>236</v>
      </c>
      <c r="K233" s="26">
        <v>1000</v>
      </c>
    </row>
    <row r="234" spans="1:12" ht="12" customHeight="1" outlineLevel="1" x14ac:dyDescent="0.25">
      <c r="A234" s="3" t="s">
        <v>166</v>
      </c>
      <c r="B234" s="3" t="s">
        <v>216</v>
      </c>
      <c r="C234" s="3" t="s">
        <v>217</v>
      </c>
      <c r="D234" s="3" t="s">
        <v>160</v>
      </c>
      <c r="E234" s="4" t="s">
        <v>161</v>
      </c>
      <c r="F234" s="5">
        <v>0</v>
      </c>
      <c r="G234" s="5">
        <v>0</v>
      </c>
      <c r="H234" s="5">
        <v>0</v>
      </c>
      <c r="I234" s="5">
        <v>5000</v>
      </c>
      <c r="J234" s="30">
        <v>847</v>
      </c>
      <c r="K234" s="26">
        <v>10000</v>
      </c>
    </row>
    <row r="235" spans="1:12" ht="12" customHeight="1" outlineLevel="1" x14ac:dyDescent="0.25">
      <c r="A235" s="3" t="s">
        <v>166</v>
      </c>
      <c r="B235" s="3" t="s">
        <v>216</v>
      </c>
      <c r="C235" s="3" t="s">
        <v>217</v>
      </c>
      <c r="D235" s="3" t="s">
        <v>205</v>
      </c>
      <c r="E235" s="4" t="s">
        <v>206</v>
      </c>
      <c r="F235" s="5">
        <v>0</v>
      </c>
      <c r="G235" s="5">
        <v>0</v>
      </c>
      <c r="H235" s="5">
        <v>0</v>
      </c>
      <c r="I235" s="5">
        <v>2449</v>
      </c>
      <c r="J235" s="30">
        <v>2449</v>
      </c>
      <c r="K235" s="26">
        <v>0</v>
      </c>
    </row>
    <row r="236" spans="1:12" ht="12" customHeight="1" x14ac:dyDescent="0.25">
      <c r="A236" s="50" t="s">
        <v>224</v>
      </c>
      <c r="B236" s="51"/>
      <c r="C236" s="51"/>
      <c r="D236" s="51"/>
      <c r="E236" s="51"/>
      <c r="F236" s="6">
        <f t="shared" ref="F236:K236" si="72">SUM(F214:F235)</f>
        <v>29000</v>
      </c>
      <c r="G236" s="6">
        <f t="shared" si="72"/>
        <v>29055</v>
      </c>
      <c r="H236" s="6">
        <f t="shared" si="72"/>
        <v>30000</v>
      </c>
      <c r="I236" s="6">
        <f t="shared" si="72"/>
        <v>2580500</v>
      </c>
      <c r="J236" s="6">
        <f t="shared" si="72"/>
        <v>1699247.79</v>
      </c>
      <c r="K236" s="6">
        <f t="shared" si="72"/>
        <v>2581500</v>
      </c>
    </row>
    <row r="237" spans="1:12" ht="12" customHeight="1" outlineLevel="1" x14ac:dyDescent="0.25">
      <c r="A237" s="3" t="s">
        <v>166</v>
      </c>
      <c r="B237" s="3" t="s">
        <v>225</v>
      </c>
      <c r="C237" s="3" t="s">
        <v>226</v>
      </c>
      <c r="D237" s="3" t="s">
        <v>218</v>
      </c>
      <c r="E237" s="4" t="s">
        <v>219</v>
      </c>
      <c r="F237" s="5">
        <v>220000</v>
      </c>
      <c r="G237" s="36">
        <v>189196.82</v>
      </c>
      <c r="H237" s="25">
        <v>200000</v>
      </c>
      <c r="I237" s="5">
        <v>0</v>
      </c>
      <c r="J237" s="30">
        <v>0</v>
      </c>
      <c r="K237" s="5">
        <v>0</v>
      </c>
    </row>
    <row r="238" spans="1:12" ht="12" customHeight="1" outlineLevel="1" x14ac:dyDescent="0.25">
      <c r="A238" s="3" t="s">
        <v>166</v>
      </c>
      <c r="B238" s="3" t="s">
        <v>225</v>
      </c>
      <c r="C238" s="3" t="s">
        <v>226</v>
      </c>
      <c r="D238" s="3" t="s">
        <v>128</v>
      </c>
      <c r="E238" s="4" t="s">
        <v>129</v>
      </c>
      <c r="F238" s="5">
        <v>0</v>
      </c>
      <c r="G238" s="5">
        <v>0</v>
      </c>
      <c r="H238" s="5">
        <v>0</v>
      </c>
      <c r="I238" s="5">
        <v>30000</v>
      </c>
      <c r="J238" s="30">
        <v>800</v>
      </c>
      <c r="K238" s="26">
        <v>45000</v>
      </c>
    </row>
    <row r="239" spans="1:12" ht="12" customHeight="1" outlineLevel="1" x14ac:dyDescent="0.25">
      <c r="A239" s="3" t="s">
        <v>166</v>
      </c>
      <c r="B239" s="3" t="s">
        <v>225</v>
      </c>
      <c r="C239" s="3" t="s">
        <v>226</v>
      </c>
      <c r="D239" s="3" t="s">
        <v>130</v>
      </c>
      <c r="E239" s="4" t="s">
        <v>131</v>
      </c>
      <c r="F239" s="5">
        <v>0</v>
      </c>
      <c r="G239" s="5">
        <v>0</v>
      </c>
      <c r="H239" s="5">
        <v>0</v>
      </c>
      <c r="I239" s="5">
        <v>15000</v>
      </c>
      <c r="J239" s="30">
        <v>27</v>
      </c>
      <c r="K239" s="26">
        <v>15000</v>
      </c>
    </row>
    <row r="240" spans="1:12" ht="12" customHeight="1" outlineLevel="1" x14ac:dyDescent="0.25">
      <c r="A240" s="3" t="s">
        <v>166</v>
      </c>
      <c r="B240" s="3" t="s">
        <v>225</v>
      </c>
      <c r="C240" s="3" t="s">
        <v>226</v>
      </c>
      <c r="D240" s="3" t="s">
        <v>132</v>
      </c>
      <c r="E240" s="4" t="s">
        <v>133</v>
      </c>
      <c r="F240" s="5">
        <v>0</v>
      </c>
      <c r="G240" s="5">
        <v>0</v>
      </c>
      <c r="H240" s="5">
        <v>0</v>
      </c>
      <c r="I240" s="5">
        <v>80000</v>
      </c>
      <c r="J240" s="30">
        <v>75375.63</v>
      </c>
      <c r="K240" s="26">
        <v>80000</v>
      </c>
    </row>
    <row r="241" spans="1:12" ht="12" customHeight="1" outlineLevel="1" x14ac:dyDescent="0.25">
      <c r="A241" s="3" t="s">
        <v>166</v>
      </c>
      <c r="B241" s="3" t="s">
        <v>225</v>
      </c>
      <c r="C241" s="3" t="s">
        <v>226</v>
      </c>
      <c r="D241" s="3" t="s">
        <v>222</v>
      </c>
      <c r="E241" s="4" t="s">
        <v>223</v>
      </c>
      <c r="F241" s="5">
        <v>0</v>
      </c>
      <c r="G241" s="5">
        <v>0</v>
      </c>
      <c r="H241" s="5">
        <v>0</v>
      </c>
      <c r="I241" s="5">
        <v>375000</v>
      </c>
      <c r="J241" s="30">
        <v>206280.23</v>
      </c>
      <c r="K241" s="26">
        <v>375000</v>
      </c>
    </row>
    <row r="242" spans="1:12" ht="12" customHeight="1" outlineLevel="1" x14ac:dyDescent="0.25">
      <c r="A242" s="3" t="s">
        <v>166</v>
      </c>
      <c r="B242" s="3" t="s">
        <v>225</v>
      </c>
      <c r="C242" s="3" t="s">
        <v>226</v>
      </c>
      <c r="D242" s="3" t="s">
        <v>134</v>
      </c>
      <c r="E242" s="4" t="s">
        <v>135</v>
      </c>
      <c r="F242" s="5">
        <v>0</v>
      </c>
      <c r="G242" s="5">
        <v>0</v>
      </c>
      <c r="H242" s="5">
        <v>0</v>
      </c>
      <c r="I242" s="5">
        <v>1000</v>
      </c>
      <c r="J242" s="30">
        <v>0</v>
      </c>
      <c r="K242" s="26">
        <v>1000</v>
      </c>
    </row>
    <row r="243" spans="1:12" ht="12" customHeight="1" outlineLevel="1" x14ac:dyDescent="0.25">
      <c r="A243" s="3" t="s">
        <v>166</v>
      </c>
      <c r="B243" s="3" t="s">
        <v>225</v>
      </c>
      <c r="C243" s="3" t="s">
        <v>226</v>
      </c>
      <c r="D243" s="3" t="s">
        <v>136</v>
      </c>
      <c r="E243" s="4" t="s">
        <v>137</v>
      </c>
      <c r="F243" s="5">
        <v>0</v>
      </c>
      <c r="G243" s="5">
        <v>0</v>
      </c>
      <c r="H243" s="5">
        <v>0</v>
      </c>
      <c r="I243" s="5">
        <v>155000</v>
      </c>
      <c r="J243" s="30">
        <v>114455.32</v>
      </c>
      <c r="K243" s="26">
        <v>155000</v>
      </c>
    </row>
    <row r="244" spans="1:12" ht="12" customHeight="1" outlineLevel="1" x14ac:dyDescent="0.25">
      <c r="A244" s="3" t="s">
        <v>166</v>
      </c>
      <c r="B244" s="3" t="s">
        <v>225</v>
      </c>
      <c r="C244" s="3" t="s">
        <v>226</v>
      </c>
      <c r="D244" s="3" t="s">
        <v>140</v>
      </c>
      <c r="E244" s="4" t="s">
        <v>141</v>
      </c>
      <c r="F244" s="5">
        <v>0</v>
      </c>
      <c r="G244" s="5">
        <v>0</v>
      </c>
      <c r="H244" s="5">
        <v>0</v>
      </c>
      <c r="I244" s="5">
        <v>1000</v>
      </c>
      <c r="J244" s="30">
        <v>0</v>
      </c>
      <c r="K244" s="26">
        <v>0</v>
      </c>
    </row>
    <row r="245" spans="1:12" ht="12" customHeight="1" outlineLevel="1" x14ac:dyDescent="0.25">
      <c r="A245" s="3" t="s">
        <v>166</v>
      </c>
      <c r="B245" s="3" t="s">
        <v>225</v>
      </c>
      <c r="C245" s="3" t="s">
        <v>226</v>
      </c>
      <c r="D245" s="3" t="s">
        <v>101</v>
      </c>
      <c r="E245" s="4" t="s">
        <v>102</v>
      </c>
      <c r="F245" s="5">
        <v>0</v>
      </c>
      <c r="G245" s="5">
        <v>0</v>
      </c>
      <c r="H245" s="5">
        <v>0</v>
      </c>
      <c r="I245" s="5">
        <v>10000</v>
      </c>
      <c r="J245" s="30">
        <v>4097</v>
      </c>
      <c r="K245" s="26">
        <v>15000</v>
      </c>
    </row>
    <row r="246" spans="1:12" ht="12" customHeight="1" outlineLevel="1" x14ac:dyDescent="0.25">
      <c r="A246" s="3" t="s">
        <v>166</v>
      </c>
      <c r="B246" s="3" t="s">
        <v>225</v>
      </c>
      <c r="C246" s="3" t="s">
        <v>226</v>
      </c>
      <c r="D246" s="3" t="s">
        <v>84</v>
      </c>
      <c r="E246" s="4" t="s">
        <v>85</v>
      </c>
      <c r="F246" s="5">
        <v>0</v>
      </c>
      <c r="G246" s="5">
        <v>0</v>
      </c>
      <c r="H246" s="5">
        <v>0</v>
      </c>
      <c r="I246" s="5">
        <v>10000</v>
      </c>
      <c r="J246" s="30">
        <v>9075</v>
      </c>
      <c r="K246" s="26">
        <v>15000</v>
      </c>
    </row>
    <row r="247" spans="1:12" ht="12" customHeight="1" x14ac:dyDescent="0.25">
      <c r="A247" s="50" t="s">
        <v>227</v>
      </c>
      <c r="B247" s="51"/>
      <c r="C247" s="51"/>
      <c r="D247" s="51"/>
      <c r="E247" s="51"/>
      <c r="F247" s="6">
        <f>SUM(F237:F246)</f>
        <v>220000</v>
      </c>
      <c r="G247" s="6">
        <f t="shared" ref="G247:H247" si="73">SUM(G237:G246)</f>
        <v>189196.82</v>
      </c>
      <c r="H247" s="6">
        <f t="shared" si="73"/>
        <v>200000</v>
      </c>
      <c r="I247" s="6">
        <f>SUM(I237:I246)</f>
        <v>677000</v>
      </c>
      <c r="J247" s="6">
        <f t="shared" ref="J247:K247" si="74">SUM(J237:J246)</f>
        <v>410110.18</v>
      </c>
      <c r="K247" s="6">
        <f t="shared" si="74"/>
        <v>701000</v>
      </c>
    </row>
    <row r="248" spans="1:12" ht="12" customHeight="1" outlineLevel="1" x14ac:dyDescent="0.25">
      <c r="A248" s="3" t="s">
        <v>166</v>
      </c>
      <c r="B248" s="3" t="s">
        <v>228</v>
      </c>
      <c r="C248" s="3" t="s">
        <v>90</v>
      </c>
      <c r="D248" s="3" t="s">
        <v>130</v>
      </c>
      <c r="E248" s="4" t="s">
        <v>131</v>
      </c>
      <c r="F248" s="5">
        <v>0</v>
      </c>
      <c r="G248" s="5">
        <v>0</v>
      </c>
      <c r="H248" s="5">
        <v>0</v>
      </c>
      <c r="I248" s="5">
        <v>3000</v>
      </c>
      <c r="J248" s="5">
        <v>0</v>
      </c>
      <c r="K248" s="26">
        <v>3000</v>
      </c>
    </row>
    <row r="249" spans="1:12" ht="12" customHeight="1" outlineLevel="1" x14ac:dyDescent="0.25">
      <c r="A249" s="3" t="s">
        <v>166</v>
      </c>
      <c r="B249" s="3" t="s">
        <v>228</v>
      </c>
      <c r="C249" s="3" t="s">
        <v>90</v>
      </c>
      <c r="D249" s="3" t="s">
        <v>101</v>
      </c>
      <c r="E249" s="4" t="s">
        <v>102</v>
      </c>
      <c r="F249" s="5">
        <v>0</v>
      </c>
      <c r="G249" s="5">
        <v>0</v>
      </c>
      <c r="H249" s="5">
        <v>0</v>
      </c>
      <c r="I249" s="5">
        <v>2000</v>
      </c>
      <c r="J249" s="5">
        <v>0</v>
      </c>
      <c r="K249" s="26">
        <v>2000</v>
      </c>
    </row>
    <row r="250" spans="1:12" ht="12" customHeight="1" outlineLevel="1" x14ac:dyDescent="0.25">
      <c r="A250" s="3" t="s">
        <v>166</v>
      </c>
      <c r="B250" s="3" t="s">
        <v>228</v>
      </c>
      <c r="C250" s="3" t="s">
        <v>90</v>
      </c>
      <c r="D250" s="3" t="s">
        <v>86</v>
      </c>
      <c r="E250" s="4" t="s">
        <v>87</v>
      </c>
      <c r="F250" s="5">
        <v>0</v>
      </c>
      <c r="G250" s="5">
        <v>0</v>
      </c>
      <c r="H250" s="5">
        <v>0</v>
      </c>
      <c r="I250" s="5">
        <v>15000</v>
      </c>
      <c r="J250" s="5">
        <v>0</v>
      </c>
      <c r="K250" s="26">
        <v>0</v>
      </c>
    </row>
    <row r="251" spans="1:12" ht="12" customHeight="1" x14ac:dyDescent="0.25">
      <c r="A251" s="50" t="s">
        <v>229</v>
      </c>
      <c r="B251" s="51"/>
      <c r="C251" s="51"/>
      <c r="D251" s="51"/>
      <c r="E251" s="51"/>
      <c r="F251" s="6">
        <f>SUM(F248:F250)</f>
        <v>0</v>
      </c>
      <c r="G251" s="6">
        <f t="shared" ref="G251:H251" si="75">SUM(G248:G250)</f>
        <v>0</v>
      </c>
      <c r="H251" s="6">
        <f t="shared" si="75"/>
        <v>0</v>
      </c>
      <c r="I251" s="6">
        <f>SUM(I248:I250)</f>
        <v>20000</v>
      </c>
      <c r="J251" s="6">
        <f t="shared" ref="J251:K251" si="76">SUM(J248:J250)</f>
        <v>0</v>
      </c>
      <c r="K251" s="6">
        <f t="shared" si="76"/>
        <v>5000</v>
      </c>
    </row>
    <row r="252" spans="1:12" ht="12" customHeight="1" outlineLevel="1" x14ac:dyDescent="0.25">
      <c r="A252" s="3" t="s">
        <v>166</v>
      </c>
      <c r="B252" s="3" t="s">
        <v>623</v>
      </c>
      <c r="C252" s="3" t="s">
        <v>13</v>
      </c>
      <c r="D252" s="3" t="s">
        <v>277</v>
      </c>
      <c r="E252" s="4" t="s">
        <v>278</v>
      </c>
      <c r="F252" s="5">
        <v>320000</v>
      </c>
      <c r="G252" s="36">
        <v>400000</v>
      </c>
      <c r="H252" s="25">
        <v>0</v>
      </c>
      <c r="I252" s="5">
        <v>0</v>
      </c>
      <c r="J252" s="30">
        <v>0</v>
      </c>
      <c r="K252" s="5">
        <v>0</v>
      </c>
    </row>
    <row r="253" spans="1:12" ht="12" customHeight="1" outlineLevel="1" x14ac:dyDescent="0.25">
      <c r="A253" s="3" t="s">
        <v>166</v>
      </c>
      <c r="B253" s="3" t="s">
        <v>230</v>
      </c>
      <c r="C253" s="3" t="s">
        <v>107</v>
      </c>
      <c r="D253" s="3" t="s">
        <v>128</v>
      </c>
      <c r="E253" s="4" t="s">
        <v>129</v>
      </c>
      <c r="F253" s="5">
        <v>0</v>
      </c>
      <c r="G253" s="5">
        <v>0</v>
      </c>
      <c r="H253" s="5">
        <v>0</v>
      </c>
      <c r="I253" s="5">
        <v>0</v>
      </c>
      <c r="J253" s="30">
        <v>0</v>
      </c>
      <c r="K253" s="26">
        <v>0</v>
      </c>
    </row>
    <row r="254" spans="1:12" ht="12" customHeight="1" outlineLevel="1" x14ac:dyDescent="0.25">
      <c r="A254" s="3" t="s">
        <v>166</v>
      </c>
      <c r="B254" s="3" t="s">
        <v>230</v>
      </c>
      <c r="C254" s="3" t="s">
        <v>107</v>
      </c>
      <c r="D254" s="3" t="s">
        <v>130</v>
      </c>
      <c r="E254" s="4" t="s">
        <v>131</v>
      </c>
      <c r="F254" s="5">
        <v>0</v>
      </c>
      <c r="G254" s="5">
        <v>0</v>
      </c>
      <c r="H254" s="5">
        <v>0</v>
      </c>
      <c r="I254" s="5">
        <v>15000</v>
      </c>
      <c r="J254" s="30">
        <v>0</v>
      </c>
      <c r="K254" s="26">
        <v>15000</v>
      </c>
    </row>
    <row r="255" spans="1:12" ht="12" customHeight="1" outlineLevel="1" x14ac:dyDescent="0.25">
      <c r="A255" s="3" t="s">
        <v>166</v>
      </c>
      <c r="B255" s="3" t="s">
        <v>230</v>
      </c>
      <c r="C255" s="3" t="s">
        <v>107</v>
      </c>
      <c r="D255" s="3" t="s">
        <v>101</v>
      </c>
      <c r="E255" s="4" t="s">
        <v>102</v>
      </c>
      <c r="F255" s="5">
        <v>0</v>
      </c>
      <c r="G255" s="5">
        <v>0</v>
      </c>
      <c r="H255" s="5">
        <v>0</v>
      </c>
      <c r="I255" s="5">
        <v>30000</v>
      </c>
      <c r="J255" s="30">
        <v>14256</v>
      </c>
      <c r="K255" s="26">
        <v>30000</v>
      </c>
    </row>
    <row r="256" spans="1:12" ht="12" customHeight="1" outlineLevel="1" x14ac:dyDescent="0.25">
      <c r="A256" s="3" t="s">
        <v>166</v>
      </c>
      <c r="B256" s="3" t="s">
        <v>230</v>
      </c>
      <c r="C256" s="3" t="s">
        <v>107</v>
      </c>
      <c r="D256" s="3" t="s">
        <v>84</v>
      </c>
      <c r="E256" s="4" t="s">
        <v>85</v>
      </c>
      <c r="F256" s="5">
        <v>0</v>
      </c>
      <c r="G256" s="5">
        <v>0</v>
      </c>
      <c r="H256" s="5">
        <v>0</v>
      </c>
      <c r="I256" s="5">
        <v>55000</v>
      </c>
      <c r="J256" s="30">
        <v>50061</v>
      </c>
      <c r="K256" s="26">
        <v>150000</v>
      </c>
    </row>
    <row r="257" spans="1:12" ht="12" customHeight="1" outlineLevel="1" x14ac:dyDescent="0.25">
      <c r="A257" s="3" t="s">
        <v>166</v>
      </c>
      <c r="B257" s="3" t="s">
        <v>230</v>
      </c>
      <c r="C257" s="3" t="s">
        <v>107</v>
      </c>
      <c r="D257" s="3" t="s">
        <v>231</v>
      </c>
      <c r="E257" s="4" t="s">
        <v>232</v>
      </c>
      <c r="F257" s="5">
        <v>0</v>
      </c>
      <c r="G257" s="5">
        <v>0</v>
      </c>
      <c r="H257" s="5">
        <v>0</v>
      </c>
      <c r="I257" s="5">
        <v>750000</v>
      </c>
      <c r="J257" s="30">
        <v>707628.93</v>
      </c>
      <c r="K257" s="26">
        <v>0</v>
      </c>
    </row>
    <row r="258" spans="1:12" ht="12" customHeight="1" x14ac:dyDescent="0.25">
      <c r="A258" s="50" t="s">
        <v>233</v>
      </c>
      <c r="B258" s="51"/>
      <c r="C258" s="51"/>
      <c r="D258" s="51"/>
      <c r="E258" s="51"/>
      <c r="F258" s="6">
        <f t="shared" ref="F258:K258" si="77">SUM(F252:F257)</f>
        <v>320000</v>
      </c>
      <c r="G258" s="6">
        <f t="shared" si="77"/>
        <v>400000</v>
      </c>
      <c r="H258" s="6">
        <f t="shared" si="77"/>
        <v>0</v>
      </c>
      <c r="I258" s="6">
        <f t="shared" si="77"/>
        <v>850000</v>
      </c>
      <c r="J258" s="6">
        <f t="shared" si="77"/>
        <v>771945.93</v>
      </c>
      <c r="K258" s="6">
        <f t="shared" si="77"/>
        <v>195000</v>
      </c>
    </row>
    <row r="259" spans="1:12" ht="12" customHeight="1" outlineLevel="1" x14ac:dyDescent="0.25">
      <c r="A259" s="3" t="s">
        <v>166</v>
      </c>
      <c r="B259" s="3" t="s">
        <v>234</v>
      </c>
      <c r="C259" s="3" t="s">
        <v>235</v>
      </c>
      <c r="D259" s="3" t="s">
        <v>169</v>
      </c>
      <c r="E259" s="4" t="s">
        <v>170</v>
      </c>
      <c r="F259" s="30">
        <v>3700000</v>
      </c>
      <c r="G259" s="30">
        <v>3936400</v>
      </c>
      <c r="H259" s="41">
        <v>3900000</v>
      </c>
      <c r="I259" s="5">
        <v>0</v>
      </c>
      <c r="J259" s="5">
        <v>0</v>
      </c>
      <c r="K259" s="5">
        <v>0</v>
      </c>
    </row>
    <row r="260" spans="1:12" ht="12" customHeight="1" outlineLevel="1" x14ac:dyDescent="0.25">
      <c r="A260" s="3" t="s">
        <v>166</v>
      </c>
      <c r="B260" s="3" t="s">
        <v>234</v>
      </c>
      <c r="C260" s="3" t="s">
        <v>235</v>
      </c>
      <c r="D260" s="3" t="s">
        <v>171</v>
      </c>
      <c r="E260" s="4" t="s">
        <v>172</v>
      </c>
      <c r="F260" s="30">
        <v>250000</v>
      </c>
      <c r="G260" s="30">
        <v>263734</v>
      </c>
      <c r="H260" s="31">
        <v>275000</v>
      </c>
      <c r="I260" s="5">
        <v>0</v>
      </c>
      <c r="J260" s="5">
        <v>0</v>
      </c>
      <c r="K260" s="5">
        <v>0</v>
      </c>
    </row>
    <row r="261" spans="1:12" ht="12" customHeight="1" outlineLevel="1" x14ac:dyDescent="0.25">
      <c r="A261" s="3" t="s">
        <v>166</v>
      </c>
      <c r="B261" s="3" t="s">
        <v>234</v>
      </c>
      <c r="C261" s="3" t="s">
        <v>235</v>
      </c>
      <c r="D261" s="3" t="s">
        <v>236</v>
      </c>
      <c r="E261" s="4" t="s">
        <v>237</v>
      </c>
      <c r="F261" s="5">
        <v>0</v>
      </c>
      <c r="G261" s="5">
        <v>0</v>
      </c>
      <c r="H261" s="25">
        <v>0</v>
      </c>
      <c r="I261" s="5">
        <v>0</v>
      </c>
      <c r="J261" s="5">
        <v>0</v>
      </c>
      <c r="K261" s="5">
        <v>0</v>
      </c>
    </row>
    <row r="262" spans="1:12" ht="12" customHeight="1" outlineLevel="1" x14ac:dyDescent="0.25">
      <c r="A262" s="3" t="s">
        <v>166</v>
      </c>
      <c r="B262" s="3" t="s">
        <v>234</v>
      </c>
      <c r="C262" s="3" t="s">
        <v>235</v>
      </c>
      <c r="D262" s="3" t="s">
        <v>173</v>
      </c>
      <c r="E262" s="4" t="s">
        <v>174</v>
      </c>
      <c r="F262" s="5">
        <v>0</v>
      </c>
      <c r="G262" s="5">
        <v>0</v>
      </c>
      <c r="H262" s="5">
        <v>0</v>
      </c>
      <c r="I262" s="30">
        <v>577144</v>
      </c>
      <c r="J262" s="30">
        <v>433371</v>
      </c>
      <c r="K262" s="26">
        <v>597000</v>
      </c>
    </row>
    <row r="263" spans="1:12" ht="12" customHeight="1" outlineLevel="1" x14ac:dyDescent="0.25">
      <c r="A263" s="3" t="s">
        <v>166</v>
      </c>
      <c r="B263" s="3" t="s">
        <v>234</v>
      </c>
      <c r="C263" s="3" t="s">
        <v>235</v>
      </c>
      <c r="D263" s="3" t="s">
        <v>120</v>
      </c>
      <c r="E263" s="4" t="s">
        <v>121</v>
      </c>
      <c r="F263" s="5">
        <v>0</v>
      </c>
      <c r="G263" s="5">
        <v>0</v>
      </c>
      <c r="H263" s="5">
        <v>0</v>
      </c>
      <c r="I263" s="30">
        <v>100000</v>
      </c>
      <c r="J263" s="30">
        <v>97185</v>
      </c>
      <c r="K263" s="26">
        <v>150000</v>
      </c>
    </row>
    <row r="264" spans="1:12" ht="12" customHeight="1" outlineLevel="1" x14ac:dyDescent="0.25">
      <c r="A264" s="3" t="s">
        <v>166</v>
      </c>
      <c r="B264" s="3" t="s">
        <v>234</v>
      </c>
      <c r="C264" s="3" t="s">
        <v>235</v>
      </c>
      <c r="D264" s="3" t="s">
        <v>175</v>
      </c>
      <c r="E264" s="4" t="s">
        <v>176</v>
      </c>
      <c r="F264" s="5">
        <v>0</v>
      </c>
      <c r="G264" s="5">
        <v>0</v>
      </c>
      <c r="H264" s="5">
        <v>0</v>
      </c>
      <c r="I264" s="30">
        <v>147000</v>
      </c>
      <c r="J264" s="30">
        <v>107428</v>
      </c>
      <c r="K264" s="26">
        <v>150000</v>
      </c>
    </row>
    <row r="265" spans="1:12" ht="12" customHeight="1" outlineLevel="1" x14ac:dyDescent="0.25">
      <c r="A265" s="3" t="s">
        <v>166</v>
      </c>
      <c r="B265" s="3" t="s">
        <v>234</v>
      </c>
      <c r="C265" s="3" t="s">
        <v>235</v>
      </c>
      <c r="D265" s="3" t="s">
        <v>177</v>
      </c>
      <c r="E265" s="4" t="s">
        <v>178</v>
      </c>
      <c r="F265" s="5">
        <v>0</v>
      </c>
      <c r="G265" s="5">
        <v>0</v>
      </c>
      <c r="H265" s="5">
        <v>0</v>
      </c>
      <c r="I265" s="30">
        <v>53000</v>
      </c>
      <c r="J265" s="30">
        <v>38962</v>
      </c>
      <c r="K265" s="26">
        <v>54000</v>
      </c>
    </row>
    <row r="266" spans="1:12" ht="12" customHeight="1" outlineLevel="1" x14ac:dyDescent="0.25">
      <c r="A266" s="3" t="s">
        <v>166</v>
      </c>
      <c r="B266" s="3" t="s">
        <v>234</v>
      </c>
      <c r="C266" s="3" t="s">
        <v>235</v>
      </c>
      <c r="D266" s="3" t="s">
        <v>357</v>
      </c>
      <c r="E266" s="4" t="s">
        <v>358</v>
      </c>
      <c r="F266" s="5">
        <v>0</v>
      </c>
      <c r="G266" s="5">
        <v>0</v>
      </c>
      <c r="H266" s="5">
        <v>0</v>
      </c>
      <c r="I266" s="30">
        <v>1081</v>
      </c>
      <c r="J266" s="30">
        <v>1081.8</v>
      </c>
      <c r="K266" s="26">
        <v>1000</v>
      </c>
    </row>
    <row r="267" spans="1:12" ht="12" customHeight="1" outlineLevel="1" x14ac:dyDescent="0.25">
      <c r="A267" s="3" t="s">
        <v>166</v>
      </c>
      <c r="B267" s="3" t="s">
        <v>234</v>
      </c>
      <c r="C267" s="3" t="s">
        <v>235</v>
      </c>
      <c r="D267" s="3" t="s">
        <v>128</v>
      </c>
      <c r="E267" s="4" t="s">
        <v>129</v>
      </c>
      <c r="F267" s="5">
        <v>0</v>
      </c>
      <c r="G267" s="5">
        <v>0</v>
      </c>
      <c r="H267" s="5">
        <v>0</v>
      </c>
      <c r="I267" s="30">
        <v>20000</v>
      </c>
      <c r="J267" s="30">
        <v>30876</v>
      </c>
      <c r="K267" s="26">
        <v>50000</v>
      </c>
    </row>
    <row r="268" spans="1:12" ht="12" customHeight="1" outlineLevel="1" x14ac:dyDescent="0.25">
      <c r="A268" s="3" t="s">
        <v>166</v>
      </c>
      <c r="B268" s="3" t="s">
        <v>234</v>
      </c>
      <c r="C268" s="3" t="s">
        <v>235</v>
      </c>
      <c r="D268" s="3" t="s">
        <v>179</v>
      </c>
      <c r="E268" s="4" t="s">
        <v>180</v>
      </c>
      <c r="F268" s="5">
        <v>0</v>
      </c>
      <c r="G268" s="5">
        <v>0</v>
      </c>
      <c r="H268" s="5">
        <v>0</v>
      </c>
      <c r="I268" s="30">
        <v>250000</v>
      </c>
      <c r="J268" s="30">
        <v>203507.4</v>
      </c>
      <c r="K268" s="26">
        <v>220000</v>
      </c>
    </row>
    <row r="269" spans="1:12" ht="12" customHeight="1" outlineLevel="1" x14ac:dyDescent="0.25">
      <c r="A269" s="3" t="s">
        <v>166</v>
      </c>
      <c r="B269" s="3" t="s">
        <v>234</v>
      </c>
      <c r="C269" s="3" t="s">
        <v>235</v>
      </c>
      <c r="D269" s="3" t="s">
        <v>130</v>
      </c>
      <c r="E269" s="4" t="s">
        <v>131</v>
      </c>
      <c r="F269" s="5">
        <v>0</v>
      </c>
      <c r="G269" s="5">
        <v>0</v>
      </c>
      <c r="H269" s="5">
        <v>0</v>
      </c>
      <c r="I269" s="30">
        <v>58919</v>
      </c>
      <c r="J269" s="30">
        <v>54121</v>
      </c>
      <c r="K269" s="26">
        <v>70000</v>
      </c>
    </row>
    <row r="270" spans="1:12" ht="12" customHeight="1" outlineLevel="1" x14ac:dyDescent="0.25">
      <c r="A270" s="3" t="s">
        <v>166</v>
      </c>
      <c r="B270" s="3" t="s">
        <v>234</v>
      </c>
      <c r="C270" s="3" t="s">
        <v>235</v>
      </c>
      <c r="D270" s="3" t="s">
        <v>132</v>
      </c>
      <c r="E270" s="4" t="s">
        <v>133</v>
      </c>
      <c r="F270" s="5">
        <v>0</v>
      </c>
      <c r="G270" s="5">
        <v>0</v>
      </c>
      <c r="H270" s="5">
        <v>0</v>
      </c>
      <c r="I270" s="30">
        <v>20000</v>
      </c>
      <c r="J270" s="30">
        <v>22757.59</v>
      </c>
      <c r="K270" s="26">
        <v>25000</v>
      </c>
    </row>
    <row r="271" spans="1:12" ht="12" customHeight="1" outlineLevel="1" x14ac:dyDescent="0.25">
      <c r="A271" s="3" t="s">
        <v>166</v>
      </c>
      <c r="B271" s="3" t="s">
        <v>234</v>
      </c>
      <c r="C271" s="3" t="s">
        <v>235</v>
      </c>
      <c r="D271" s="3" t="s">
        <v>136</v>
      </c>
      <c r="E271" s="4" t="s">
        <v>137</v>
      </c>
      <c r="F271" s="5">
        <v>0</v>
      </c>
      <c r="G271" s="5">
        <v>0</v>
      </c>
      <c r="H271" s="5">
        <v>0</v>
      </c>
      <c r="I271" s="30">
        <v>130000</v>
      </c>
      <c r="J271" s="30">
        <v>86779.17</v>
      </c>
      <c r="K271" s="26">
        <v>130000</v>
      </c>
    </row>
    <row r="272" spans="1:12" ht="12" customHeight="1" outlineLevel="1" x14ac:dyDescent="0.25">
      <c r="A272" s="3" t="s">
        <v>166</v>
      </c>
      <c r="B272" s="3" t="s">
        <v>234</v>
      </c>
      <c r="C272" s="3" t="s">
        <v>235</v>
      </c>
      <c r="D272" s="3" t="s">
        <v>140</v>
      </c>
      <c r="E272" s="4" t="s">
        <v>141</v>
      </c>
      <c r="F272" s="5">
        <v>0</v>
      </c>
      <c r="G272" s="5">
        <v>0</v>
      </c>
      <c r="H272" s="5">
        <v>0</v>
      </c>
      <c r="I272" s="30">
        <v>500</v>
      </c>
      <c r="J272" s="30">
        <v>0</v>
      </c>
      <c r="K272" s="26">
        <v>500</v>
      </c>
    </row>
    <row r="273" spans="1:12" ht="12" customHeight="1" outlineLevel="1" x14ac:dyDescent="0.25">
      <c r="A273" s="3" t="s">
        <v>166</v>
      </c>
      <c r="B273" s="3" t="s">
        <v>234</v>
      </c>
      <c r="C273" s="3" t="s">
        <v>235</v>
      </c>
      <c r="D273" s="3" t="s">
        <v>142</v>
      </c>
      <c r="E273" s="4" t="s">
        <v>143</v>
      </c>
      <c r="F273" s="5">
        <v>0</v>
      </c>
      <c r="G273" s="5">
        <v>0</v>
      </c>
      <c r="H273" s="5">
        <v>0</v>
      </c>
      <c r="I273" s="30">
        <v>3000</v>
      </c>
      <c r="J273" s="30">
        <v>347</v>
      </c>
      <c r="K273" s="26">
        <v>3000</v>
      </c>
    </row>
    <row r="274" spans="1:12" ht="12" customHeight="1" outlineLevel="1" x14ac:dyDescent="0.25">
      <c r="A274" s="3" t="s">
        <v>166</v>
      </c>
      <c r="B274" s="3" t="s">
        <v>234</v>
      </c>
      <c r="C274" s="3" t="s">
        <v>235</v>
      </c>
      <c r="D274" s="3" t="s">
        <v>181</v>
      </c>
      <c r="E274" s="4" t="s">
        <v>182</v>
      </c>
      <c r="F274" s="5">
        <v>0</v>
      </c>
      <c r="G274" s="5">
        <v>0</v>
      </c>
      <c r="H274" s="5">
        <v>0</v>
      </c>
      <c r="I274" s="30">
        <v>8000</v>
      </c>
      <c r="J274" s="30">
        <v>7139</v>
      </c>
      <c r="K274" s="26">
        <v>8000</v>
      </c>
    </row>
    <row r="275" spans="1:12" ht="12" customHeight="1" outlineLevel="1" x14ac:dyDescent="0.25">
      <c r="A275" s="3" t="s">
        <v>166</v>
      </c>
      <c r="B275" s="3" t="s">
        <v>234</v>
      </c>
      <c r="C275" s="3" t="s">
        <v>235</v>
      </c>
      <c r="D275" s="3" t="s">
        <v>101</v>
      </c>
      <c r="E275" s="4" t="s">
        <v>102</v>
      </c>
      <c r="F275" s="5">
        <v>0</v>
      </c>
      <c r="G275" s="5">
        <v>0</v>
      </c>
      <c r="H275" s="5">
        <v>0</v>
      </c>
      <c r="I275" s="30">
        <v>90000</v>
      </c>
      <c r="J275" s="30">
        <v>35603.620000000003</v>
      </c>
      <c r="K275" s="26">
        <v>90000</v>
      </c>
    </row>
    <row r="276" spans="1:12" ht="12" customHeight="1" outlineLevel="1" x14ac:dyDescent="0.25">
      <c r="A276" s="3" t="s">
        <v>166</v>
      </c>
      <c r="B276" s="3" t="s">
        <v>234</v>
      </c>
      <c r="C276" s="3" t="s">
        <v>235</v>
      </c>
      <c r="D276" s="3" t="s">
        <v>84</v>
      </c>
      <c r="E276" s="4" t="s">
        <v>85</v>
      </c>
      <c r="F276" s="5">
        <v>0</v>
      </c>
      <c r="G276" s="5">
        <v>0</v>
      </c>
      <c r="H276" s="5">
        <v>0</v>
      </c>
      <c r="I276" s="30">
        <v>100000</v>
      </c>
      <c r="J276" s="30">
        <v>49261</v>
      </c>
      <c r="K276" s="26">
        <v>70000</v>
      </c>
    </row>
    <row r="277" spans="1:12" ht="12" customHeight="1" outlineLevel="1" x14ac:dyDescent="0.25">
      <c r="A277" s="3" t="s">
        <v>166</v>
      </c>
      <c r="B277" s="3" t="s">
        <v>234</v>
      </c>
      <c r="C277" s="3" t="s">
        <v>235</v>
      </c>
      <c r="D277" s="3" t="s">
        <v>160</v>
      </c>
      <c r="E277" s="4" t="s">
        <v>161</v>
      </c>
      <c r="F277" s="5">
        <v>0</v>
      </c>
      <c r="G277" s="5">
        <v>0</v>
      </c>
      <c r="H277" s="5">
        <v>0</v>
      </c>
      <c r="I277" s="30">
        <v>15000</v>
      </c>
      <c r="J277" s="30">
        <v>12387</v>
      </c>
      <c r="K277" s="26">
        <v>20000</v>
      </c>
    </row>
    <row r="278" spans="1:12" ht="12" customHeight="1" outlineLevel="1" x14ac:dyDescent="0.25">
      <c r="A278" s="3" t="s">
        <v>166</v>
      </c>
      <c r="B278" s="3" t="s">
        <v>234</v>
      </c>
      <c r="C278" s="3" t="s">
        <v>235</v>
      </c>
      <c r="D278" s="3" t="s">
        <v>205</v>
      </c>
      <c r="E278" s="4" t="s">
        <v>206</v>
      </c>
      <c r="F278" s="5">
        <v>0</v>
      </c>
      <c r="G278" s="5">
        <v>0</v>
      </c>
      <c r="H278" s="5">
        <v>0</v>
      </c>
      <c r="I278" s="30">
        <v>10856</v>
      </c>
      <c r="J278" s="30">
        <v>10856</v>
      </c>
      <c r="K278" s="26">
        <v>0</v>
      </c>
    </row>
    <row r="279" spans="1:12" ht="12" customHeight="1" x14ac:dyDescent="0.25">
      <c r="A279" s="50" t="s">
        <v>238</v>
      </c>
      <c r="B279" s="51"/>
      <c r="C279" s="51"/>
      <c r="D279" s="51"/>
      <c r="E279" s="51"/>
      <c r="F279" s="6">
        <f>SUM(F259:F278)</f>
        <v>3950000</v>
      </c>
      <c r="G279" s="6">
        <f t="shared" ref="G279:H279" si="78">SUM(G259:G278)</f>
        <v>4200134</v>
      </c>
      <c r="H279" s="6">
        <f t="shared" si="78"/>
        <v>4175000</v>
      </c>
      <c r="I279" s="6">
        <f>SUM(I259:I278)</f>
        <v>1584500</v>
      </c>
      <c r="J279" s="6">
        <f t="shared" ref="J279:K279" si="79">SUM(J259:J278)</f>
        <v>1191662.58</v>
      </c>
      <c r="K279" s="6">
        <f t="shared" si="79"/>
        <v>1638500</v>
      </c>
    </row>
    <row r="280" spans="1:12" s="7" customFormat="1" ht="12" customHeight="1" x14ac:dyDescent="0.25">
      <c r="A280" s="55" t="s">
        <v>239</v>
      </c>
      <c r="B280" s="56"/>
      <c r="C280" s="56"/>
      <c r="D280" s="56"/>
      <c r="E280" s="56"/>
      <c r="F280" s="10">
        <f>SUM(F119,F124,F132,F137,F146,F168,F190,F192,F206,F208,F213,F236,F247,F251,F258,F279)</f>
        <v>5365620</v>
      </c>
      <c r="G280" s="10">
        <f t="shared" ref="G280:H280" si="80">SUM(G119,G124,G132,G137,G146,G168,G190,G192,G206,G208,G213,G236,G247,G251,G258,G279)</f>
        <v>5580739.8200000003</v>
      </c>
      <c r="H280" s="10">
        <f t="shared" si="80"/>
        <v>5146500</v>
      </c>
      <c r="I280" s="10">
        <f>SUM(I119,I124,I132,I137,I146,I168,I190,I192,I206,I213,I236,I247,I251,I258,I279)</f>
        <v>11359100</v>
      </c>
      <c r="J280" s="10">
        <f t="shared" ref="J280:K280" si="81">SUM(J119,J124,J132,J137,J146,J168,J190,J192,J206,J213,J236,J247,J251,J258,J279)</f>
        <v>7899349.0899999999</v>
      </c>
      <c r="K280" s="10">
        <f t="shared" si="81"/>
        <v>10549100</v>
      </c>
    </row>
    <row r="281" spans="1:12" ht="12" customHeight="1" outlineLevel="1" x14ac:dyDescent="0.25">
      <c r="A281" s="3" t="s">
        <v>240</v>
      </c>
      <c r="B281" s="3" t="s">
        <v>241</v>
      </c>
      <c r="C281" s="3" t="s">
        <v>242</v>
      </c>
      <c r="D281" s="3" t="s">
        <v>243</v>
      </c>
      <c r="E281" s="4" t="s">
        <v>244</v>
      </c>
      <c r="F281" s="5">
        <v>0</v>
      </c>
      <c r="G281" s="5">
        <v>0</v>
      </c>
      <c r="H281" s="5">
        <v>0</v>
      </c>
      <c r="I281" s="5">
        <v>278000</v>
      </c>
      <c r="J281" s="36">
        <v>270026</v>
      </c>
      <c r="K281" s="26">
        <v>252351</v>
      </c>
    </row>
    <row r="282" spans="1:12" ht="12" customHeight="1" x14ac:dyDescent="0.25">
      <c r="A282" s="50" t="s">
        <v>245</v>
      </c>
      <c r="B282" s="51"/>
      <c r="C282" s="51"/>
      <c r="D282" s="51"/>
      <c r="E282" s="51"/>
      <c r="F282" s="6">
        <f>SUM(F281)</f>
        <v>0</v>
      </c>
      <c r="G282" s="6">
        <f t="shared" ref="G282:H282" si="82">SUM(G281)</f>
        <v>0</v>
      </c>
      <c r="H282" s="6">
        <f t="shared" si="82"/>
        <v>0</v>
      </c>
      <c r="I282" s="6">
        <f t="shared" ref="I282:K282" si="83">SUM(I281)</f>
        <v>278000</v>
      </c>
      <c r="J282" s="6">
        <f t="shared" si="83"/>
        <v>270026</v>
      </c>
      <c r="K282" s="6">
        <f t="shared" si="83"/>
        <v>252351</v>
      </c>
    </row>
    <row r="283" spans="1:12" ht="12" customHeight="1" outlineLevel="1" x14ac:dyDescent="0.25">
      <c r="A283" s="3" t="s">
        <v>240</v>
      </c>
      <c r="B283" s="3" t="s">
        <v>246</v>
      </c>
      <c r="C283" s="3" t="s">
        <v>247</v>
      </c>
      <c r="D283" s="3" t="s">
        <v>99</v>
      </c>
      <c r="E283" s="4" t="s">
        <v>100</v>
      </c>
      <c r="F283" s="5">
        <v>900000</v>
      </c>
      <c r="G283" s="5">
        <v>900000</v>
      </c>
      <c r="H283" s="25">
        <v>0</v>
      </c>
      <c r="I283" s="5">
        <v>0</v>
      </c>
      <c r="J283" s="30">
        <v>0</v>
      </c>
      <c r="K283" s="19">
        <v>0</v>
      </c>
    </row>
    <row r="284" spans="1:12" ht="12" customHeight="1" outlineLevel="1" x14ac:dyDescent="0.25">
      <c r="A284" s="3" t="s">
        <v>240</v>
      </c>
      <c r="B284" s="3" t="s">
        <v>246</v>
      </c>
      <c r="C284" s="3" t="s">
        <v>247</v>
      </c>
      <c r="D284" s="3" t="s">
        <v>101</v>
      </c>
      <c r="E284" s="4" t="s">
        <v>102</v>
      </c>
      <c r="F284" s="5">
        <v>0</v>
      </c>
      <c r="G284" s="5">
        <v>0</v>
      </c>
      <c r="H284" s="5">
        <v>0</v>
      </c>
      <c r="I284" s="30">
        <v>1100000</v>
      </c>
      <c r="J284" s="30">
        <v>881686</v>
      </c>
      <c r="K284" s="26">
        <v>500000</v>
      </c>
    </row>
    <row r="285" spans="1:12" ht="12" customHeight="1" outlineLevel="1" x14ac:dyDescent="0.25">
      <c r="A285" s="3" t="s">
        <v>240</v>
      </c>
      <c r="B285" s="3" t="s">
        <v>246</v>
      </c>
      <c r="C285" s="3" t="s">
        <v>247</v>
      </c>
      <c r="D285" s="3" t="s">
        <v>248</v>
      </c>
      <c r="E285" s="4" t="s">
        <v>249</v>
      </c>
      <c r="F285" s="5">
        <v>0</v>
      </c>
      <c r="G285" s="5">
        <v>0</v>
      </c>
      <c r="H285" s="5">
        <v>0</v>
      </c>
      <c r="I285" s="30">
        <v>300000</v>
      </c>
      <c r="J285" s="30">
        <v>45000</v>
      </c>
      <c r="K285" s="26">
        <v>1340000</v>
      </c>
    </row>
    <row r="286" spans="1:12" ht="12" customHeight="1" x14ac:dyDescent="0.25">
      <c r="A286" s="50" t="s">
        <v>250</v>
      </c>
      <c r="B286" s="51"/>
      <c r="C286" s="51"/>
      <c r="D286" s="51"/>
      <c r="E286" s="51"/>
      <c r="F286" s="6">
        <f>SUM(F283:F285)</f>
        <v>900000</v>
      </c>
      <c r="G286" s="6">
        <f t="shared" ref="G286:H286" si="84">SUM(G283:G285)</f>
        <v>900000</v>
      </c>
      <c r="H286" s="6">
        <f t="shared" si="84"/>
        <v>0</v>
      </c>
      <c r="I286" s="6">
        <f t="shared" ref="I286:K286" si="85">SUM(I284:I285)</f>
        <v>1400000</v>
      </c>
      <c r="J286" s="6">
        <f t="shared" si="85"/>
        <v>926686</v>
      </c>
      <c r="K286" s="6">
        <f t="shared" si="85"/>
        <v>1840000</v>
      </c>
    </row>
    <row r="287" spans="1:12" ht="12" customHeight="1" outlineLevel="1" x14ac:dyDescent="0.25">
      <c r="A287" s="3" t="s">
        <v>240</v>
      </c>
      <c r="B287" s="3" t="s">
        <v>251</v>
      </c>
      <c r="C287" s="3" t="s">
        <v>252</v>
      </c>
      <c r="D287" s="3" t="s">
        <v>101</v>
      </c>
      <c r="E287" s="4" t="s">
        <v>102</v>
      </c>
      <c r="F287" s="5">
        <v>0</v>
      </c>
      <c r="G287" s="5">
        <v>0</v>
      </c>
      <c r="H287" s="5">
        <v>0</v>
      </c>
      <c r="I287" s="5">
        <v>300000</v>
      </c>
      <c r="J287" s="30">
        <v>158271</v>
      </c>
      <c r="K287" s="26">
        <v>400000</v>
      </c>
    </row>
    <row r="288" spans="1:12" ht="12" customHeight="1" outlineLevel="1" x14ac:dyDescent="0.25">
      <c r="A288" s="3" t="s">
        <v>240</v>
      </c>
      <c r="B288" s="3" t="s">
        <v>251</v>
      </c>
      <c r="C288" s="3" t="s">
        <v>252</v>
      </c>
      <c r="D288" s="3" t="s">
        <v>84</v>
      </c>
      <c r="E288" s="4" t="s">
        <v>85</v>
      </c>
      <c r="F288" s="5">
        <v>0</v>
      </c>
      <c r="G288" s="5">
        <v>0</v>
      </c>
      <c r="H288" s="5">
        <v>0</v>
      </c>
      <c r="I288" s="5">
        <v>350000</v>
      </c>
      <c r="J288" s="30">
        <v>22810.87</v>
      </c>
      <c r="K288" s="26">
        <v>600000</v>
      </c>
    </row>
    <row r="289" spans="1:11" ht="12" customHeight="1" outlineLevel="1" x14ac:dyDescent="0.25">
      <c r="A289" s="3" t="s">
        <v>240</v>
      </c>
      <c r="B289" s="3" t="s">
        <v>251</v>
      </c>
      <c r="C289" s="3" t="s">
        <v>252</v>
      </c>
      <c r="D289" s="3" t="s">
        <v>253</v>
      </c>
      <c r="E289" s="4" t="s">
        <v>254</v>
      </c>
      <c r="F289" s="5">
        <v>0</v>
      </c>
      <c r="G289" s="5">
        <v>0</v>
      </c>
      <c r="H289" s="5">
        <v>0</v>
      </c>
      <c r="I289" s="5">
        <v>0</v>
      </c>
      <c r="J289" s="30">
        <v>0</v>
      </c>
      <c r="K289" s="26">
        <v>0</v>
      </c>
    </row>
    <row r="290" spans="1:11" ht="12" customHeight="1" x14ac:dyDescent="0.25">
      <c r="A290" s="50" t="s">
        <v>255</v>
      </c>
      <c r="B290" s="51"/>
      <c r="C290" s="51"/>
      <c r="D290" s="51"/>
      <c r="E290" s="51"/>
      <c r="F290" s="6">
        <f>SUM(F287:F289)</f>
        <v>0</v>
      </c>
      <c r="G290" s="6">
        <f t="shared" ref="G290:H290" si="86">SUM(G287:G289)</f>
        <v>0</v>
      </c>
      <c r="H290" s="6">
        <f t="shared" si="86"/>
        <v>0</v>
      </c>
      <c r="I290" s="6">
        <f t="shared" ref="I290:K290" si="87">SUM(I287:I289)</f>
        <v>650000</v>
      </c>
      <c r="J290" s="6">
        <f t="shared" si="87"/>
        <v>181081.87</v>
      </c>
      <c r="K290" s="6">
        <f t="shared" si="87"/>
        <v>1000000</v>
      </c>
    </row>
    <row r="291" spans="1:11" ht="12" customHeight="1" outlineLevel="1" x14ac:dyDescent="0.25">
      <c r="A291" s="3" t="s">
        <v>240</v>
      </c>
      <c r="B291" s="3" t="s">
        <v>256</v>
      </c>
      <c r="C291" s="3" t="s">
        <v>257</v>
      </c>
      <c r="D291" s="3" t="s">
        <v>258</v>
      </c>
      <c r="E291" s="4" t="s">
        <v>259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26">
        <v>0</v>
      </c>
    </row>
    <row r="292" spans="1:11" ht="12" customHeight="1" outlineLevel="1" x14ac:dyDescent="0.25">
      <c r="A292" s="3" t="s">
        <v>240</v>
      </c>
      <c r="B292" s="3" t="s">
        <v>256</v>
      </c>
      <c r="C292" s="3" t="s">
        <v>252</v>
      </c>
      <c r="D292" s="3" t="s">
        <v>84</v>
      </c>
      <c r="E292" s="4" t="s">
        <v>85</v>
      </c>
      <c r="F292" s="5">
        <v>0</v>
      </c>
      <c r="G292" s="5">
        <v>0</v>
      </c>
      <c r="H292" s="5">
        <v>0</v>
      </c>
      <c r="I292" s="36">
        <v>585451</v>
      </c>
      <c r="J292" s="5">
        <v>0</v>
      </c>
      <c r="K292" s="26">
        <v>6112880</v>
      </c>
    </row>
    <row r="293" spans="1:11" ht="12" customHeight="1" x14ac:dyDescent="0.25">
      <c r="A293" s="50" t="s">
        <v>260</v>
      </c>
      <c r="B293" s="51"/>
      <c r="C293" s="51"/>
      <c r="D293" s="51"/>
      <c r="E293" s="51"/>
      <c r="F293" s="6">
        <f>SUM(F291:F292)</f>
        <v>0</v>
      </c>
      <c r="G293" s="6">
        <f t="shared" ref="G293:H293" si="88">SUM(G291:G292)</f>
        <v>0</v>
      </c>
      <c r="H293" s="6">
        <f t="shared" si="88"/>
        <v>0</v>
      </c>
      <c r="I293" s="6">
        <f t="shared" ref="I293:K293" si="89">SUM(I291:I292)</f>
        <v>585451</v>
      </c>
      <c r="J293" s="6">
        <f t="shared" si="89"/>
        <v>0</v>
      </c>
      <c r="K293" s="6">
        <f t="shared" si="89"/>
        <v>6112880</v>
      </c>
    </row>
    <row r="294" spans="1:11" ht="12" customHeight="1" outlineLevel="1" x14ac:dyDescent="0.25">
      <c r="A294" s="3" t="s">
        <v>240</v>
      </c>
      <c r="B294" s="3" t="s">
        <v>261</v>
      </c>
      <c r="C294" s="3" t="s">
        <v>262</v>
      </c>
      <c r="D294" s="3" t="s">
        <v>263</v>
      </c>
      <c r="E294" s="4" t="s">
        <v>264</v>
      </c>
      <c r="F294" s="5">
        <v>0</v>
      </c>
      <c r="G294" s="5">
        <v>0</v>
      </c>
      <c r="H294" s="5">
        <v>0</v>
      </c>
      <c r="I294" s="5">
        <v>200000</v>
      </c>
      <c r="J294" s="36">
        <v>189987.15</v>
      </c>
      <c r="K294" s="26">
        <v>227000</v>
      </c>
    </row>
    <row r="295" spans="1:11" ht="12" customHeight="1" x14ac:dyDescent="0.25">
      <c r="A295" s="50" t="s">
        <v>265</v>
      </c>
      <c r="B295" s="51"/>
      <c r="C295" s="51"/>
      <c r="D295" s="51"/>
      <c r="E295" s="51"/>
      <c r="F295" s="6">
        <f>SUM(F294)</f>
        <v>0</v>
      </c>
      <c r="G295" s="6">
        <f t="shared" ref="G295:H295" si="90">SUM(G294)</f>
        <v>0</v>
      </c>
      <c r="H295" s="6">
        <f t="shared" si="90"/>
        <v>0</v>
      </c>
      <c r="I295" s="6">
        <f t="shared" ref="I295:K295" si="91">SUM(I294)</f>
        <v>200000</v>
      </c>
      <c r="J295" s="6">
        <f t="shared" si="91"/>
        <v>189987.15</v>
      </c>
      <c r="K295" s="6">
        <f t="shared" si="91"/>
        <v>227000</v>
      </c>
    </row>
    <row r="296" spans="1:11" ht="12" customHeight="1" outlineLevel="1" x14ac:dyDescent="0.25">
      <c r="A296" s="3" t="s">
        <v>240</v>
      </c>
      <c r="B296" s="3" t="s">
        <v>266</v>
      </c>
      <c r="C296" s="3" t="s">
        <v>95</v>
      </c>
      <c r="D296" s="3" t="s">
        <v>128</v>
      </c>
      <c r="E296" s="4" t="s">
        <v>129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26">
        <v>0</v>
      </c>
    </row>
    <row r="297" spans="1:11" ht="12" customHeight="1" outlineLevel="1" x14ac:dyDescent="0.25">
      <c r="A297" s="3" t="s">
        <v>240</v>
      </c>
      <c r="B297" s="3" t="s">
        <v>266</v>
      </c>
      <c r="C297" s="3" t="s">
        <v>95</v>
      </c>
      <c r="D297" s="3" t="s">
        <v>263</v>
      </c>
      <c r="E297" s="4" t="s">
        <v>264</v>
      </c>
      <c r="F297" s="5">
        <v>0</v>
      </c>
      <c r="G297" s="5">
        <v>0</v>
      </c>
      <c r="H297" s="5">
        <v>0</v>
      </c>
      <c r="I297" s="5">
        <v>55370</v>
      </c>
      <c r="J297" s="5">
        <v>0</v>
      </c>
      <c r="K297" s="26">
        <v>0</v>
      </c>
    </row>
    <row r="298" spans="1:11" ht="12" customHeight="1" outlineLevel="1" x14ac:dyDescent="0.25">
      <c r="A298" s="3" t="s">
        <v>240</v>
      </c>
      <c r="B298" s="3" t="s">
        <v>266</v>
      </c>
      <c r="C298" s="3" t="s">
        <v>95</v>
      </c>
      <c r="D298" s="3" t="s">
        <v>248</v>
      </c>
      <c r="E298" s="4" t="s">
        <v>249</v>
      </c>
      <c r="F298" s="5">
        <v>0</v>
      </c>
      <c r="G298" s="5">
        <v>0</v>
      </c>
      <c r="H298" s="5">
        <v>0</v>
      </c>
      <c r="I298" s="5">
        <v>120000</v>
      </c>
      <c r="J298" s="5">
        <v>71384.429999999993</v>
      </c>
      <c r="K298" s="26">
        <v>0</v>
      </c>
    </row>
    <row r="299" spans="1:11" ht="12" customHeight="1" x14ac:dyDescent="0.25">
      <c r="A299" s="50" t="s">
        <v>267</v>
      </c>
      <c r="B299" s="51"/>
      <c r="C299" s="51"/>
      <c r="D299" s="51"/>
      <c r="E299" s="51"/>
      <c r="F299" s="6">
        <f>SUM(F296:F298)</f>
        <v>0</v>
      </c>
      <c r="G299" s="6">
        <f t="shared" ref="G299:H299" si="92">SUM(G296:G298)</f>
        <v>0</v>
      </c>
      <c r="H299" s="6">
        <f t="shared" si="92"/>
        <v>0</v>
      </c>
      <c r="I299" s="6">
        <f t="shared" ref="I299:K299" si="93">SUM(I296:I298)</f>
        <v>175370</v>
      </c>
      <c r="J299" s="6">
        <f t="shared" si="93"/>
        <v>71384.429999999993</v>
      </c>
      <c r="K299" s="6">
        <f t="shared" si="93"/>
        <v>0</v>
      </c>
    </row>
    <row r="300" spans="1:11" ht="12" customHeight="1" outlineLevel="1" x14ac:dyDescent="0.25">
      <c r="A300" s="3" t="s">
        <v>240</v>
      </c>
      <c r="B300" s="3" t="s">
        <v>268</v>
      </c>
      <c r="C300" s="3" t="s">
        <v>269</v>
      </c>
      <c r="D300" s="3" t="s">
        <v>101</v>
      </c>
      <c r="E300" s="4" t="s">
        <v>102</v>
      </c>
      <c r="F300" s="5">
        <v>0</v>
      </c>
      <c r="G300" s="5">
        <v>0</v>
      </c>
      <c r="H300" s="5">
        <v>0</v>
      </c>
      <c r="I300" s="5">
        <v>20000</v>
      </c>
      <c r="J300" s="5">
        <v>4235</v>
      </c>
      <c r="K300" s="26">
        <v>5000</v>
      </c>
    </row>
    <row r="301" spans="1:11" ht="12" customHeight="1" x14ac:dyDescent="0.25">
      <c r="A301" s="50" t="s">
        <v>270</v>
      </c>
      <c r="B301" s="51"/>
      <c r="C301" s="51"/>
      <c r="D301" s="51"/>
      <c r="E301" s="51"/>
      <c r="F301" s="6">
        <f>SUM(F300)</f>
        <v>0</v>
      </c>
      <c r="G301" s="6">
        <f t="shared" ref="G301:H301" si="94">SUM(G300)</f>
        <v>0</v>
      </c>
      <c r="H301" s="6">
        <f t="shared" si="94"/>
        <v>0</v>
      </c>
      <c r="I301" s="6">
        <f t="shared" ref="I301:K301" si="95">SUM(I300)</f>
        <v>20000</v>
      </c>
      <c r="J301" s="6">
        <f t="shared" si="95"/>
        <v>4235</v>
      </c>
      <c r="K301" s="6">
        <f t="shared" si="95"/>
        <v>5000</v>
      </c>
    </row>
    <row r="302" spans="1:11" ht="12" customHeight="1" outlineLevel="1" x14ac:dyDescent="0.25">
      <c r="A302" s="3" t="s">
        <v>240</v>
      </c>
      <c r="B302" s="3" t="s">
        <v>271</v>
      </c>
      <c r="C302" s="3" t="s">
        <v>269</v>
      </c>
      <c r="D302" s="3" t="s">
        <v>101</v>
      </c>
      <c r="E302" s="4" t="s">
        <v>102</v>
      </c>
      <c r="F302" s="5">
        <v>0</v>
      </c>
      <c r="G302" s="5">
        <v>0</v>
      </c>
      <c r="H302" s="5">
        <v>0</v>
      </c>
      <c r="I302" s="5">
        <v>15000</v>
      </c>
      <c r="J302" s="5">
        <v>0</v>
      </c>
      <c r="K302" s="26">
        <v>10000</v>
      </c>
    </row>
    <row r="303" spans="1:11" ht="12" customHeight="1" x14ac:dyDescent="0.25">
      <c r="A303" s="50" t="s">
        <v>272</v>
      </c>
      <c r="B303" s="51"/>
      <c r="C303" s="51"/>
      <c r="D303" s="51"/>
      <c r="E303" s="51"/>
      <c r="F303" s="6">
        <f>SUM(F302)</f>
        <v>0</v>
      </c>
      <c r="G303" s="6">
        <f t="shared" ref="G303:H303" si="96">SUM(G302)</f>
        <v>0</v>
      </c>
      <c r="H303" s="6">
        <f t="shared" si="96"/>
        <v>0</v>
      </c>
      <c r="I303" s="6">
        <f t="shared" ref="I303:K303" si="97">SUM(I302)</f>
        <v>15000</v>
      </c>
      <c r="J303" s="6">
        <f t="shared" si="97"/>
        <v>0</v>
      </c>
      <c r="K303" s="6">
        <f t="shared" si="97"/>
        <v>10000</v>
      </c>
    </row>
    <row r="304" spans="1:11" ht="12" customHeight="1" outlineLevel="1" x14ac:dyDescent="0.25">
      <c r="A304" s="3" t="s">
        <v>240</v>
      </c>
      <c r="B304" s="3" t="s">
        <v>273</v>
      </c>
      <c r="C304" s="3" t="s">
        <v>274</v>
      </c>
      <c r="D304" s="3" t="s">
        <v>101</v>
      </c>
      <c r="E304" s="4" t="s">
        <v>102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26">
        <v>10000</v>
      </c>
    </row>
    <row r="305" spans="1:11" ht="12" customHeight="1" x14ac:dyDescent="0.25">
      <c r="A305" s="50" t="s">
        <v>275</v>
      </c>
      <c r="B305" s="51"/>
      <c r="C305" s="51"/>
      <c r="D305" s="51"/>
      <c r="E305" s="51"/>
      <c r="F305" s="6">
        <f>SUM(F304)</f>
        <v>0</v>
      </c>
      <c r="G305" s="6">
        <f t="shared" ref="G305:H305" si="98">SUM(G304)</f>
        <v>0</v>
      </c>
      <c r="H305" s="6">
        <f t="shared" si="98"/>
        <v>0</v>
      </c>
      <c r="I305" s="6">
        <f t="shared" ref="I305:K305" si="99">SUM(I304)</f>
        <v>0</v>
      </c>
      <c r="J305" s="6">
        <f t="shared" si="99"/>
        <v>0</v>
      </c>
      <c r="K305" s="6">
        <f t="shared" si="99"/>
        <v>10000</v>
      </c>
    </row>
    <row r="306" spans="1:11" ht="12" customHeight="1" outlineLevel="1" x14ac:dyDescent="0.25">
      <c r="A306" s="3" t="s">
        <v>240</v>
      </c>
      <c r="B306" s="3" t="s">
        <v>276</v>
      </c>
      <c r="C306" s="3" t="s">
        <v>13</v>
      </c>
      <c r="D306" s="3" t="s">
        <v>277</v>
      </c>
      <c r="E306" s="4" t="s">
        <v>278</v>
      </c>
      <c r="F306" s="5">
        <v>0</v>
      </c>
      <c r="G306" s="5">
        <v>0</v>
      </c>
      <c r="H306" s="25">
        <v>0</v>
      </c>
      <c r="I306" s="5">
        <v>0</v>
      </c>
      <c r="J306" s="30">
        <v>0</v>
      </c>
      <c r="K306" s="5">
        <v>0</v>
      </c>
    </row>
    <row r="307" spans="1:11" ht="12" customHeight="1" outlineLevel="1" x14ac:dyDescent="0.25">
      <c r="A307" s="3" t="s">
        <v>240</v>
      </c>
      <c r="B307" s="3" t="s">
        <v>276</v>
      </c>
      <c r="C307" s="3" t="s">
        <v>279</v>
      </c>
      <c r="D307" s="3" t="s">
        <v>218</v>
      </c>
      <c r="E307" s="4" t="s">
        <v>219</v>
      </c>
      <c r="F307" s="5">
        <v>117687</v>
      </c>
      <c r="G307" s="36">
        <v>106818</v>
      </c>
      <c r="H307" s="25">
        <v>110000</v>
      </c>
      <c r="I307" s="5">
        <v>0</v>
      </c>
      <c r="J307" s="30">
        <v>0</v>
      </c>
      <c r="K307" s="5">
        <v>0</v>
      </c>
    </row>
    <row r="308" spans="1:11" ht="12" customHeight="1" outlineLevel="1" x14ac:dyDescent="0.25">
      <c r="A308" s="3" t="s">
        <v>240</v>
      </c>
      <c r="B308" s="3" t="s">
        <v>276</v>
      </c>
      <c r="C308" s="3" t="s">
        <v>279</v>
      </c>
      <c r="D308" s="3" t="s">
        <v>80</v>
      </c>
      <c r="E308" s="4" t="s">
        <v>81</v>
      </c>
      <c r="F308" s="5">
        <v>300000</v>
      </c>
      <c r="G308" s="30">
        <v>100000</v>
      </c>
      <c r="H308" s="25">
        <v>0</v>
      </c>
      <c r="I308" s="5">
        <v>0</v>
      </c>
      <c r="J308" s="30">
        <v>0</v>
      </c>
      <c r="K308" s="5">
        <v>0</v>
      </c>
    </row>
    <row r="309" spans="1:11" ht="12" customHeight="1" outlineLevel="1" x14ac:dyDescent="0.25">
      <c r="A309" s="3" t="s">
        <v>240</v>
      </c>
      <c r="B309" s="3" t="s">
        <v>276</v>
      </c>
      <c r="C309" s="3" t="s">
        <v>279</v>
      </c>
      <c r="D309" s="3" t="s">
        <v>101</v>
      </c>
      <c r="E309" s="4" t="s">
        <v>102</v>
      </c>
      <c r="F309" s="5">
        <v>0</v>
      </c>
      <c r="G309" s="5">
        <v>0</v>
      </c>
      <c r="H309" s="5">
        <v>0</v>
      </c>
      <c r="I309" s="5">
        <v>200000</v>
      </c>
      <c r="J309" s="36">
        <v>27758.43</v>
      </c>
      <c r="K309" s="26">
        <v>200000</v>
      </c>
    </row>
    <row r="310" spans="1:11" ht="12" customHeight="1" outlineLevel="1" x14ac:dyDescent="0.25">
      <c r="A310" s="3" t="s">
        <v>240</v>
      </c>
      <c r="B310" s="3" t="s">
        <v>276</v>
      </c>
      <c r="C310" s="3" t="s">
        <v>279</v>
      </c>
      <c r="D310" s="3" t="s">
        <v>84</v>
      </c>
      <c r="E310" s="4" t="s">
        <v>85</v>
      </c>
      <c r="F310" s="5">
        <v>0</v>
      </c>
      <c r="G310" s="5">
        <v>0</v>
      </c>
      <c r="H310" s="5">
        <v>0</v>
      </c>
      <c r="I310" s="5">
        <v>40000</v>
      </c>
      <c r="J310" s="30">
        <v>0</v>
      </c>
      <c r="K310" s="26">
        <v>40000</v>
      </c>
    </row>
    <row r="311" spans="1:11" ht="12" customHeight="1" outlineLevel="1" x14ac:dyDescent="0.25">
      <c r="A311" s="3" t="s">
        <v>240</v>
      </c>
      <c r="B311" s="3" t="s">
        <v>276</v>
      </c>
      <c r="C311" s="3" t="s">
        <v>279</v>
      </c>
      <c r="D311" s="3" t="s">
        <v>248</v>
      </c>
      <c r="E311" s="4" t="s">
        <v>249</v>
      </c>
      <c r="F311" s="5">
        <v>0</v>
      </c>
      <c r="G311" s="5">
        <v>0</v>
      </c>
      <c r="H311" s="5">
        <v>0</v>
      </c>
      <c r="I311" s="5">
        <v>10000</v>
      </c>
      <c r="J311" s="5">
        <v>0</v>
      </c>
      <c r="K311" s="26">
        <v>10000</v>
      </c>
    </row>
    <row r="312" spans="1:11" ht="12" customHeight="1" x14ac:dyDescent="0.25">
      <c r="A312" s="50" t="s">
        <v>280</v>
      </c>
      <c r="B312" s="51"/>
      <c r="C312" s="51"/>
      <c r="D312" s="51"/>
      <c r="E312" s="51"/>
      <c r="F312" s="6">
        <f>SUM(F306:F311)</f>
        <v>417687</v>
      </c>
      <c r="G312" s="6">
        <f t="shared" ref="G312:H312" si="100">SUM(G306:G311)</f>
        <v>206818</v>
      </c>
      <c r="H312" s="6">
        <f t="shared" si="100"/>
        <v>110000</v>
      </c>
      <c r="I312" s="6">
        <f>SUM(I306:I311)</f>
        <v>250000</v>
      </c>
      <c r="J312" s="6">
        <f t="shared" ref="J312:K312" si="101">SUM(J306:J311)</f>
        <v>27758.43</v>
      </c>
      <c r="K312" s="6">
        <f t="shared" si="101"/>
        <v>250000</v>
      </c>
    </row>
    <row r="313" spans="1:11" ht="12" customHeight="1" outlineLevel="1" x14ac:dyDescent="0.25">
      <c r="A313" s="3" t="s">
        <v>240</v>
      </c>
      <c r="B313" s="3" t="s">
        <v>281</v>
      </c>
      <c r="C313" s="3" t="s">
        <v>13</v>
      </c>
      <c r="D313" s="3" t="s">
        <v>277</v>
      </c>
      <c r="E313" s="4" t="s">
        <v>278</v>
      </c>
      <c r="F313" s="5">
        <v>0</v>
      </c>
      <c r="G313" s="5">
        <v>0</v>
      </c>
      <c r="H313" s="25">
        <v>0</v>
      </c>
      <c r="I313" s="5">
        <v>0</v>
      </c>
      <c r="J313" s="5">
        <v>0</v>
      </c>
      <c r="K313" s="5">
        <v>0</v>
      </c>
    </row>
    <row r="314" spans="1:11" ht="12" customHeight="1" outlineLevel="1" x14ac:dyDescent="0.25">
      <c r="A314" s="3" t="s">
        <v>240</v>
      </c>
      <c r="B314" s="3" t="s">
        <v>281</v>
      </c>
      <c r="C314" s="3" t="s">
        <v>99</v>
      </c>
      <c r="D314" s="3" t="s">
        <v>218</v>
      </c>
      <c r="E314" s="4" t="s">
        <v>219</v>
      </c>
      <c r="F314" s="5">
        <v>151879</v>
      </c>
      <c r="G314" s="36">
        <v>137830</v>
      </c>
      <c r="H314" s="25">
        <v>135000</v>
      </c>
      <c r="I314" s="5">
        <v>0</v>
      </c>
      <c r="J314" s="30">
        <v>0</v>
      </c>
      <c r="K314" s="5">
        <v>0</v>
      </c>
    </row>
    <row r="315" spans="1:11" ht="12" customHeight="1" outlineLevel="1" x14ac:dyDescent="0.25">
      <c r="A315" s="3" t="s">
        <v>240</v>
      </c>
      <c r="B315" s="3" t="s">
        <v>281</v>
      </c>
      <c r="C315" s="3" t="s">
        <v>99</v>
      </c>
      <c r="D315" s="3" t="s">
        <v>80</v>
      </c>
      <c r="E315" s="4" t="s">
        <v>81</v>
      </c>
      <c r="F315" s="5">
        <v>400000</v>
      </c>
      <c r="G315" s="5">
        <v>0</v>
      </c>
      <c r="H315" s="25">
        <v>0</v>
      </c>
      <c r="I315" s="5">
        <v>0</v>
      </c>
      <c r="J315" s="30">
        <v>0</v>
      </c>
      <c r="K315" s="5">
        <v>0</v>
      </c>
    </row>
    <row r="316" spans="1:11" ht="12" customHeight="1" outlineLevel="1" x14ac:dyDescent="0.25">
      <c r="A316" s="3" t="s">
        <v>240</v>
      </c>
      <c r="B316" s="3" t="s">
        <v>281</v>
      </c>
      <c r="C316" s="3" t="s">
        <v>99</v>
      </c>
      <c r="D316" s="3" t="s">
        <v>263</v>
      </c>
      <c r="E316" s="4" t="s">
        <v>264</v>
      </c>
      <c r="F316" s="5">
        <v>0</v>
      </c>
      <c r="G316" s="5">
        <v>0</v>
      </c>
      <c r="H316" s="5">
        <v>0</v>
      </c>
      <c r="I316" s="5">
        <v>150000</v>
      </c>
      <c r="J316" s="30">
        <v>56637.45</v>
      </c>
      <c r="K316" s="26">
        <v>100000</v>
      </c>
    </row>
    <row r="317" spans="1:11" ht="12" customHeight="1" outlineLevel="1" x14ac:dyDescent="0.25">
      <c r="A317" s="3" t="s">
        <v>240</v>
      </c>
      <c r="B317" s="3" t="s">
        <v>281</v>
      </c>
      <c r="C317" s="3" t="s">
        <v>99</v>
      </c>
      <c r="D317" s="3" t="s">
        <v>101</v>
      </c>
      <c r="E317" s="4" t="s">
        <v>102</v>
      </c>
      <c r="F317" s="5">
        <v>0</v>
      </c>
      <c r="G317" s="5">
        <v>0</v>
      </c>
      <c r="H317" s="5">
        <v>0</v>
      </c>
      <c r="I317" s="5">
        <v>210000</v>
      </c>
      <c r="J317" s="30">
        <v>15488.95</v>
      </c>
      <c r="K317" s="26">
        <v>210000</v>
      </c>
    </row>
    <row r="318" spans="1:11" ht="12" customHeight="1" outlineLevel="1" x14ac:dyDescent="0.25">
      <c r="A318" s="3" t="s">
        <v>240</v>
      </c>
      <c r="B318" s="3" t="s">
        <v>281</v>
      </c>
      <c r="C318" s="3" t="s">
        <v>99</v>
      </c>
      <c r="D318" s="3" t="s">
        <v>84</v>
      </c>
      <c r="E318" s="4" t="s">
        <v>85</v>
      </c>
      <c r="F318" s="5">
        <v>0</v>
      </c>
      <c r="G318" s="5">
        <v>0</v>
      </c>
      <c r="H318" s="5">
        <v>0</v>
      </c>
      <c r="I318" s="5">
        <v>40000</v>
      </c>
      <c r="J318" s="30">
        <v>0</v>
      </c>
      <c r="K318" s="26">
        <v>40000</v>
      </c>
    </row>
    <row r="319" spans="1:11" ht="12" customHeight="1" x14ac:dyDescent="0.25">
      <c r="A319" s="50" t="s">
        <v>282</v>
      </c>
      <c r="B319" s="51"/>
      <c r="C319" s="51"/>
      <c r="D319" s="51"/>
      <c r="E319" s="51"/>
      <c r="F319" s="6">
        <f>SUM(F313:F318)</f>
        <v>551879</v>
      </c>
      <c r="G319" s="6">
        <f t="shared" ref="G319:H319" si="102">SUM(G313:G318)</f>
        <v>137830</v>
      </c>
      <c r="H319" s="6">
        <f t="shared" si="102"/>
        <v>135000</v>
      </c>
      <c r="I319" s="6">
        <f>SUM(I313:I318)</f>
        <v>400000</v>
      </c>
      <c r="J319" s="6">
        <f t="shared" ref="J319:K319" si="103">SUM(J313:J318)</f>
        <v>72126.399999999994</v>
      </c>
      <c r="K319" s="6">
        <f t="shared" si="103"/>
        <v>350000</v>
      </c>
    </row>
    <row r="320" spans="1:11" ht="12" customHeight="1" outlineLevel="1" x14ac:dyDescent="0.25">
      <c r="A320" s="3" t="s">
        <v>240</v>
      </c>
      <c r="B320" s="3" t="s">
        <v>283</v>
      </c>
      <c r="C320" s="3" t="s">
        <v>284</v>
      </c>
      <c r="D320" s="3" t="s">
        <v>101</v>
      </c>
      <c r="E320" s="4" t="s">
        <v>102</v>
      </c>
      <c r="F320" s="5">
        <v>0</v>
      </c>
      <c r="G320" s="5">
        <v>0</v>
      </c>
      <c r="H320" s="5">
        <v>0</v>
      </c>
      <c r="I320" s="5">
        <v>6050</v>
      </c>
      <c r="J320" s="5">
        <v>6050</v>
      </c>
      <c r="K320" s="26">
        <v>10000</v>
      </c>
    </row>
    <row r="321" spans="1:11" ht="12" customHeight="1" x14ac:dyDescent="0.25">
      <c r="A321" s="50" t="s">
        <v>285</v>
      </c>
      <c r="B321" s="51"/>
      <c r="C321" s="51"/>
      <c r="D321" s="51"/>
      <c r="E321" s="51"/>
      <c r="F321" s="6">
        <f>SUM(F320)</f>
        <v>0</v>
      </c>
      <c r="G321" s="6">
        <f t="shared" ref="G321:H321" si="104">SUM(G320)</f>
        <v>0</v>
      </c>
      <c r="H321" s="6">
        <f t="shared" si="104"/>
        <v>0</v>
      </c>
      <c r="I321" s="6">
        <f t="shared" ref="I321:K321" si="105">SUM(I320)</f>
        <v>6050</v>
      </c>
      <c r="J321" s="6">
        <f t="shared" si="105"/>
        <v>6050</v>
      </c>
      <c r="K321" s="6">
        <f t="shared" si="105"/>
        <v>10000</v>
      </c>
    </row>
    <row r="322" spans="1:11" ht="12" customHeight="1" outlineLevel="1" x14ac:dyDescent="0.25">
      <c r="A322" s="3" t="s">
        <v>240</v>
      </c>
      <c r="B322" s="3" t="s">
        <v>286</v>
      </c>
      <c r="C322" s="3" t="s">
        <v>287</v>
      </c>
      <c r="D322" s="3" t="s">
        <v>101</v>
      </c>
      <c r="E322" s="4" t="s">
        <v>102</v>
      </c>
      <c r="F322" s="5">
        <v>0</v>
      </c>
      <c r="G322" s="5">
        <v>0</v>
      </c>
      <c r="H322" s="5">
        <v>0</v>
      </c>
      <c r="I322" s="5">
        <v>2420</v>
      </c>
      <c r="J322" s="5">
        <v>2420</v>
      </c>
      <c r="K322" s="26">
        <v>5000</v>
      </c>
    </row>
    <row r="323" spans="1:11" ht="12" customHeight="1" x14ac:dyDescent="0.25">
      <c r="A323" s="50" t="s">
        <v>288</v>
      </c>
      <c r="B323" s="51"/>
      <c r="C323" s="51"/>
      <c r="D323" s="51"/>
      <c r="E323" s="51"/>
      <c r="F323" s="6">
        <f>SUM(F322)</f>
        <v>0</v>
      </c>
      <c r="G323" s="6">
        <f t="shared" ref="G323:H323" si="106">SUM(G322)</f>
        <v>0</v>
      </c>
      <c r="H323" s="6">
        <f t="shared" si="106"/>
        <v>0</v>
      </c>
      <c r="I323" s="6">
        <f t="shared" ref="I323:K323" si="107">SUM(I322)</f>
        <v>2420</v>
      </c>
      <c r="J323" s="6">
        <f t="shared" si="107"/>
        <v>2420</v>
      </c>
      <c r="K323" s="6">
        <f t="shared" si="107"/>
        <v>5000</v>
      </c>
    </row>
    <row r="324" spans="1:11" ht="12" customHeight="1" outlineLevel="1" x14ac:dyDescent="0.25">
      <c r="A324" s="3" t="s">
        <v>240</v>
      </c>
      <c r="B324" s="3" t="s">
        <v>289</v>
      </c>
      <c r="C324" s="3" t="s">
        <v>290</v>
      </c>
      <c r="D324" s="3" t="s">
        <v>101</v>
      </c>
      <c r="E324" s="4" t="s">
        <v>102</v>
      </c>
      <c r="F324" s="5">
        <v>0</v>
      </c>
      <c r="G324" s="5">
        <v>0</v>
      </c>
      <c r="H324" s="5">
        <v>0</v>
      </c>
      <c r="I324" s="5">
        <v>150000</v>
      </c>
      <c r="J324" s="36">
        <v>91960</v>
      </c>
      <c r="K324" s="26">
        <v>150000</v>
      </c>
    </row>
    <row r="325" spans="1:11" ht="12" customHeight="1" x14ac:dyDescent="0.25">
      <c r="A325" s="50" t="s">
        <v>291</v>
      </c>
      <c r="B325" s="51"/>
      <c r="C325" s="51"/>
      <c r="D325" s="51"/>
      <c r="E325" s="51"/>
      <c r="F325" s="6">
        <f>SUM(F324)</f>
        <v>0</v>
      </c>
      <c r="G325" s="6">
        <f t="shared" ref="G325:H325" si="108">SUM(G324)</f>
        <v>0</v>
      </c>
      <c r="H325" s="6">
        <f t="shared" si="108"/>
        <v>0</v>
      </c>
      <c r="I325" s="6">
        <f t="shared" ref="I325:K325" si="109">SUM(I324)</f>
        <v>150000</v>
      </c>
      <c r="J325" s="6">
        <f t="shared" si="109"/>
        <v>91960</v>
      </c>
      <c r="K325" s="6">
        <f t="shared" si="109"/>
        <v>150000</v>
      </c>
    </row>
    <row r="326" spans="1:11" ht="12" customHeight="1" outlineLevel="1" x14ac:dyDescent="0.25">
      <c r="A326" s="3" t="s">
        <v>240</v>
      </c>
      <c r="B326" s="3" t="s">
        <v>292</v>
      </c>
      <c r="C326" s="3" t="s">
        <v>107</v>
      </c>
      <c r="D326" s="3" t="s">
        <v>101</v>
      </c>
      <c r="E326" s="4" t="s">
        <v>102</v>
      </c>
      <c r="F326" s="5">
        <v>0</v>
      </c>
      <c r="G326" s="5">
        <v>0</v>
      </c>
      <c r="H326" s="5">
        <v>0</v>
      </c>
      <c r="I326" s="5">
        <v>20000</v>
      </c>
      <c r="J326" s="5">
        <v>0</v>
      </c>
      <c r="K326" s="26">
        <v>0</v>
      </c>
    </row>
    <row r="327" spans="1:11" ht="12" customHeight="1" x14ac:dyDescent="0.25">
      <c r="A327" s="50" t="s">
        <v>293</v>
      </c>
      <c r="B327" s="51"/>
      <c r="C327" s="51"/>
      <c r="D327" s="51"/>
      <c r="E327" s="51"/>
      <c r="F327" s="6">
        <f>SUM(F326)</f>
        <v>0</v>
      </c>
      <c r="G327" s="6">
        <f t="shared" ref="G327:H327" si="110">SUM(G326)</f>
        <v>0</v>
      </c>
      <c r="H327" s="6">
        <f t="shared" si="110"/>
        <v>0</v>
      </c>
      <c r="I327" s="6">
        <f t="shared" ref="I327:K327" si="111">SUM(I326)</f>
        <v>20000</v>
      </c>
      <c r="J327" s="6">
        <f t="shared" si="111"/>
        <v>0</v>
      </c>
      <c r="K327" s="6">
        <f t="shared" si="111"/>
        <v>0</v>
      </c>
    </row>
    <row r="328" spans="1:11" ht="12" customHeight="1" outlineLevel="1" x14ac:dyDescent="0.25">
      <c r="A328" s="3" t="s">
        <v>240</v>
      </c>
      <c r="B328" s="3" t="s">
        <v>294</v>
      </c>
      <c r="C328" s="3" t="s">
        <v>290</v>
      </c>
      <c r="D328" s="3" t="s">
        <v>101</v>
      </c>
      <c r="E328" s="4" t="s">
        <v>102</v>
      </c>
      <c r="F328" s="5">
        <v>0</v>
      </c>
      <c r="G328" s="5">
        <v>0</v>
      </c>
      <c r="H328" s="5">
        <v>0</v>
      </c>
      <c r="I328" s="5">
        <v>20000</v>
      </c>
      <c r="J328" s="5">
        <v>0</v>
      </c>
      <c r="K328" s="26">
        <v>0</v>
      </c>
    </row>
    <row r="329" spans="1:11" ht="12" customHeight="1" x14ac:dyDescent="0.25">
      <c r="A329" s="50" t="s">
        <v>295</v>
      </c>
      <c r="B329" s="51"/>
      <c r="C329" s="51"/>
      <c r="D329" s="51"/>
      <c r="E329" s="51"/>
      <c r="F329" s="6">
        <f>SUM(F328)</f>
        <v>0</v>
      </c>
      <c r="G329" s="6">
        <f t="shared" ref="G329:H329" si="112">SUM(G328)</f>
        <v>0</v>
      </c>
      <c r="H329" s="6">
        <f t="shared" si="112"/>
        <v>0</v>
      </c>
      <c r="I329" s="6">
        <f t="shared" ref="I329:K329" si="113">SUM(I328)</f>
        <v>20000</v>
      </c>
      <c r="J329" s="6">
        <f t="shared" si="113"/>
        <v>0</v>
      </c>
      <c r="K329" s="6">
        <f t="shared" si="113"/>
        <v>0</v>
      </c>
    </row>
    <row r="330" spans="1:11" ht="12" customHeight="1" outlineLevel="1" x14ac:dyDescent="0.25">
      <c r="A330" s="3" t="s">
        <v>240</v>
      </c>
      <c r="B330" s="3" t="s">
        <v>296</v>
      </c>
      <c r="C330" s="3" t="s">
        <v>13</v>
      </c>
      <c r="D330" s="3" t="s">
        <v>115</v>
      </c>
      <c r="E330" s="4" t="s">
        <v>116</v>
      </c>
      <c r="F330" s="5">
        <v>545762</v>
      </c>
      <c r="G330" s="5">
        <v>545761.39</v>
      </c>
      <c r="H330" s="25">
        <v>0</v>
      </c>
      <c r="I330" s="5">
        <v>0</v>
      </c>
      <c r="J330" s="5">
        <v>0</v>
      </c>
      <c r="K330" s="5">
        <v>0</v>
      </c>
    </row>
    <row r="331" spans="1:11" ht="12" customHeight="1" outlineLevel="1" x14ac:dyDescent="0.25">
      <c r="A331" s="3" t="s">
        <v>240</v>
      </c>
      <c r="B331" s="3" t="s">
        <v>296</v>
      </c>
      <c r="C331" s="3" t="s">
        <v>13</v>
      </c>
      <c r="D331" s="3" t="s">
        <v>619</v>
      </c>
      <c r="E331" s="4" t="s">
        <v>298</v>
      </c>
      <c r="F331" s="5">
        <v>5288407</v>
      </c>
      <c r="G331" s="5">
        <v>5288406.9000000004</v>
      </c>
      <c r="H331" s="25">
        <v>0</v>
      </c>
      <c r="I331" s="5">
        <v>0</v>
      </c>
      <c r="J331" s="5">
        <v>0</v>
      </c>
      <c r="K331" s="5">
        <v>0</v>
      </c>
    </row>
    <row r="332" spans="1:11" ht="12" customHeight="1" outlineLevel="1" x14ac:dyDescent="0.25">
      <c r="A332" s="3" t="s">
        <v>240</v>
      </c>
      <c r="B332" s="3" t="s">
        <v>296</v>
      </c>
      <c r="C332" s="3" t="s">
        <v>13</v>
      </c>
      <c r="D332" s="3" t="s">
        <v>297</v>
      </c>
      <c r="E332" s="4" t="s">
        <v>298</v>
      </c>
      <c r="F332" s="5">
        <v>2954239</v>
      </c>
      <c r="G332" s="5">
        <v>2954238.61</v>
      </c>
      <c r="H332" s="25">
        <v>822800</v>
      </c>
      <c r="I332" s="5">
        <v>0</v>
      </c>
      <c r="J332" s="5">
        <v>0</v>
      </c>
      <c r="K332" s="5">
        <v>0</v>
      </c>
    </row>
    <row r="333" spans="1:11" ht="12" customHeight="1" outlineLevel="1" x14ac:dyDescent="0.25">
      <c r="A333" s="3" t="s">
        <v>240</v>
      </c>
      <c r="B333" s="3" t="s">
        <v>296</v>
      </c>
      <c r="C333" s="3" t="s">
        <v>269</v>
      </c>
      <c r="D333" s="3" t="s">
        <v>299</v>
      </c>
      <c r="E333" s="4" t="s">
        <v>300</v>
      </c>
      <c r="F333" s="5">
        <v>0</v>
      </c>
      <c r="G333" s="5">
        <v>0</v>
      </c>
      <c r="H333" s="25">
        <v>0</v>
      </c>
      <c r="I333" s="5">
        <v>0</v>
      </c>
      <c r="J333" s="5">
        <v>0</v>
      </c>
      <c r="K333" s="5">
        <v>0</v>
      </c>
    </row>
    <row r="334" spans="1:11" ht="12" customHeight="1" outlineLevel="1" x14ac:dyDescent="0.25">
      <c r="A334" s="3" t="s">
        <v>240</v>
      </c>
      <c r="B334" s="3" t="s">
        <v>296</v>
      </c>
      <c r="C334" s="3" t="s">
        <v>269</v>
      </c>
      <c r="D334" s="3" t="s">
        <v>128</v>
      </c>
      <c r="E334" s="4" t="s">
        <v>129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26">
        <v>0</v>
      </c>
    </row>
    <row r="335" spans="1:11" ht="12" customHeight="1" outlineLevel="1" x14ac:dyDescent="0.25">
      <c r="A335" s="3" t="s">
        <v>240</v>
      </c>
      <c r="B335" s="3" t="s">
        <v>296</v>
      </c>
      <c r="C335" s="3" t="s">
        <v>269</v>
      </c>
      <c r="D335" s="3" t="s">
        <v>263</v>
      </c>
      <c r="E335" s="4" t="s">
        <v>264</v>
      </c>
      <c r="F335" s="5">
        <v>0</v>
      </c>
      <c r="G335" s="5">
        <v>0</v>
      </c>
      <c r="H335" s="5">
        <v>0</v>
      </c>
      <c r="I335" s="5">
        <v>93838</v>
      </c>
      <c r="J335" s="5">
        <v>93837.5</v>
      </c>
      <c r="K335" s="26">
        <v>0</v>
      </c>
    </row>
    <row r="336" spans="1:11" ht="12" customHeight="1" outlineLevel="1" x14ac:dyDescent="0.25">
      <c r="A336" s="3" t="s">
        <v>240</v>
      </c>
      <c r="B336" s="3" t="s">
        <v>296</v>
      </c>
      <c r="C336" s="3" t="s">
        <v>269</v>
      </c>
      <c r="D336" s="3" t="s">
        <v>101</v>
      </c>
      <c r="E336" s="4" t="s">
        <v>102</v>
      </c>
      <c r="F336" s="5">
        <v>0</v>
      </c>
      <c r="G336" s="5">
        <v>0</v>
      </c>
      <c r="H336" s="5">
        <v>0</v>
      </c>
      <c r="I336" s="5">
        <v>100000</v>
      </c>
      <c r="J336" s="5">
        <v>79860</v>
      </c>
      <c r="K336" s="26">
        <v>10000</v>
      </c>
    </row>
    <row r="337" spans="1:12" ht="12" customHeight="1" outlineLevel="1" x14ac:dyDescent="0.25">
      <c r="A337" s="3" t="s">
        <v>240</v>
      </c>
      <c r="B337" s="3" t="s">
        <v>296</v>
      </c>
      <c r="C337" s="3" t="s">
        <v>269</v>
      </c>
      <c r="D337" s="3" t="s">
        <v>84</v>
      </c>
      <c r="E337" s="4" t="s">
        <v>85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26">
        <v>0</v>
      </c>
    </row>
    <row r="338" spans="1:12" ht="12" customHeight="1" outlineLevel="1" x14ac:dyDescent="0.25">
      <c r="A338" s="3" t="s">
        <v>240</v>
      </c>
      <c r="B338" s="3" t="s">
        <v>296</v>
      </c>
      <c r="C338" s="3" t="s">
        <v>269</v>
      </c>
      <c r="D338" s="3" t="s">
        <v>203</v>
      </c>
      <c r="E338" s="4" t="s">
        <v>204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26">
        <v>0</v>
      </c>
    </row>
    <row r="339" spans="1:12" ht="12" customHeight="1" outlineLevel="1" x14ac:dyDescent="0.25">
      <c r="A339" s="3" t="s">
        <v>240</v>
      </c>
      <c r="B339" s="3" t="s">
        <v>296</v>
      </c>
      <c r="C339" s="3" t="s">
        <v>269</v>
      </c>
      <c r="D339" s="3" t="s">
        <v>248</v>
      </c>
      <c r="E339" s="4" t="s">
        <v>249</v>
      </c>
      <c r="F339" s="5">
        <v>0</v>
      </c>
      <c r="G339" s="5">
        <v>0</v>
      </c>
      <c r="H339" s="5">
        <v>0</v>
      </c>
      <c r="I339" s="5">
        <v>67000</v>
      </c>
      <c r="J339" s="5">
        <v>66550</v>
      </c>
      <c r="K339" s="26">
        <v>1100000</v>
      </c>
    </row>
    <row r="340" spans="1:12" ht="12" customHeight="1" outlineLevel="1" x14ac:dyDescent="0.25">
      <c r="A340" s="3" t="s">
        <v>240</v>
      </c>
      <c r="B340" s="3" t="s">
        <v>296</v>
      </c>
      <c r="C340" s="3" t="s">
        <v>269</v>
      </c>
      <c r="D340" s="3" t="s">
        <v>231</v>
      </c>
      <c r="E340" s="4" t="s">
        <v>232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26">
        <v>0</v>
      </c>
    </row>
    <row r="341" spans="1:12" ht="12" customHeight="1" x14ac:dyDescent="0.25">
      <c r="A341" s="50" t="s">
        <v>301</v>
      </c>
      <c r="B341" s="51"/>
      <c r="C341" s="51"/>
      <c r="D341" s="51"/>
      <c r="E341" s="51"/>
      <c r="F341" s="6">
        <f t="shared" ref="F341:K341" si="114">SUM(F330:F340)</f>
        <v>8788408</v>
      </c>
      <c r="G341" s="6">
        <f t="shared" si="114"/>
        <v>8788406.9000000004</v>
      </c>
      <c r="H341" s="6">
        <f t="shared" si="114"/>
        <v>822800</v>
      </c>
      <c r="I341" s="6">
        <f t="shared" si="114"/>
        <v>260838</v>
      </c>
      <c r="J341" s="6">
        <f t="shared" si="114"/>
        <v>240247.5</v>
      </c>
      <c r="K341" s="6">
        <f t="shared" si="114"/>
        <v>1110000</v>
      </c>
    </row>
    <row r="342" spans="1:12" ht="12" customHeight="1" outlineLevel="1" x14ac:dyDescent="0.25">
      <c r="A342" s="3" t="s">
        <v>240</v>
      </c>
      <c r="B342" s="3" t="s">
        <v>302</v>
      </c>
      <c r="C342" s="3" t="s">
        <v>303</v>
      </c>
      <c r="D342" s="3" t="s">
        <v>101</v>
      </c>
      <c r="E342" s="4" t="s">
        <v>102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26">
        <v>0</v>
      </c>
    </row>
    <row r="343" spans="1:12" ht="12" customHeight="1" x14ac:dyDescent="0.25">
      <c r="A343" s="50" t="s">
        <v>304</v>
      </c>
      <c r="B343" s="51"/>
      <c r="C343" s="51"/>
      <c r="D343" s="51"/>
      <c r="E343" s="51"/>
      <c r="F343" s="6">
        <f>SUM(F342)</f>
        <v>0</v>
      </c>
      <c r="G343" s="6">
        <f t="shared" ref="G343:H343" si="115">SUM(G342)</f>
        <v>0</v>
      </c>
      <c r="H343" s="6">
        <f t="shared" si="115"/>
        <v>0</v>
      </c>
      <c r="I343" s="6">
        <f t="shared" ref="I343:K343" si="116">SUM(I342)</f>
        <v>0</v>
      </c>
      <c r="J343" s="6">
        <f t="shared" si="116"/>
        <v>0</v>
      </c>
      <c r="K343" s="6">
        <f t="shared" si="116"/>
        <v>0</v>
      </c>
    </row>
    <row r="344" spans="1:12" ht="12" customHeight="1" outlineLevel="1" x14ac:dyDescent="0.25">
      <c r="A344" s="3" t="s">
        <v>240</v>
      </c>
      <c r="B344" s="3" t="s">
        <v>305</v>
      </c>
      <c r="C344" s="3" t="s">
        <v>13</v>
      </c>
      <c r="D344" s="3" t="s">
        <v>115</v>
      </c>
      <c r="E344" s="4" t="s">
        <v>116</v>
      </c>
      <c r="F344" s="5">
        <v>0</v>
      </c>
      <c r="G344" s="5">
        <v>0</v>
      </c>
      <c r="H344" s="25">
        <v>4300000</v>
      </c>
      <c r="I344" s="5">
        <v>0</v>
      </c>
      <c r="J344" s="5">
        <v>0</v>
      </c>
      <c r="K344" s="5">
        <v>0</v>
      </c>
    </row>
    <row r="345" spans="1:12" ht="12" customHeight="1" outlineLevel="1" x14ac:dyDescent="0.25">
      <c r="A345" s="3" t="s">
        <v>240</v>
      </c>
      <c r="B345" s="3" t="s">
        <v>305</v>
      </c>
      <c r="C345" s="3" t="s">
        <v>290</v>
      </c>
      <c r="D345" s="3" t="s">
        <v>101</v>
      </c>
      <c r="E345" s="4" t="s">
        <v>102</v>
      </c>
      <c r="F345" s="5">
        <v>0</v>
      </c>
      <c r="G345" s="5">
        <v>0</v>
      </c>
      <c r="H345" s="5">
        <v>0</v>
      </c>
      <c r="I345" s="5">
        <v>20000</v>
      </c>
      <c r="J345" s="5">
        <v>7260</v>
      </c>
      <c r="K345" s="26">
        <v>100000</v>
      </c>
    </row>
    <row r="346" spans="1:12" ht="12" customHeight="1" outlineLevel="1" x14ac:dyDescent="0.25">
      <c r="A346" s="3" t="s">
        <v>240</v>
      </c>
      <c r="B346" s="3" t="s">
        <v>305</v>
      </c>
      <c r="C346" s="3" t="s">
        <v>290</v>
      </c>
      <c r="D346" s="3" t="s">
        <v>84</v>
      </c>
      <c r="E346" s="4" t="s">
        <v>85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26">
        <v>9900000</v>
      </c>
    </row>
    <row r="347" spans="1:12" ht="12" customHeight="1" x14ac:dyDescent="0.25">
      <c r="A347" s="50" t="s">
        <v>306</v>
      </c>
      <c r="B347" s="51"/>
      <c r="C347" s="51"/>
      <c r="D347" s="51"/>
      <c r="E347" s="51"/>
      <c r="F347" s="6">
        <f>SUM(F344:F346)</f>
        <v>0</v>
      </c>
      <c r="G347" s="6">
        <f t="shared" ref="G347:H347" si="117">SUM(G344:G346)</f>
        <v>0</v>
      </c>
      <c r="H347" s="6">
        <f t="shared" si="117"/>
        <v>4300000</v>
      </c>
      <c r="I347" s="6">
        <f>SUM(I344:I346)</f>
        <v>20000</v>
      </c>
      <c r="J347" s="6">
        <f t="shared" ref="J347:K347" si="118">SUM(J344:J346)</f>
        <v>7260</v>
      </c>
      <c r="K347" s="6">
        <f t="shared" si="118"/>
        <v>10000000</v>
      </c>
    </row>
    <row r="348" spans="1:12" ht="12" customHeight="1" outlineLevel="1" x14ac:dyDescent="0.25">
      <c r="A348" s="3" t="s">
        <v>240</v>
      </c>
      <c r="B348" s="3" t="s">
        <v>307</v>
      </c>
      <c r="C348" s="3" t="s">
        <v>13</v>
      </c>
      <c r="D348" s="3" t="s">
        <v>115</v>
      </c>
      <c r="E348" s="4" t="s">
        <v>116</v>
      </c>
      <c r="F348" s="5">
        <v>0</v>
      </c>
      <c r="G348" s="5">
        <v>0</v>
      </c>
      <c r="H348" s="25">
        <v>0</v>
      </c>
      <c r="I348" s="5">
        <v>0</v>
      </c>
      <c r="J348" s="5">
        <v>0</v>
      </c>
      <c r="K348" s="5">
        <v>0</v>
      </c>
    </row>
    <row r="349" spans="1:12" ht="12" customHeight="1" outlineLevel="1" x14ac:dyDescent="0.25">
      <c r="A349" s="3" t="s">
        <v>240</v>
      </c>
      <c r="B349" s="3" t="s">
        <v>307</v>
      </c>
      <c r="C349" s="3" t="s">
        <v>13</v>
      </c>
      <c r="D349" s="3" t="s">
        <v>297</v>
      </c>
      <c r="E349" s="4" t="s">
        <v>298</v>
      </c>
      <c r="F349" s="5">
        <v>0</v>
      </c>
      <c r="G349" s="5">
        <v>0</v>
      </c>
      <c r="H349" s="25">
        <v>0</v>
      </c>
      <c r="I349" s="5">
        <v>0</v>
      </c>
      <c r="J349" s="5">
        <v>0</v>
      </c>
      <c r="K349" s="5">
        <v>0</v>
      </c>
    </row>
    <row r="350" spans="1:12" ht="12" customHeight="1" outlineLevel="1" x14ac:dyDescent="0.25">
      <c r="A350" s="3" t="s">
        <v>240</v>
      </c>
      <c r="B350" s="3" t="s">
        <v>307</v>
      </c>
      <c r="C350" s="3" t="s">
        <v>284</v>
      </c>
      <c r="D350" s="3" t="s">
        <v>128</v>
      </c>
      <c r="E350" s="4" t="s">
        <v>129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26">
        <v>0</v>
      </c>
    </row>
    <row r="351" spans="1:12" ht="12" customHeight="1" outlineLevel="1" x14ac:dyDescent="0.25">
      <c r="A351" s="3" t="s">
        <v>240</v>
      </c>
      <c r="B351" s="3" t="s">
        <v>307</v>
      </c>
      <c r="C351" s="3" t="s">
        <v>284</v>
      </c>
      <c r="D351" s="3" t="s">
        <v>130</v>
      </c>
      <c r="E351" s="4" t="s">
        <v>131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26">
        <v>0</v>
      </c>
    </row>
    <row r="352" spans="1:12" ht="12" customHeight="1" outlineLevel="1" x14ac:dyDescent="0.25">
      <c r="A352" s="3" t="s">
        <v>240</v>
      </c>
      <c r="B352" s="3" t="s">
        <v>307</v>
      </c>
      <c r="C352" s="3" t="s">
        <v>284</v>
      </c>
      <c r="D352" s="3" t="s">
        <v>101</v>
      </c>
      <c r="E352" s="4" t="s">
        <v>102</v>
      </c>
      <c r="F352" s="5">
        <v>0</v>
      </c>
      <c r="G352" s="5">
        <v>0</v>
      </c>
      <c r="H352" s="5">
        <v>0</v>
      </c>
      <c r="I352" s="5">
        <v>20000</v>
      </c>
      <c r="J352" s="5">
        <v>0</v>
      </c>
      <c r="K352" s="26">
        <v>5000</v>
      </c>
    </row>
    <row r="353" spans="1:15" ht="12" customHeight="1" outlineLevel="1" x14ac:dyDescent="0.25">
      <c r="A353" s="3" t="s">
        <v>240</v>
      </c>
      <c r="B353" s="3" t="s">
        <v>307</v>
      </c>
      <c r="C353" s="3" t="s">
        <v>284</v>
      </c>
      <c r="D353" s="3" t="s">
        <v>84</v>
      </c>
      <c r="E353" s="4" t="s">
        <v>85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26">
        <v>0</v>
      </c>
      <c r="L353" s="16"/>
      <c r="M353" s="9"/>
      <c r="N353" s="9"/>
      <c r="O353" s="9"/>
    </row>
    <row r="354" spans="1:15" ht="12" customHeight="1" outlineLevel="1" x14ac:dyDescent="0.25">
      <c r="A354" s="3" t="s">
        <v>240</v>
      </c>
      <c r="B354" s="3" t="s">
        <v>307</v>
      </c>
      <c r="C354" s="3" t="s">
        <v>284</v>
      </c>
      <c r="D354" s="3" t="s">
        <v>203</v>
      </c>
      <c r="E354" s="4" t="s">
        <v>204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26">
        <v>0</v>
      </c>
    </row>
    <row r="355" spans="1:15" ht="12" customHeight="1" outlineLevel="1" x14ac:dyDescent="0.25">
      <c r="A355" s="3" t="s">
        <v>240</v>
      </c>
      <c r="B355" s="3" t="s">
        <v>588</v>
      </c>
      <c r="C355" s="3" t="s">
        <v>284</v>
      </c>
      <c r="D355" s="3" t="s">
        <v>248</v>
      </c>
      <c r="E355" s="4" t="s">
        <v>249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26">
        <v>0</v>
      </c>
    </row>
    <row r="356" spans="1:15" ht="12" customHeight="1" outlineLevel="1" x14ac:dyDescent="0.25">
      <c r="A356" s="3" t="s">
        <v>240</v>
      </c>
      <c r="B356" s="3" t="s">
        <v>307</v>
      </c>
      <c r="C356" s="3" t="s">
        <v>284</v>
      </c>
      <c r="D356" s="3" t="s">
        <v>231</v>
      </c>
      <c r="E356" s="4" t="s">
        <v>232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26">
        <v>0</v>
      </c>
    </row>
    <row r="357" spans="1:15" ht="12" customHeight="1" x14ac:dyDescent="0.25">
      <c r="A357" s="50" t="s">
        <v>308</v>
      </c>
      <c r="B357" s="51"/>
      <c r="C357" s="51"/>
      <c r="D357" s="51"/>
      <c r="E357" s="51"/>
      <c r="F357" s="6">
        <f>SUM(F348:F356)</f>
        <v>0</v>
      </c>
      <c r="G357" s="6">
        <f t="shared" ref="G357:H357" si="119">SUM(G348:G356)</f>
        <v>0</v>
      </c>
      <c r="H357" s="6">
        <f t="shared" si="119"/>
        <v>0</v>
      </c>
      <c r="I357" s="6">
        <f>SUM(I348:I356)</f>
        <v>20000</v>
      </c>
      <c r="J357" s="6">
        <f t="shared" ref="J357:K357" si="120">SUM(J348:J356)</f>
        <v>0</v>
      </c>
      <c r="K357" s="6">
        <f t="shared" si="120"/>
        <v>5000</v>
      </c>
    </row>
    <row r="358" spans="1:15" ht="12" customHeight="1" outlineLevel="1" x14ac:dyDescent="0.25">
      <c r="A358" s="3" t="s">
        <v>240</v>
      </c>
      <c r="B358" s="3" t="s">
        <v>309</v>
      </c>
      <c r="C358" s="3" t="s">
        <v>13</v>
      </c>
      <c r="D358" s="3" t="s">
        <v>277</v>
      </c>
      <c r="E358" s="4" t="s">
        <v>278</v>
      </c>
      <c r="F358" s="5">
        <v>0</v>
      </c>
      <c r="G358" s="5">
        <v>0</v>
      </c>
      <c r="H358" s="25">
        <v>0</v>
      </c>
      <c r="I358" s="5">
        <v>0</v>
      </c>
      <c r="J358" s="5">
        <v>0</v>
      </c>
      <c r="K358" s="5">
        <v>0</v>
      </c>
    </row>
    <row r="359" spans="1:15" ht="12" customHeight="1" outlineLevel="1" x14ac:dyDescent="0.25">
      <c r="A359" s="3" t="s">
        <v>240</v>
      </c>
      <c r="B359" s="3" t="s">
        <v>309</v>
      </c>
      <c r="C359" s="3" t="s">
        <v>290</v>
      </c>
      <c r="D359" s="3" t="s">
        <v>248</v>
      </c>
      <c r="E359" s="4" t="s">
        <v>249</v>
      </c>
      <c r="F359" s="5">
        <v>0</v>
      </c>
      <c r="G359" s="5">
        <v>0</v>
      </c>
      <c r="H359" s="5">
        <v>0</v>
      </c>
      <c r="I359" s="5">
        <v>500000</v>
      </c>
      <c r="J359" s="36">
        <v>393855</v>
      </c>
      <c r="K359" s="26">
        <v>100000</v>
      </c>
    </row>
    <row r="360" spans="1:15" ht="12" customHeight="1" x14ac:dyDescent="0.25">
      <c r="A360" s="50" t="s">
        <v>310</v>
      </c>
      <c r="B360" s="51"/>
      <c r="C360" s="51"/>
      <c r="D360" s="51"/>
      <c r="E360" s="51"/>
      <c r="F360" s="6">
        <f>SUM(F358:F359)</f>
        <v>0</v>
      </c>
      <c r="G360" s="6">
        <f t="shared" ref="G360:H360" si="121">SUM(G358:G359)</f>
        <v>0</v>
      </c>
      <c r="H360" s="6">
        <f t="shared" si="121"/>
        <v>0</v>
      </c>
      <c r="I360" s="6">
        <f>SUM(I358:I359)</f>
        <v>500000</v>
      </c>
      <c r="J360" s="6">
        <f t="shared" ref="J360:K360" si="122">SUM(J358:J359)</f>
        <v>393855</v>
      </c>
      <c r="K360" s="6">
        <f t="shared" si="122"/>
        <v>100000</v>
      </c>
    </row>
    <row r="361" spans="1:15" ht="12" customHeight="1" outlineLevel="1" x14ac:dyDescent="0.25">
      <c r="A361" s="3" t="s">
        <v>240</v>
      </c>
      <c r="B361" s="3" t="s">
        <v>311</v>
      </c>
      <c r="C361" s="3" t="s">
        <v>13</v>
      </c>
      <c r="D361" s="3" t="s">
        <v>297</v>
      </c>
      <c r="E361" s="4" t="s">
        <v>298</v>
      </c>
      <c r="F361" s="5">
        <v>2768013</v>
      </c>
      <c r="G361" s="5">
        <v>2768012.48</v>
      </c>
      <c r="H361" s="25">
        <v>0</v>
      </c>
      <c r="I361" s="5">
        <v>0</v>
      </c>
      <c r="J361" s="5">
        <v>0</v>
      </c>
      <c r="K361" s="5">
        <v>0</v>
      </c>
    </row>
    <row r="362" spans="1:15" ht="12" customHeight="1" outlineLevel="1" x14ac:dyDescent="0.25">
      <c r="A362" s="3" t="s">
        <v>240</v>
      </c>
      <c r="B362" s="3" t="s">
        <v>603</v>
      </c>
      <c r="C362" s="3" t="s">
        <v>312</v>
      </c>
      <c r="D362" s="3" t="s">
        <v>263</v>
      </c>
      <c r="E362" s="4" t="s">
        <v>264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26">
        <v>0</v>
      </c>
    </row>
    <row r="363" spans="1:15" ht="12" customHeight="1" outlineLevel="1" x14ac:dyDescent="0.25">
      <c r="A363" s="3" t="s">
        <v>240</v>
      </c>
      <c r="B363" s="3" t="s">
        <v>603</v>
      </c>
      <c r="C363" s="3" t="s">
        <v>312</v>
      </c>
      <c r="D363" s="3" t="s">
        <v>101</v>
      </c>
      <c r="E363" s="4" t="s">
        <v>102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26">
        <v>10000</v>
      </c>
    </row>
    <row r="364" spans="1:15" ht="12" customHeight="1" outlineLevel="1" x14ac:dyDescent="0.25">
      <c r="A364" s="3" t="s">
        <v>240</v>
      </c>
      <c r="B364" s="3" t="s">
        <v>311</v>
      </c>
      <c r="C364" s="3" t="s">
        <v>312</v>
      </c>
      <c r="D364" s="3" t="s">
        <v>248</v>
      </c>
      <c r="E364" s="4" t="s">
        <v>249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26">
        <v>0</v>
      </c>
    </row>
    <row r="365" spans="1:15" ht="12" customHeight="1" x14ac:dyDescent="0.25">
      <c r="A365" s="50" t="s">
        <v>313</v>
      </c>
      <c r="B365" s="51"/>
      <c r="C365" s="51"/>
      <c r="D365" s="51"/>
      <c r="E365" s="51"/>
      <c r="F365" s="6">
        <f>SUM(F361:F364)</f>
        <v>2768013</v>
      </c>
      <c r="G365" s="6">
        <f t="shared" ref="G365:H365" si="123">SUM(G361:G364)</f>
        <v>2768012.48</v>
      </c>
      <c r="H365" s="6">
        <f t="shared" si="123"/>
        <v>0</v>
      </c>
      <c r="I365" s="6">
        <f>SUM(I361:I364)</f>
        <v>0</v>
      </c>
      <c r="J365" s="6">
        <f t="shared" ref="J365:K365" si="124">SUM(J361:J364)</f>
        <v>0</v>
      </c>
      <c r="K365" s="6">
        <f t="shared" si="124"/>
        <v>10000</v>
      </c>
    </row>
    <row r="366" spans="1:15" ht="12" customHeight="1" outlineLevel="1" x14ac:dyDescent="0.25">
      <c r="A366" s="3" t="s">
        <v>240</v>
      </c>
      <c r="B366" s="3" t="s">
        <v>314</v>
      </c>
      <c r="C366" s="3" t="s">
        <v>13</v>
      </c>
      <c r="D366" s="3" t="s">
        <v>297</v>
      </c>
      <c r="E366" s="4" t="s">
        <v>298</v>
      </c>
      <c r="F366" s="5">
        <v>2222130</v>
      </c>
      <c r="G366" s="5">
        <v>2222130</v>
      </c>
      <c r="H366" s="25">
        <v>0</v>
      </c>
      <c r="I366" s="5">
        <v>0</v>
      </c>
      <c r="J366" s="5">
        <v>0</v>
      </c>
      <c r="K366" s="5">
        <v>0</v>
      </c>
    </row>
    <row r="367" spans="1:15" ht="12" customHeight="1" outlineLevel="1" x14ac:dyDescent="0.25">
      <c r="A367" s="3" t="s">
        <v>240</v>
      </c>
      <c r="B367" s="3" t="s">
        <v>314</v>
      </c>
      <c r="C367" s="3" t="s">
        <v>315</v>
      </c>
      <c r="D367" s="3" t="s">
        <v>101</v>
      </c>
      <c r="E367" s="4" t="s">
        <v>102</v>
      </c>
      <c r="F367" s="5">
        <v>0</v>
      </c>
      <c r="G367" s="5">
        <v>0</v>
      </c>
      <c r="H367" s="5">
        <v>0</v>
      </c>
      <c r="I367" s="5">
        <v>100000</v>
      </c>
      <c r="J367" s="5">
        <v>0</v>
      </c>
      <c r="K367" s="26">
        <v>0</v>
      </c>
    </row>
    <row r="368" spans="1:15" ht="12" customHeight="1" outlineLevel="1" x14ac:dyDescent="0.25">
      <c r="A368" s="3" t="s">
        <v>240</v>
      </c>
      <c r="B368" s="3" t="s">
        <v>314</v>
      </c>
      <c r="C368" s="3" t="s">
        <v>315</v>
      </c>
      <c r="D368" s="3" t="s">
        <v>248</v>
      </c>
      <c r="E368" s="4" t="s">
        <v>249</v>
      </c>
      <c r="F368" s="5">
        <v>0</v>
      </c>
      <c r="G368" s="5">
        <v>0</v>
      </c>
      <c r="H368" s="5">
        <v>0</v>
      </c>
      <c r="I368" s="5">
        <v>6900000</v>
      </c>
      <c r="J368" s="5">
        <v>44407</v>
      </c>
      <c r="K368" s="26">
        <v>0</v>
      </c>
    </row>
    <row r="369" spans="1:12" ht="12" customHeight="1" x14ac:dyDescent="0.25">
      <c r="A369" s="50" t="s">
        <v>316</v>
      </c>
      <c r="B369" s="51"/>
      <c r="C369" s="51"/>
      <c r="D369" s="51"/>
      <c r="E369" s="51"/>
      <c r="F369" s="6">
        <f>SUM(F366:F368)</f>
        <v>2222130</v>
      </c>
      <c r="G369" s="6">
        <f t="shared" ref="G369:H369" si="125">SUM(G366:G368)</f>
        <v>2222130</v>
      </c>
      <c r="H369" s="6">
        <f t="shared" si="125"/>
        <v>0</v>
      </c>
      <c r="I369" s="6">
        <f>SUM(I366:I368)</f>
        <v>7000000</v>
      </c>
      <c r="J369" s="6">
        <f t="shared" ref="J369:K369" si="126">SUM(J366:J368)</f>
        <v>44407</v>
      </c>
      <c r="K369" s="6">
        <f t="shared" si="126"/>
        <v>0</v>
      </c>
    </row>
    <row r="370" spans="1:12" ht="12" customHeight="1" outlineLevel="1" x14ac:dyDescent="0.25">
      <c r="A370" s="3" t="s">
        <v>240</v>
      </c>
      <c r="B370" s="3" t="s">
        <v>604</v>
      </c>
      <c r="C370" s="3" t="s">
        <v>13</v>
      </c>
      <c r="D370" s="3" t="s">
        <v>619</v>
      </c>
      <c r="E370" s="4" t="s">
        <v>298</v>
      </c>
      <c r="F370" s="5">
        <v>542833</v>
      </c>
      <c r="G370" s="5">
        <v>542833</v>
      </c>
      <c r="H370" s="25">
        <v>0</v>
      </c>
      <c r="I370" s="5">
        <v>0</v>
      </c>
      <c r="J370" s="5">
        <v>0</v>
      </c>
      <c r="K370" s="5">
        <v>0</v>
      </c>
    </row>
    <row r="371" spans="1:12" ht="12" customHeight="1" outlineLevel="1" x14ac:dyDescent="0.25">
      <c r="A371" s="3" t="s">
        <v>240</v>
      </c>
      <c r="B371" s="3" t="s">
        <v>317</v>
      </c>
      <c r="C371" s="3" t="s">
        <v>202</v>
      </c>
      <c r="D371" s="3" t="s">
        <v>128</v>
      </c>
      <c r="E371" s="4" t="s">
        <v>129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26">
        <v>0</v>
      </c>
    </row>
    <row r="372" spans="1:12" ht="12" customHeight="1" outlineLevel="1" x14ac:dyDescent="0.25">
      <c r="A372" s="3" t="s">
        <v>240</v>
      </c>
      <c r="B372" s="3" t="s">
        <v>317</v>
      </c>
      <c r="C372" s="3" t="s">
        <v>202</v>
      </c>
      <c r="D372" s="3" t="s">
        <v>101</v>
      </c>
      <c r="E372" s="4" t="s">
        <v>102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26">
        <v>0</v>
      </c>
    </row>
    <row r="373" spans="1:12" ht="12" customHeight="1" outlineLevel="1" x14ac:dyDescent="0.25">
      <c r="A373" s="3" t="s">
        <v>240</v>
      </c>
      <c r="B373" s="3" t="s">
        <v>317</v>
      </c>
      <c r="C373" s="3" t="s">
        <v>202</v>
      </c>
      <c r="D373" s="3" t="s">
        <v>231</v>
      </c>
      <c r="E373" s="4" t="s">
        <v>232</v>
      </c>
      <c r="F373" s="5">
        <v>0</v>
      </c>
      <c r="G373" s="5">
        <v>0</v>
      </c>
      <c r="H373" s="5">
        <v>0</v>
      </c>
      <c r="I373" s="5">
        <v>678543</v>
      </c>
      <c r="J373" s="5">
        <v>678542.59</v>
      </c>
      <c r="K373" s="26">
        <v>0</v>
      </c>
    </row>
    <row r="374" spans="1:12" ht="12" customHeight="1" x14ac:dyDescent="0.25">
      <c r="A374" s="50" t="s">
        <v>318</v>
      </c>
      <c r="B374" s="51"/>
      <c r="C374" s="51"/>
      <c r="D374" s="51"/>
      <c r="E374" s="51"/>
      <c r="F374" s="6">
        <f>SUM(F370:F373)</f>
        <v>542833</v>
      </c>
      <c r="G374" s="6">
        <f t="shared" ref="G374:H374" si="127">SUM(G370:G373)</f>
        <v>542833</v>
      </c>
      <c r="H374" s="6">
        <f t="shared" si="127"/>
        <v>0</v>
      </c>
      <c r="I374" s="6">
        <f>SUM(I370:I373)</f>
        <v>678543</v>
      </c>
      <c r="J374" s="6">
        <f t="shared" ref="J374:K374" si="128">SUM(J370:J373)</f>
        <v>678542.59</v>
      </c>
      <c r="K374" s="6">
        <f t="shared" si="128"/>
        <v>0</v>
      </c>
    </row>
    <row r="375" spans="1:12" ht="12" customHeight="1" outlineLevel="1" x14ac:dyDescent="0.25">
      <c r="A375" s="3" t="s">
        <v>240</v>
      </c>
      <c r="B375" s="3" t="s">
        <v>635</v>
      </c>
      <c r="C375" s="3" t="s">
        <v>13</v>
      </c>
      <c r="D375" s="3" t="s">
        <v>297</v>
      </c>
      <c r="E375" s="4" t="s">
        <v>298</v>
      </c>
      <c r="F375" s="5">
        <v>0</v>
      </c>
      <c r="G375" s="5">
        <v>0</v>
      </c>
      <c r="H375" s="25">
        <v>17000000</v>
      </c>
      <c r="I375" s="5">
        <v>0</v>
      </c>
      <c r="J375" s="5">
        <v>0</v>
      </c>
      <c r="K375" s="5">
        <v>0</v>
      </c>
    </row>
    <row r="376" spans="1:12" ht="12" customHeight="1" x14ac:dyDescent="0.25">
      <c r="A376" s="3" t="s">
        <v>240</v>
      </c>
      <c r="B376" s="3" t="s">
        <v>605</v>
      </c>
      <c r="C376" s="3" t="s">
        <v>340</v>
      </c>
      <c r="D376" s="3" t="s">
        <v>101</v>
      </c>
      <c r="E376" s="4" t="s">
        <v>102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26">
        <v>0</v>
      </c>
    </row>
    <row r="377" spans="1:12" ht="12" customHeight="1" x14ac:dyDescent="0.25">
      <c r="A377" s="3" t="s">
        <v>240</v>
      </c>
      <c r="B377" s="3" t="s">
        <v>605</v>
      </c>
      <c r="C377" s="3" t="s">
        <v>340</v>
      </c>
      <c r="D377" s="3" t="s">
        <v>248</v>
      </c>
      <c r="E377" s="4" t="s">
        <v>249</v>
      </c>
      <c r="F377" s="5">
        <v>0</v>
      </c>
      <c r="G377" s="5">
        <v>0</v>
      </c>
      <c r="H377" s="5">
        <v>0</v>
      </c>
      <c r="I377" s="5">
        <v>5280500</v>
      </c>
      <c r="J377" s="36">
        <v>1467834.43</v>
      </c>
      <c r="K377" s="26">
        <v>23000000</v>
      </c>
    </row>
    <row r="378" spans="1:12" ht="12" customHeight="1" x14ac:dyDescent="0.25">
      <c r="A378" s="50" t="s">
        <v>606</v>
      </c>
      <c r="B378" s="51"/>
      <c r="C378" s="51"/>
      <c r="D378" s="51"/>
      <c r="E378" s="51"/>
      <c r="F378" s="6">
        <f t="shared" ref="F378:K378" si="129">SUM(F375:F377)</f>
        <v>0</v>
      </c>
      <c r="G378" s="6">
        <f t="shared" si="129"/>
        <v>0</v>
      </c>
      <c r="H378" s="6">
        <f t="shared" si="129"/>
        <v>17000000</v>
      </c>
      <c r="I378" s="6">
        <f t="shared" si="129"/>
        <v>5280500</v>
      </c>
      <c r="J378" s="6">
        <f t="shared" si="129"/>
        <v>1467834.43</v>
      </c>
      <c r="K378" s="6">
        <f t="shared" si="129"/>
        <v>23000000</v>
      </c>
    </row>
    <row r="379" spans="1:12" ht="12" customHeight="1" x14ac:dyDescent="0.25">
      <c r="A379" s="3" t="s">
        <v>240</v>
      </c>
      <c r="B379" s="3" t="s">
        <v>614</v>
      </c>
      <c r="C379" s="3"/>
      <c r="D379" s="3" t="s">
        <v>115</v>
      </c>
      <c r="E379" s="4" t="s">
        <v>116</v>
      </c>
      <c r="F379" s="5">
        <v>776457</v>
      </c>
      <c r="G379" s="5">
        <v>776457</v>
      </c>
      <c r="H379" s="5">
        <v>0</v>
      </c>
      <c r="I379" s="5">
        <v>0</v>
      </c>
      <c r="J379" s="5">
        <v>0</v>
      </c>
      <c r="K379" s="26">
        <v>0</v>
      </c>
    </row>
    <row r="380" spans="1:12" ht="12" customHeight="1" x14ac:dyDescent="0.25">
      <c r="A380" s="3" t="s">
        <v>240</v>
      </c>
      <c r="B380" s="3" t="s">
        <v>615</v>
      </c>
      <c r="C380" s="3" t="s">
        <v>618</v>
      </c>
      <c r="D380" s="3" t="s">
        <v>101</v>
      </c>
      <c r="E380" s="4" t="s">
        <v>102</v>
      </c>
      <c r="F380" s="5">
        <v>0</v>
      </c>
      <c r="G380" s="5">
        <v>0</v>
      </c>
      <c r="H380" s="5">
        <v>0</v>
      </c>
      <c r="I380" s="5">
        <v>1200000</v>
      </c>
      <c r="J380" s="36">
        <v>24200</v>
      </c>
      <c r="K380" s="26">
        <v>100000</v>
      </c>
    </row>
    <row r="381" spans="1:12" ht="12" customHeight="1" x14ac:dyDescent="0.25">
      <c r="A381" s="50" t="s">
        <v>613</v>
      </c>
      <c r="B381" s="51"/>
      <c r="C381" s="51"/>
      <c r="D381" s="51"/>
      <c r="E381" s="51"/>
      <c r="F381" s="6">
        <f>SUM(F379:F380)</f>
        <v>776457</v>
      </c>
      <c r="G381" s="6">
        <f t="shared" ref="G381:H381" si="130">SUM(G379:G380)</f>
        <v>776457</v>
      </c>
      <c r="H381" s="6">
        <f t="shared" si="130"/>
        <v>0</v>
      </c>
      <c r="I381" s="6">
        <f>SUM(I379:I380)</f>
        <v>1200000</v>
      </c>
      <c r="J381" s="6">
        <f t="shared" ref="J381:K381" si="131">SUM(J379:J380)</f>
        <v>24200</v>
      </c>
      <c r="K381" s="6">
        <f t="shared" si="131"/>
        <v>100000</v>
      </c>
    </row>
    <row r="382" spans="1:12" ht="12" customHeight="1" outlineLevel="1" x14ac:dyDescent="0.25">
      <c r="A382" s="3" t="s">
        <v>240</v>
      </c>
      <c r="B382" s="3" t="s">
        <v>617</v>
      </c>
      <c r="C382" s="3" t="s">
        <v>13</v>
      </c>
      <c r="D382" s="3" t="s">
        <v>619</v>
      </c>
      <c r="E382" s="4" t="s">
        <v>298</v>
      </c>
      <c r="F382" s="5">
        <v>2700000</v>
      </c>
      <c r="G382" s="5">
        <v>0</v>
      </c>
      <c r="H382" s="25">
        <v>2700000</v>
      </c>
      <c r="I382" s="5">
        <v>0</v>
      </c>
      <c r="J382" s="5">
        <v>0</v>
      </c>
      <c r="K382" s="5">
        <v>0</v>
      </c>
    </row>
    <row r="383" spans="1:12" ht="12" customHeight="1" outlineLevel="1" x14ac:dyDescent="0.25">
      <c r="A383" s="3" t="s">
        <v>240</v>
      </c>
      <c r="B383" s="3" t="s">
        <v>617</v>
      </c>
      <c r="C383" s="3" t="s">
        <v>537</v>
      </c>
      <c r="D383" s="3" t="s">
        <v>101</v>
      </c>
      <c r="E383" s="4" t="s">
        <v>102</v>
      </c>
      <c r="F383" s="5">
        <v>0</v>
      </c>
      <c r="G383" s="5">
        <v>0</v>
      </c>
      <c r="H383" s="5">
        <v>0</v>
      </c>
      <c r="I383" s="5">
        <v>250000</v>
      </c>
      <c r="J383" s="36">
        <v>61710</v>
      </c>
      <c r="K383" s="26">
        <v>100000</v>
      </c>
    </row>
    <row r="384" spans="1:12" ht="12" customHeight="1" outlineLevel="1" x14ac:dyDescent="0.25">
      <c r="A384" s="3" t="s">
        <v>240</v>
      </c>
      <c r="B384" s="3" t="s">
        <v>617</v>
      </c>
      <c r="C384" s="3" t="s">
        <v>537</v>
      </c>
      <c r="D384" s="3" t="s">
        <v>231</v>
      </c>
      <c r="E384" s="4" t="s">
        <v>232</v>
      </c>
      <c r="F384" s="5">
        <v>0</v>
      </c>
      <c r="G384" s="5">
        <v>0</v>
      </c>
      <c r="H384" s="5">
        <v>0</v>
      </c>
      <c r="I384" s="5">
        <v>3000000</v>
      </c>
      <c r="J384" s="5">
        <v>0</v>
      </c>
      <c r="K384" s="26">
        <v>0</v>
      </c>
    </row>
    <row r="385" spans="1:11" ht="12" customHeight="1" x14ac:dyDescent="0.25">
      <c r="A385" s="50" t="s">
        <v>616</v>
      </c>
      <c r="B385" s="51"/>
      <c r="C385" s="51"/>
      <c r="D385" s="51"/>
      <c r="E385" s="51"/>
      <c r="F385" s="6">
        <f>SUM(F382:F384)</f>
        <v>2700000</v>
      </c>
      <c r="G385" s="6">
        <f t="shared" ref="G385:H385" si="132">SUM(G382:G384)</f>
        <v>0</v>
      </c>
      <c r="H385" s="6">
        <f t="shared" si="132"/>
        <v>2700000</v>
      </c>
      <c r="I385" s="6">
        <f>SUM(I382:I384)</f>
        <v>3250000</v>
      </c>
      <c r="J385" s="6">
        <f t="shared" ref="J385:K385" si="133">SUM(J382:J384)</f>
        <v>61710</v>
      </c>
      <c r="K385" s="6">
        <f t="shared" si="133"/>
        <v>100000</v>
      </c>
    </row>
    <row r="386" spans="1:11" ht="12" customHeight="1" outlineLevel="1" x14ac:dyDescent="0.25">
      <c r="A386" s="3" t="s">
        <v>240</v>
      </c>
      <c r="B386" s="3" t="s">
        <v>319</v>
      </c>
      <c r="C386" s="8"/>
      <c r="D386" s="3" t="s">
        <v>115</v>
      </c>
      <c r="E386" s="4" t="s">
        <v>116</v>
      </c>
      <c r="F386" s="5">
        <v>1535000</v>
      </c>
      <c r="G386" s="30">
        <v>1535000</v>
      </c>
      <c r="H386" s="25">
        <v>1500000</v>
      </c>
      <c r="I386" s="5">
        <v>0</v>
      </c>
      <c r="J386" s="5">
        <v>0</v>
      </c>
      <c r="K386" s="5">
        <v>0</v>
      </c>
    </row>
    <row r="387" spans="1:11" ht="12" customHeight="1" outlineLevel="1" x14ac:dyDescent="0.25">
      <c r="A387" s="3" t="s">
        <v>240</v>
      </c>
      <c r="B387" s="3" t="s">
        <v>319</v>
      </c>
      <c r="C387" s="8"/>
      <c r="D387" s="3" t="s">
        <v>117</v>
      </c>
      <c r="E387" s="4" t="s">
        <v>118</v>
      </c>
      <c r="F387" s="5">
        <v>318900</v>
      </c>
      <c r="G387" s="30">
        <v>318900</v>
      </c>
      <c r="H387" s="25">
        <v>0</v>
      </c>
      <c r="I387" s="5">
        <v>0</v>
      </c>
      <c r="J387" s="30">
        <v>0</v>
      </c>
      <c r="K387" s="5">
        <v>0</v>
      </c>
    </row>
    <row r="388" spans="1:11" ht="12" customHeight="1" outlineLevel="1" x14ac:dyDescent="0.25">
      <c r="A388" s="3" t="s">
        <v>240</v>
      </c>
      <c r="B388" s="3" t="s">
        <v>319</v>
      </c>
      <c r="C388" s="11">
        <v>3329</v>
      </c>
      <c r="D388" s="3" t="s">
        <v>101</v>
      </c>
      <c r="E388" s="4" t="s">
        <v>102</v>
      </c>
      <c r="F388" s="5">
        <v>0</v>
      </c>
      <c r="G388" s="5">
        <v>0</v>
      </c>
      <c r="H388" s="5">
        <v>0</v>
      </c>
      <c r="I388" s="5">
        <v>0</v>
      </c>
      <c r="J388" s="30">
        <v>0</v>
      </c>
      <c r="K388" s="26">
        <v>0</v>
      </c>
    </row>
    <row r="389" spans="1:11" ht="12" customHeight="1" outlineLevel="1" x14ac:dyDescent="0.25">
      <c r="A389" s="3" t="s">
        <v>240</v>
      </c>
      <c r="B389" s="3" t="s">
        <v>319</v>
      </c>
      <c r="C389" s="3" t="s">
        <v>320</v>
      </c>
      <c r="D389" s="3" t="s">
        <v>84</v>
      </c>
      <c r="E389" s="4" t="s">
        <v>85</v>
      </c>
      <c r="F389" s="5">
        <v>0</v>
      </c>
      <c r="G389" s="5">
        <v>0</v>
      </c>
      <c r="H389" s="5">
        <v>0</v>
      </c>
      <c r="I389" s="5">
        <v>650000</v>
      </c>
      <c r="J389" s="30">
        <v>637837.42000000004</v>
      </c>
      <c r="K389" s="26">
        <v>0</v>
      </c>
    </row>
    <row r="390" spans="1:11" ht="12" customHeight="1" outlineLevel="1" x14ac:dyDescent="0.25">
      <c r="A390" s="3" t="s">
        <v>240</v>
      </c>
      <c r="B390" s="3" t="s">
        <v>319</v>
      </c>
      <c r="C390" s="3" t="s">
        <v>320</v>
      </c>
      <c r="D390" s="3" t="s">
        <v>321</v>
      </c>
      <c r="E390" s="4" t="s">
        <v>322</v>
      </c>
      <c r="F390" s="5">
        <v>0</v>
      </c>
      <c r="G390" s="5">
        <v>0</v>
      </c>
      <c r="H390" s="5">
        <v>0</v>
      </c>
      <c r="I390" s="5">
        <v>1876367</v>
      </c>
      <c r="J390" s="30">
        <v>0</v>
      </c>
      <c r="K390" s="26">
        <v>2000000</v>
      </c>
    </row>
    <row r="391" spans="1:11" ht="12" customHeight="1" x14ac:dyDescent="0.25">
      <c r="A391" s="50" t="s">
        <v>323</v>
      </c>
      <c r="B391" s="51"/>
      <c r="C391" s="51"/>
      <c r="D391" s="51"/>
      <c r="E391" s="51"/>
      <c r="F391" s="6">
        <f>SUM(F386:F390)</f>
        <v>1853900</v>
      </c>
      <c r="G391" s="6">
        <f t="shared" ref="G391:H391" si="134">SUM(G386:G390)</f>
        <v>1853900</v>
      </c>
      <c r="H391" s="6">
        <f t="shared" si="134"/>
        <v>1500000</v>
      </c>
      <c r="I391" s="6">
        <f>SUM(I386:I390)</f>
        <v>2526367</v>
      </c>
      <c r="J391" s="6">
        <f t="shared" ref="J391:K391" si="135">SUM(J386:J390)</f>
        <v>637837.42000000004</v>
      </c>
      <c r="K391" s="6">
        <f t="shared" si="135"/>
        <v>2000000</v>
      </c>
    </row>
    <row r="392" spans="1:11" ht="12" customHeight="1" outlineLevel="1" x14ac:dyDescent="0.25">
      <c r="A392" s="3" t="s">
        <v>240</v>
      </c>
      <c r="B392" s="3" t="s">
        <v>324</v>
      </c>
      <c r="C392" s="3" t="s">
        <v>320</v>
      </c>
      <c r="D392" s="3" t="s">
        <v>321</v>
      </c>
      <c r="E392" s="4" t="s">
        <v>322</v>
      </c>
      <c r="F392" s="5">
        <v>0</v>
      </c>
      <c r="G392" s="5">
        <v>0</v>
      </c>
      <c r="H392" s="5">
        <v>0</v>
      </c>
      <c r="I392" s="5">
        <v>500000</v>
      </c>
      <c r="J392" s="5">
        <v>0</v>
      </c>
      <c r="K392" s="26">
        <v>500000</v>
      </c>
    </row>
    <row r="393" spans="1:11" ht="12" customHeight="1" x14ac:dyDescent="0.25">
      <c r="A393" s="50" t="s">
        <v>325</v>
      </c>
      <c r="B393" s="51"/>
      <c r="C393" s="51"/>
      <c r="D393" s="51"/>
      <c r="E393" s="51"/>
      <c r="F393" s="6">
        <f>SUM(F392)</f>
        <v>0</v>
      </c>
      <c r="G393" s="6">
        <f t="shared" ref="G393:H393" si="136">SUM(G392)</f>
        <v>0</v>
      </c>
      <c r="H393" s="6">
        <f t="shared" si="136"/>
        <v>0</v>
      </c>
      <c r="I393" s="6">
        <f t="shared" ref="I393:K393" si="137">SUM(I392)</f>
        <v>500000</v>
      </c>
      <c r="J393" s="6">
        <f t="shared" si="137"/>
        <v>0</v>
      </c>
      <c r="K393" s="6">
        <f t="shared" si="137"/>
        <v>500000</v>
      </c>
    </row>
    <row r="394" spans="1:11" ht="12" customHeight="1" outlineLevel="1" x14ac:dyDescent="0.25">
      <c r="A394" s="3" t="s">
        <v>240</v>
      </c>
      <c r="B394" s="3" t="s">
        <v>326</v>
      </c>
      <c r="C394" s="3" t="s">
        <v>327</v>
      </c>
      <c r="D394" s="3" t="s">
        <v>101</v>
      </c>
      <c r="E394" s="4" t="s">
        <v>102</v>
      </c>
      <c r="F394" s="5">
        <v>0</v>
      </c>
      <c r="G394" s="5">
        <v>0</v>
      </c>
      <c r="H394" s="5">
        <v>0</v>
      </c>
      <c r="I394" s="5">
        <v>350000</v>
      </c>
      <c r="J394" s="5">
        <v>169400</v>
      </c>
      <c r="K394" s="26">
        <v>331540</v>
      </c>
    </row>
    <row r="395" spans="1:11" ht="12" customHeight="1" x14ac:dyDescent="0.25">
      <c r="A395" s="50" t="s">
        <v>328</v>
      </c>
      <c r="B395" s="51"/>
      <c r="C395" s="51"/>
      <c r="D395" s="51"/>
      <c r="E395" s="51"/>
      <c r="F395" s="6">
        <f>SUM(F394)</f>
        <v>0</v>
      </c>
      <c r="G395" s="6">
        <f t="shared" ref="G395:H395" si="138">SUM(G394)</f>
        <v>0</v>
      </c>
      <c r="H395" s="6">
        <f t="shared" si="138"/>
        <v>0</v>
      </c>
      <c r="I395" s="6">
        <f t="shared" ref="I395:K395" si="139">SUM(I394)</f>
        <v>350000</v>
      </c>
      <c r="J395" s="6">
        <f t="shared" si="139"/>
        <v>169400</v>
      </c>
      <c r="K395" s="6">
        <f t="shared" si="139"/>
        <v>331540</v>
      </c>
    </row>
    <row r="396" spans="1:11" s="7" customFormat="1" ht="12" customHeight="1" x14ac:dyDescent="0.25">
      <c r="A396" s="55" t="s">
        <v>329</v>
      </c>
      <c r="B396" s="56"/>
      <c r="C396" s="56"/>
      <c r="D396" s="56"/>
      <c r="E396" s="56"/>
      <c r="F396" s="10">
        <f>SUM(F282,F286,F290,F293,F295,F299,F301,F303,F305,F312,F319,F321,F323,F325,F327,F329,F341,F343,F347,F357,F360,F365,F369,F374,F378,F381,F385,F391,F393,F395)</f>
        <v>21521307</v>
      </c>
      <c r="G396" s="10">
        <f t="shared" ref="G396:H396" si="140">SUM(G282,G286,G290,G293,G295,G299,G301,G303,G305,G312,G319,G321,G323,G325,G327,G329,G341,G343,G347,G357,G360,G365,G369,G374,G378,G381,G385,G391,G393,G395)</f>
        <v>18196387.380000003</v>
      </c>
      <c r="H396" s="10">
        <f t="shared" si="140"/>
        <v>26567800</v>
      </c>
      <c r="I396" s="10">
        <f>SUM(I282,I286,I290,I293,I295,I299,I301,I303,I305,I312,I319,I321,I323,I325,I327,I329,I341,I343,I347,I357,I360,I365,I369,I374,I378,I381,I385,I391,I393,I395)</f>
        <v>25758539</v>
      </c>
      <c r="J396" s="10">
        <f t="shared" ref="J396:K396" si="141">SUM(J282,J286,J290,J293,J295,J299,J301,J303,J305,J312,J319,J321,J323,J325,J327,J329,J341,J343,J347,J357,J360,J365,J369,J374,J378,J381,J385,J391,J393,J395)</f>
        <v>5569009.2199999997</v>
      </c>
      <c r="K396" s="10">
        <f t="shared" si="141"/>
        <v>47478771</v>
      </c>
    </row>
    <row r="397" spans="1:11" ht="12" customHeight="1" outlineLevel="1" x14ac:dyDescent="0.25">
      <c r="A397" s="3" t="s">
        <v>330</v>
      </c>
      <c r="B397" s="3" t="s">
        <v>331</v>
      </c>
      <c r="C397" s="3" t="s">
        <v>303</v>
      </c>
      <c r="D397" s="3" t="s">
        <v>332</v>
      </c>
      <c r="E397" s="4" t="s">
        <v>333</v>
      </c>
      <c r="F397" s="5">
        <v>36711</v>
      </c>
      <c r="G397" s="36">
        <v>20568</v>
      </c>
      <c r="H397" s="25">
        <v>36810</v>
      </c>
      <c r="I397" s="5">
        <v>0</v>
      </c>
      <c r="J397" s="5">
        <v>0</v>
      </c>
      <c r="K397" s="5">
        <v>0</v>
      </c>
    </row>
    <row r="398" spans="1:11" ht="12" customHeight="1" outlineLevel="1" x14ac:dyDescent="0.25">
      <c r="A398" s="3" t="s">
        <v>330</v>
      </c>
      <c r="B398" s="3" t="s">
        <v>594</v>
      </c>
      <c r="C398" s="3" t="s">
        <v>303</v>
      </c>
      <c r="D398" s="3" t="s">
        <v>340</v>
      </c>
      <c r="E398" s="4" t="s">
        <v>341</v>
      </c>
      <c r="F398" s="5">
        <v>0</v>
      </c>
      <c r="G398" s="5">
        <v>0</v>
      </c>
      <c r="H398" s="25">
        <v>0</v>
      </c>
      <c r="I398" s="5">
        <v>0</v>
      </c>
      <c r="J398" s="5">
        <v>0</v>
      </c>
      <c r="K398" s="5">
        <v>0</v>
      </c>
    </row>
    <row r="399" spans="1:11" ht="12" customHeight="1" outlineLevel="1" x14ac:dyDescent="0.25">
      <c r="A399" s="3" t="s">
        <v>330</v>
      </c>
      <c r="B399" s="3" t="s">
        <v>331</v>
      </c>
      <c r="C399" s="3" t="s">
        <v>303</v>
      </c>
      <c r="D399" s="3" t="s">
        <v>146</v>
      </c>
      <c r="E399" s="4" t="s">
        <v>147</v>
      </c>
      <c r="F399" s="5">
        <v>0</v>
      </c>
      <c r="G399" s="5">
        <v>0</v>
      </c>
      <c r="H399" s="5">
        <v>0</v>
      </c>
      <c r="I399" s="5">
        <v>10000</v>
      </c>
      <c r="J399" s="5">
        <v>0</v>
      </c>
      <c r="K399" s="26">
        <v>10000</v>
      </c>
    </row>
    <row r="400" spans="1:11" ht="12" customHeight="1" outlineLevel="1" x14ac:dyDescent="0.25">
      <c r="A400" s="3" t="s">
        <v>330</v>
      </c>
      <c r="B400" s="3" t="s">
        <v>331</v>
      </c>
      <c r="C400" s="3" t="s">
        <v>303</v>
      </c>
      <c r="D400" s="3" t="s">
        <v>101</v>
      </c>
      <c r="E400" s="4" t="s">
        <v>102</v>
      </c>
      <c r="F400" s="5">
        <v>0</v>
      </c>
      <c r="G400" s="5">
        <v>0</v>
      </c>
      <c r="H400" s="5">
        <v>0</v>
      </c>
      <c r="I400" s="5">
        <v>5000</v>
      </c>
      <c r="J400" s="5">
        <v>0</v>
      </c>
      <c r="K400" s="26">
        <v>0</v>
      </c>
    </row>
    <row r="401" spans="1:11" ht="12" customHeight="1" outlineLevel="1" x14ac:dyDescent="0.25">
      <c r="A401" s="3" t="s">
        <v>330</v>
      </c>
      <c r="B401" s="3" t="s">
        <v>331</v>
      </c>
      <c r="C401" s="3" t="s">
        <v>303</v>
      </c>
      <c r="D401" s="3" t="s">
        <v>334</v>
      </c>
      <c r="E401" s="4" t="s">
        <v>335</v>
      </c>
      <c r="F401" s="5">
        <v>0</v>
      </c>
      <c r="G401" s="5">
        <v>0</v>
      </c>
      <c r="H401" s="5">
        <v>0</v>
      </c>
      <c r="I401" s="5">
        <v>1000</v>
      </c>
      <c r="J401" s="5">
        <v>0</v>
      </c>
      <c r="K401" s="26">
        <v>1000</v>
      </c>
    </row>
    <row r="402" spans="1:11" ht="12" customHeight="1" outlineLevel="1" x14ac:dyDescent="0.25">
      <c r="A402" s="3" t="s">
        <v>330</v>
      </c>
      <c r="B402" s="3" t="s">
        <v>331</v>
      </c>
      <c r="C402" s="3" t="s">
        <v>303</v>
      </c>
      <c r="D402" s="3" t="s">
        <v>336</v>
      </c>
      <c r="E402" s="4" t="s">
        <v>337</v>
      </c>
      <c r="F402" s="5">
        <v>0</v>
      </c>
      <c r="G402" s="5">
        <v>0</v>
      </c>
      <c r="H402" s="5">
        <v>0</v>
      </c>
      <c r="I402" s="5">
        <v>100000</v>
      </c>
      <c r="J402" s="5">
        <v>0</v>
      </c>
      <c r="K402" s="26">
        <v>100000</v>
      </c>
    </row>
    <row r="403" spans="1:11" ht="12" customHeight="1" x14ac:dyDescent="0.25">
      <c r="A403" s="50" t="s">
        <v>338</v>
      </c>
      <c r="B403" s="51"/>
      <c r="C403" s="51"/>
      <c r="D403" s="51"/>
      <c r="E403" s="51"/>
      <c r="F403" s="6">
        <f>SUM(F397:F402)</f>
        <v>36711</v>
      </c>
      <c r="G403" s="6">
        <f t="shared" ref="G403:H403" si="142">SUM(G397:G402)</f>
        <v>20568</v>
      </c>
      <c r="H403" s="6">
        <f t="shared" si="142"/>
        <v>36810</v>
      </c>
      <c r="I403" s="6">
        <f>SUM(I397:I402)</f>
        <v>116000</v>
      </c>
      <c r="J403" s="6">
        <f t="shared" ref="J403:K403" si="143">SUM(J397:J402)</f>
        <v>0</v>
      </c>
      <c r="K403" s="6">
        <f t="shared" si="143"/>
        <v>111000</v>
      </c>
    </row>
    <row r="404" spans="1:11" ht="12" customHeight="1" outlineLevel="1" x14ac:dyDescent="0.25">
      <c r="A404" s="3" t="s">
        <v>330</v>
      </c>
      <c r="B404" s="3" t="s">
        <v>339</v>
      </c>
      <c r="C404" s="3" t="s">
        <v>303</v>
      </c>
      <c r="D404" s="3" t="s">
        <v>340</v>
      </c>
      <c r="E404" s="4" t="s">
        <v>341</v>
      </c>
      <c r="F404" s="5">
        <v>63043</v>
      </c>
      <c r="G404" s="36">
        <v>138162.5</v>
      </c>
      <c r="H404" s="25">
        <v>10000</v>
      </c>
      <c r="I404" s="5">
        <v>0</v>
      </c>
      <c r="J404" s="5">
        <v>0</v>
      </c>
      <c r="K404" s="5">
        <v>0</v>
      </c>
    </row>
    <row r="405" spans="1:11" ht="12" customHeight="1" outlineLevel="1" x14ac:dyDescent="0.25">
      <c r="A405" s="3" t="s">
        <v>330</v>
      </c>
      <c r="B405" s="3" t="s">
        <v>339</v>
      </c>
      <c r="C405" s="3" t="s">
        <v>303</v>
      </c>
      <c r="D405" s="3" t="s">
        <v>334</v>
      </c>
      <c r="E405" s="4" t="s">
        <v>335</v>
      </c>
      <c r="F405" s="5">
        <v>0</v>
      </c>
      <c r="G405" s="5">
        <v>0</v>
      </c>
      <c r="H405" s="5">
        <v>0</v>
      </c>
      <c r="I405" s="5">
        <v>10000</v>
      </c>
      <c r="J405" s="5">
        <v>0</v>
      </c>
      <c r="K405" s="26">
        <v>0</v>
      </c>
    </row>
    <row r="406" spans="1:11" ht="12" customHeight="1" outlineLevel="1" x14ac:dyDescent="0.25">
      <c r="A406" s="3" t="s">
        <v>330</v>
      </c>
      <c r="B406" s="3" t="s">
        <v>597</v>
      </c>
      <c r="C406" s="3" t="s">
        <v>303</v>
      </c>
      <c r="D406" s="3" t="s">
        <v>336</v>
      </c>
      <c r="E406" s="4" t="s">
        <v>337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26">
        <v>0</v>
      </c>
    </row>
    <row r="407" spans="1:11" ht="12" customHeight="1" x14ac:dyDescent="0.25">
      <c r="A407" s="50" t="s">
        <v>342</v>
      </c>
      <c r="B407" s="51"/>
      <c r="C407" s="51"/>
      <c r="D407" s="51"/>
      <c r="E407" s="51"/>
      <c r="F407" s="6">
        <f>SUM(F404:F406)</f>
        <v>63043</v>
      </c>
      <c r="G407" s="6">
        <f t="shared" ref="G407:H407" si="144">SUM(G404:G406)</f>
        <v>138162.5</v>
      </c>
      <c r="H407" s="6">
        <f t="shared" si="144"/>
        <v>10000</v>
      </c>
      <c r="I407" s="6">
        <f>SUM(I404:I406)</f>
        <v>10000</v>
      </c>
      <c r="J407" s="6">
        <f t="shared" ref="J407:K407" si="145">SUM(J404:J406)</f>
        <v>0</v>
      </c>
      <c r="K407" s="6">
        <f t="shared" si="145"/>
        <v>0</v>
      </c>
    </row>
    <row r="408" spans="1:11" ht="12" customHeight="1" outlineLevel="1" x14ac:dyDescent="0.25">
      <c r="A408" s="3" t="s">
        <v>330</v>
      </c>
      <c r="B408" s="3" t="s">
        <v>343</v>
      </c>
      <c r="C408" s="3" t="s">
        <v>303</v>
      </c>
      <c r="D408" s="3" t="s">
        <v>79</v>
      </c>
      <c r="E408" s="4" t="s">
        <v>194</v>
      </c>
      <c r="F408" s="5">
        <v>55969</v>
      </c>
      <c r="G408" s="36">
        <v>55969</v>
      </c>
      <c r="H408" s="25">
        <v>10000</v>
      </c>
      <c r="I408" s="5">
        <v>0</v>
      </c>
      <c r="J408" s="5">
        <v>0</v>
      </c>
      <c r="K408" s="5">
        <v>0</v>
      </c>
    </row>
    <row r="409" spans="1:11" ht="12" customHeight="1" outlineLevel="1" x14ac:dyDescent="0.25">
      <c r="A409" s="3" t="s">
        <v>330</v>
      </c>
      <c r="B409" s="3" t="s">
        <v>343</v>
      </c>
      <c r="C409" s="3" t="s">
        <v>303</v>
      </c>
      <c r="D409" s="3" t="s">
        <v>101</v>
      </c>
      <c r="E409" s="4" t="s">
        <v>102</v>
      </c>
      <c r="F409" s="5">
        <v>0</v>
      </c>
      <c r="G409" s="5">
        <v>0</v>
      </c>
      <c r="H409" s="5">
        <v>0</v>
      </c>
      <c r="I409" s="5">
        <v>5000</v>
      </c>
      <c r="J409" s="5">
        <v>0</v>
      </c>
      <c r="K409" s="26">
        <v>5000</v>
      </c>
    </row>
    <row r="410" spans="1:11" ht="12" customHeight="1" x14ac:dyDescent="0.25">
      <c r="A410" s="50" t="s">
        <v>344</v>
      </c>
      <c r="B410" s="51"/>
      <c r="C410" s="51"/>
      <c r="D410" s="51"/>
      <c r="E410" s="51"/>
      <c r="F410" s="6">
        <f>SUM(F408:F409)</f>
        <v>55969</v>
      </c>
      <c r="G410" s="6">
        <f t="shared" ref="G410:H410" si="146">SUM(G408:G409)</f>
        <v>55969</v>
      </c>
      <c r="H410" s="6">
        <f t="shared" si="146"/>
        <v>10000</v>
      </c>
      <c r="I410" s="6">
        <f>SUM(I408:I409)</f>
        <v>5000</v>
      </c>
      <c r="J410" s="6">
        <f t="shared" ref="J410:K410" si="147">SUM(J408:J409)</f>
        <v>0</v>
      </c>
      <c r="K410" s="6">
        <f t="shared" si="147"/>
        <v>5000</v>
      </c>
    </row>
    <row r="411" spans="1:11" ht="12" customHeight="1" outlineLevel="1" x14ac:dyDescent="0.25">
      <c r="A411" s="3" t="s">
        <v>330</v>
      </c>
      <c r="B411" s="3" t="s">
        <v>345</v>
      </c>
      <c r="C411" s="3" t="s">
        <v>252</v>
      </c>
      <c r="D411" s="3" t="s">
        <v>101</v>
      </c>
      <c r="E411" s="4" t="s">
        <v>102</v>
      </c>
      <c r="F411" s="5">
        <v>0</v>
      </c>
      <c r="G411" s="5">
        <v>0</v>
      </c>
      <c r="H411" s="5">
        <v>0</v>
      </c>
      <c r="I411" s="5">
        <v>150000</v>
      </c>
      <c r="J411" s="36">
        <v>63762.5</v>
      </c>
      <c r="K411" s="26">
        <v>100000</v>
      </c>
    </row>
    <row r="412" spans="1:11" ht="12" customHeight="1" x14ac:dyDescent="0.25">
      <c r="A412" s="50" t="s">
        <v>346</v>
      </c>
      <c r="B412" s="51"/>
      <c r="C412" s="51"/>
      <c r="D412" s="51"/>
      <c r="E412" s="51"/>
      <c r="F412" s="6">
        <f>SUM(F411)</f>
        <v>0</v>
      </c>
      <c r="G412" s="6">
        <f t="shared" ref="G412:H412" si="148">SUM(G411)</f>
        <v>0</v>
      </c>
      <c r="H412" s="6">
        <f t="shared" si="148"/>
        <v>0</v>
      </c>
      <c r="I412" s="6">
        <f t="shared" ref="I412:K412" si="149">SUM(I411)</f>
        <v>150000</v>
      </c>
      <c r="J412" s="6">
        <f t="shared" si="149"/>
        <v>63762.5</v>
      </c>
      <c r="K412" s="6">
        <f t="shared" si="149"/>
        <v>100000</v>
      </c>
    </row>
    <row r="413" spans="1:11" ht="12" customHeight="1" outlineLevel="1" x14ac:dyDescent="0.25">
      <c r="A413" s="3" t="s">
        <v>330</v>
      </c>
      <c r="B413" s="3" t="s">
        <v>347</v>
      </c>
      <c r="C413" s="3" t="s">
        <v>262</v>
      </c>
      <c r="D413" s="3" t="s">
        <v>332</v>
      </c>
      <c r="E413" s="4" t="s">
        <v>333</v>
      </c>
      <c r="F413" s="5">
        <v>65000</v>
      </c>
      <c r="G413" s="36">
        <v>56810</v>
      </c>
      <c r="H413" s="25">
        <v>31000</v>
      </c>
      <c r="I413" s="5">
        <v>0</v>
      </c>
      <c r="J413" s="5">
        <v>0</v>
      </c>
      <c r="K413" s="5">
        <v>0</v>
      </c>
    </row>
    <row r="414" spans="1:11" ht="12" customHeight="1" x14ac:dyDescent="0.25">
      <c r="A414" s="50" t="s">
        <v>348</v>
      </c>
      <c r="B414" s="51"/>
      <c r="C414" s="51"/>
      <c r="D414" s="51"/>
      <c r="E414" s="51"/>
      <c r="F414" s="6">
        <f>SUM(F413)</f>
        <v>65000</v>
      </c>
      <c r="G414" s="6">
        <f t="shared" ref="G414:H414" si="150">SUM(G413)</f>
        <v>56810</v>
      </c>
      <c r="H414" s="6">
        <f t="shared" si="150"/>
        <v>31000</v>
      </c>
      <c r="I414" s="6">
        <v>0</v>
      </c>
      <c r="J414" s="6">
        <v>0</v>
      </c>
      <c r="K414" s="6">
        <v>0</v>
      </c>
    </row>
    <row r="415" spans="1:11" ht="12" customHeight="1" outlineLevel="1" x14ac:dyDescent="0.25">
      <c r="A415" s="3" t="s">
        <v>330</v>
      </c>
      <c r="B415" s="3" t="s">
        <v>349</v>
      </c>
      <c r="C415" s="3" t="s">
        <v>262</v>
      </c>
      <c r="D415" s="3" t="s">
        <v>101</v>
      </c>
      <c r="E415" s="4" t="s">
        <v>102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26">
        <v>40000</v>
      </c>
    </row>
    <row r="416" spans="1:11" ht="12" customHeight="1" x14ac:dyDescent="0.25">
      <c r="A416" s="50" t="s">
        <v>350</v>
      </c>
      <c r="B416" s="51"/>
      <c r="C416" s="51"/>
      <c r="D416" s="51"/>
      <c r="E416" s="51"/>
      <c r="F416" s="6">
        <f>SUM(F415)</f>
        <v>0</v>
      </c>
      <c r="G416" s="6">
        <f t="shared" ref="G416:H416" si="151">SUM(G415)</f>
        <v>0</v>
      </c>
      <c r="H416" s="6">
        <f t="shared" si="151"/>
        <v>0</v>
      </c>
      <c r="I416" s="6">
        <f t="shared" ref="I416:K416" si="152">SUM(I415)</f>
        <v>0</v>
      </c>
      <c r="J416" s="6">
        <f t="shared" si="152"/>
        <v>0</v>
      </c>
      <c r="K416" s="6">
        <f t="shared" si="152"/>
        <v>40000</v>
      </c>
    </row>
    <row r="417" spans="1:17" s="7" customFormat="1" ht="12" customHeight="1" x14ac:dyDescent="0.25">
      <c r="A417" s="55" t="s">
        <v>351</v>
      </c>
      <c r="B417" s="56"/>
      <c r="C417" s="56"/>
      <c r="D417" s="56"/>
      <c r="E417" s="56"/>
      <c r="F417" s="10">
        <f>SUM(F403,F407,F410,F412,F414,F416)</f>
        <v>220723</v>
      </c>
      <c r="G417" s="10">
        <f t="shared" ref="G417:H417" si="153">SUM(G403,G407,G410,G412,G414,G416)</f>
        <v>271509.5</v>
      </c>
      <c r="H417" s="10">
        <f t="shared" si="153"/>
        <v>87810</v>
      </c>
      <c r="I417" s="10">
        <f t="shared" ref="I417:K417" si="154">SUM(I403,I407,I410,I412,I414,I416)</f>
        <v>281000</v>
      </c>
      <c r="J417" s="10">
        <f t="shared" si="154"/>
        <v>63762.5</v>
      </c>
      <c r="K417" s="10">
        <f t="shared" si="154"/>
        <v>256000</v>
      </c>
    </row>
    <row r="418" spans="1:17" ht="12" customHeight="1" outlineLevel="1" x14ac:dyDescent="0.25">
      <c r="A418" s="3" t="s">
        <v>352</v>
      </c>
      <c r="B418" s="3" t="s">
        <v>353</v>
      </c>
      <c r="C418" s="3" t="s">
        <v>13</v>
      </c>
      <c r="D418" s="3" t="s">
        <v>115</v>
      </c>
      <c r="E418" s="4" t="s">
        <v>116</v>
      </c>
      <c r="F418" s="5">
        <v>0</v>
      </c>
      <c r="G418" s="5">
        <v>0</v>
      </c>
      <c r="H418" s="5">
        <v>0</v>
      </c>
      <c r="I418" s="5">
        <v>0</v>
      </c>
      <c r="J418" s="30">
        <v>0</v>
      </c>
      <c r="K418" s="5">
        <v>0</v>
      </c>
    </row>
    <row r="419" spans="1:17" ht="12" customHeight="1" outlineLevel="1" x14ac:dyDescent="0.25">
      <c r="A419" s="3" t="s">
        <v>352</v>
      </c>
      <c r="B419" s="3" t="s">
        <v>353</v>
      </c>
      <c r="C419" s="3" t="s">
        <v>303</v>
      </c>
      <c r="D419" s="3" t="s">
        <v>169</v>
      </c>
      <c r="E419" s="4" t="s">
        <v>170</v>
      </c>
      <c r="F419" s="30">
        <v>144700</v>
      </c>
      <c r="G419" s="30">
        <v>148053.85</v>
      </c>
      <c r="H419" s="25">
        <v>100000</v>
      </c>
      <c r="I419" s="5">
        <v>0</v>
      </c>
      <c r="J419" s="30">
        <v>0</v>
      </c>
      <c r="K419" s="5">
        <v>0</v>
      </c>
    </row>
    <row r="420" spans="1:17" ht="12" customHeight="1" outlineLevel="1" x14ac:dyDescent="0.25">
      <c r="A420" s="3" t="s">
        <v>352</v>
      </c>
      <c r="B420" s="3" t="s">
        <v>595</v>
      </c>
      <c r="C420" s="3" t="s">
        <v>303</v>
      </c>
      <c r="D420" s="3" t="s">
        <v>374</v>
      </c>
      <c r="E420" s="4" t="s">
        <v>375</v>
      </c>
      <c r="F420" s="30">
        <v>10080</v>
      </c>
      <c r="G420" s="30">
        <v>10080</v>
      </c>
      <c r="H420" s="25">
        <v>0</v>
      </c>
      <c r="I420" s="5">
        <v>0</v>
      </c>
      <c r="J420" s="30">
        <v>0</v>
      </c>
      <c r="K420" s="5">
        <v>0</v>
      </c>
    </row>
    <row r="421" spans="1:17" ht="12" customHeight="1" outlineLevel="1" x14ac:dyDescent="0.25">
      <c r="A421" s="3" t="s">
        <v>352</v>
      </c>
      <c r="B421" s="3" t="s">
        <v>353</v>
      </c>
      <c r="C421" s="3" t="s">
        <v>303</v>
      </c>
      <c r="D421" s="3" t="s">
        <v>284</v>
      </c>
      <c r="E421" s="4" t="s">
        <v>354</v>
      </c>
      <c r="F421" s="30">
        <v>58080</v>
      </c>
      <c r="G421" s="30">
        <v>58080</v>
      </c>
      <c r="H421" s="25">
        <v>0</v>
      </c>
      <c r="I421" s="5">
        <v>0</v>
      </c>
      <c r="J421" s="30">
        <v>0</v>
      </c>
      <c r="K421" s="5">
        <v>0</v>
      </c>
    </row>
    <row r="422" spans="1:17" ht="12" customHeight="1" outlineLevel="1" x14ac:dyDescent="0.25">
      <c r="A422" s="3" t="s">
        <v>352</v>
      </c>
      <c r="B422" s="3" t="s">
        <v>353</v>
      </c>
      <c r="C422" s="3" t="s">
        <v>303</v>
      </c>
      <c r="D422" s="3" t="s">
        <v>173</v>
      </c>
      <c r="E422" s="4" t="s">
        <v>174</v>
      </c>
      <c r="F422" s="5">
        <v>0</v>
      </c>
      <c r="G422" s="5">
        <v>0</v>
      </c>
      <c r="H422" s="5">
        <v>0</v>
      </c>
      <c r="I422" s="30">
        <v>4309277</v>
      </c>
      <c r="J422" s="30">
        <v>3191471</v>
      </c>
      <c r="K422" s="26">
        <v>3980000</v>
      </c>
    </row>
    <row r="423" spans="1:17" ht="12" customHeight="1" outlineLevel="1" x14ac:dyDescent="0.25">
      <c r="A423" s="3" t="s">
        <v>352</v>
      </c>
      <c r="B423" s="3" t="s">
        <v>353</v>
      </c>
      <c r="C423" s="3" t="s">
        <v>303</v>
      </c>
      <c r="D423" s="3" t="s">
        <v>120</v>
      </c>
      <c r="E423" s="4" t="s">
        <v>121</v>
      </c>
      <c r="F423" s="5">
        <v>0</v>
      </c>
      <c r="G423" s="5">
        <v>0</v>
      </c>
      <c r="H423" s="5">
        <v>0</v>
      </c>
      <c r="I423" s="30">
        <v>150000</v>
      </c>
      <c r="J423" s="30">
        <v>61100</v>
      </c>
      <c r="K423" s="26">
        <v>150000</v>
      </c>
    </row>
    <row r="424" spans="1:17" ht="12" customHeight="1" outlineLevel="1" x14ac:dyDescent="0.25">
      <c r="A424" s="3" t="s">
        <v>352</v>
      </c>
      <c r="B424" s="3" t="s">
        <v>353</v>
      </c>
      <c r="C424" s="3" t="s">
        <v>303</v>
      </c>
      <c r="D424" s="3" t="s">
        <v>175</v>
      </c>
      <c r="E424" s="4" t="s">
        <v>176</v>
      </c>
      <c r="F424" s="5">
        <v>0</v>
      </c>
      <c r="G424" s="5">
        <v>0</v>
      </c>
      <c r="H424" s="5">
        <v>0</v>
      </c>
      <c r="I424" s="30">
        <v>990000</v>
      </c>
      <c r="J424" s="30">
        <v>789564</v>
      </c>
      <c r="K424" s="26">
        <v>995000</v>
      </c>
    </row>
    <row r="425" spans="1:17" ht="12" customHeight="1" outlineLevel="1" x14ac:dyDescent="0.25">
      <c r="A425" s="3" t="s">
        <v>352</v>
      </c>
      <c r="B425" s="3" t="s">
        <v>353</v>
      </c>
      <c r="C425" s="3" t="s">
        <v>303</v>
      </c>
      <c r="D425" s="3" t="s">
        <v>177</v>
      </c>
      <c r="E425" s="4" t="s">
        <v>178</v>
      </c>
      <c r="F425" s="5">
        <v>0</v>
      </c>
      <c r="G425" s="5">
        <v>0</v>
      </c>
      <c r="H425" s="5">
        <v>0</v>
      </c>
      <c r="I425" s="30">
        <v>360000</v>
      </c>
      <c r="J425" s="30">
        <v>286533</v>
      </c>
      <c r="K425" s="26">
        <v>360000</v>
      </c>
      <c r="L425" s="35"/>
      <c r="M425" s="1"/>
      <c r="N425" s="1"/>
      <c r="O425" s="1"/>
      <c r="P425" s="1"/>
      <c r="Q425" s="1"/>
    </row>
    <row r="426" spans="1:17" ht="12" customHeight="1" outlineLevel="1" x14ac:dyDescent="0.25">
      <c r="A426" s="3" t="s">
        <v>352</v>
      </c>
      <c r="B426" s="3" t="s">
        <v>353</v>
      </c>
      <c r="C426" s="3" t="s">
        <v>303</v>
      </c>
      <c r="D426" s="3" t="s">
        <v>355</v>
      </c>
      <c r="E426" s="4" t="s">
        <v>356</v>
      </c>
      <c r="F426" s="5">
        <v>0</v>
      </c>
      <c r="G426" s="5">
        <v>0</v>
      </c>
      <c r="H426" s="5">
        <v>0</v>
      </c>
      <c r="I426" s="30">
        <v>30000</v>
      </c>
      <c r="J426" s="30">
        <v>9196.16</v>
      </c>
      <c r="K426" s="26">
        <v>30000</v>
      </c>
      <c r="L426" s="35"/>
      <c r="M426" s="1"/>
      <c r="N426" s="1"/>
      <c r="O426" s="1"/>
      <c r="P426" s="1"/>
      <c r="Q426" s="1"/>
    </row>
    <row r="427" spans="1:17" ht="12" customHeight="1" outlineLevel="1" x14ac:dyDescent="0.25">
      <c r="A427" s="3" t="s">
        <v>352</v>
      </c>
      <c r="B427" s="3" t="s">
        <v>353</v>
      </c>
      <c r="C427" s="3" t="s">
        <v>303</v>
      </c>
      <c r="D427" s="3" t="s">
        <v>357</v>
      </c>
      <c r="E427" s="4" t="s">
        <v>358</v>
      </c>
      <c r="F427" s="5">
        <v>0</v>
      </c>
      <c r="G427" s="5">
        <v>0</v>
      </c>
      <c r="H427" s="5">
        <v>0</v>
      </c>
      <c r="I427" s="30">
        <v>1500</v>
      </c>
      <c r="J427" s="30">
        <v>0</v>
      </c>
      <c r="K427" s="26">
        <v>1500</v>
      </c>
      <c r="L427" s="35"/>
      <c r="M427" s="1"/>
      <c r="N427" s="1"/>
      <c r="O427" s="1"/>
      <c r="P427" s="1"/>
      <c r="Q427" s="1"/>
    </row>
    <row r="428" spans="1:17" ht="12" customHeight="1" outlineLevel="1" x14ac:dyDescent="0.25">
      <c r="A428" s="3" t="s">
        <v>352</v>
      </c>
      <c r="B428" s="3" t="s">
        <v>353</v>
      </c>
      <c r="C428" s="3" t="s">
        <v>303</v>
      </c>
      <c r="D428" s="3" t="s">
        <v>124</v>
      </c>
      <c r="E428" s="4" t="s">
        <v>125</v>
      </c>
      <c r="F428" s="5">
        <v>0</v>
      </c>
      <c r="G428" s="5">
        <v>0</v>
      </c>
      <c r="H428" s="5">
        <v>0</v>
      </c>
      <c r="I428" s="30">
        <v>95000</v>
      </c>
      <c r="J428" s="30">
        <v>80927</v>
      </c>
      <c r="K428" s="26">
        <v>100000</v>
      </c>
      <c r="L428" s="35"/>
      <c r="M428" s="1"/>
      <c r="N428" s="1"/>
      <c r="O428" s="1"/>
      <c r="P428" s="1"/>
      <c r="Q428" s="1"/>
    </row>
    <row r="429" spans="1:17" ht="12" customHeight="1" outlineLevel="1" x14ac:dyDescent="0.25">
      <c r="A429" s="3" t="s">
        <v>352</v>
      </c>
      <c r="B429" s="3" t="s">
        <v>353</v>
      </c>
      <c r="C429" s="3" t="s">
        <v>303</v>
      </c>
      <c r="D429" s="3" t="s">
        <v>128</v>
      </c>
      <c r="E429" s="4" t="s">
        <v>129</v>
      </c>
      <c r="F429" s="5">
        <v>0</v>
      </c>
      <c r="G429" s="5">
        <v>0</v>
      </c>
      <c r="H429" s="5">
        <v>0</v>
      </c>
      <c r="I429" s="30">
        <v>220000</v>
      </c>
      <c r="J429" s="30">
        <v>158733.81</v>
      </c>
      <c r="K429" s="26">
        <v>220000</v>
      </c>
      <c r="L429" s="35"/>
      <c r="M429" s="1"/>
      <c r="N429" s="1"/>
      <c r="O429" s="1"/>
      <c r="P429" s="1"/>
      <c r="Q429" s="1"/>
    </row>
    <row r="430" spans="1:17" ht="12" customHeight="1" outlineLevel="1" x14ac:dyDescent="0.25">
      <c r="A430" s="3" t="s">
        <v>352</v>
      </c>
      <c r="B430" s="3" t="s">
        <v>353</v>
      </c>
      <c r="C430" s="3" t="s">
        <v>303</v>
      </c>
      <c r="D430" s="3" t="s">
        <v>130</v>
      </c>
      <c r="E430" s="4" t="s">
        <v>131</v>
      </c>
      <c r="F430" s="5">
        <v>0</v>
      </c>
      <c r="G430" s="5">
        <v>0</v>
      </c>
      <c r="H430" s="5">
        <v>0</v>
      </c>
      <c r="I430" s="30">
        <v>324000</v>
      </c>
      <c r="J430" s="30">
        <v>190476.28</v>
      </c>
      <c r="K430" s="26">
        <v>300000</v>
      </c>
      <c r="L430" s="40"/>
      <c r="M430" s="1"/>
      <c r="N430" s="1"/>
      <c r="O430" s="1"/>
      <c r="P430" s="1"/>
      <c r="Q430" s="1"/>
    </row>
    <row r="431" spans="1:17" ht="12" customHeight="1" outlineLevel="1" x14ac:dyDescent="0.25">
      <c r="A431" s="3" t="s">
        <v>352</v>
      </c>
      <c r="B431" s="3" t="s">
        <v>353</v>
      </c>
      <c r="C431" s="3" t="s">
        <v>303</v>
      </c>
      <c r="D431" s="3" t="s">
        <v>132</v>
      </c>
      <c r="E431" s="4" t="s">
        <v>133</v>
      </c>
      <c r="F431" s="5">
        <v>0</v>
      </c>
      <c r="G431" s="5">
        <v>0</v>
      </c>
      <c r="H431" s="5">
        <v>0</v>
      </c>
      <c r="I431" s="30">
        <v>10000</v>
      </c>
      <c r="J431" s="30">
        <v>7518</v>
      </c>
      <c r="K431" s="26">
        <v>10000</v>
      </c>
      <c r="L431" s="46"/>
      <c r="M431" s="47"/>
      <c r="N431" s="47"/>
      <c r="O431" s="1"/>
      <c r="P431" s="1"/>
      <c r="Q431" s="1"/>
    </row>
    <row r="432" spans="1:17" ht="12" customHeight="1" outlineLevel="1" x14ac:dyDescent="0.25">
      <c r="A432" s="3" t="s">
        <v>352</v>
      </c>
      <c r="B432" s="3" t="s">
        <v>353</v>
      </c>
      <c r="C432" s="3" t="s">
        <v>303</v>
      </c>
      <c r="D432" s="3" t="s">
        <v>134</v>
      </c>
      <c r="E432" s="4" t="s">
        <v>135</v>
      </c>
      <c r="F432" s="5">
        <v>0</v>
      </c>
      <c r="G432" s="5">
        <v>0</v>
      </c>
      <c r="H432" s="5">
        <v>0</v>
      </c>
      <c r="I432" s="30">
        <v>250000</v>
      </c>
      <c r="J432" s="30">
        <v>84792.97</v>
      </c>
      <c r="K432" s="26">
        <v>250000</v>
      </c>
      <c r="L432" s="35"/>
      <c r="M432" s="1"/>
      <c r="N432" s="1"/>
      <c r="O432" s="1"/>
      <c r="P432" s="1"/>
      <c r="Q432" s="1"/>
    </row>
    <row r="433" spans="1:17" ht="12" customHeight="1" outlineLevel="1" x14ac:dyDescent="0.25">
      <c r="A433" s="3" t="s">
        <v>352</v>
      </c>
      <c r="B433" s="3" t="s">
        <v>353</v>
      </c>
      <c r="C433" s="3" t="s">
        <v>303</v>
      </c>
      <c r="D433" s="3" t="s">
        <v>136</v>
      </c>
      <c r="E433" s="4" t="s">
        <v>137</v>
      </c>
      <c r="F433" s="5">
        <v>0</v>
      </c>
      <c r="G433" s="5">
        <v>0</v>
      </c>
      <c r="H433" s="5">
        <v>0</v>
      </c>
      <c r="I433" s="30">
        <v>80000</v>
      </c>
      <c r="J433" s="30">
        <v>16543.11</v>
      </c>
      <c r="K433" s="26">
        <v>80000</v>
      </c>
      <c r="L433" s="35"/>
      <c r="M433" s="1"/>
      <c r="N433" s="1"/>
      <c r="O433" s="1"/>
      <c r="P433" s="1"/>
      <c r="Q433" s="1"/>
    </row>
    <row r="434" spans="1:17" ht="12" customHeight="1" outlineLevel="1" x14ac:dyDescent="0.25">
      <c r="A434" s="3" t="s">
        <v>352</v>
      </c>
      <c r="B434" s="3" t="s">
        <v>353</v>
      </c>
      <c r="C434" s="3" t="s">
        <v>303</v>
      </c>
      <c r="D434" s="3" t="s">
        <v>138</v>
      </c>
      <c r="E434" s="4" t="s">
        <v>139</v>
      </c>
      <c r="F434" s="5">
        <v>0</v>
      </c>
      <c r="G434" s="5">
        <v>0</v>
      </c>
      <c r="H434" s="5">
        <v>0</v>
      </c>
      <c r="I434" s="30">
        <v>410000</v>
      </c>
      <c r="J434" s="30">
        <v>307410.96999999997</v>
      </c>
      <c r="K434" s="26">
        <v>450000</v>
      </c>
      <c r="L434" s="35"/>
      <c r="M434" s="1"/>
      <c r="N434" s="1"/>
      <c r="O434" s="1"/>
      <c r="P434" s="1"/>
      <c r="Q434" s="1"/>
    </row>
    <row r="435" spans="1:17" ht="12" customHeight="1" outlineLevel="1" x14ac:dyDescent="0.25">
      <c r="A435" s="3" t="s">
        <v>352</v>
      </c>
      <c r="B435" s="3" t="s">
        <v>353</v>
      </c>
      <c r="C435" s="3" t="s">
        <v>303</v>
      </c>
      <c r="D435" s="3" t="s">
        <v>359</v>
      </c>
      <c r="E435" s="4" t="s">
        <v>360</v>
      </c>
      <c r="F435" s="5">
        <v>0</v>
      </c>
      <c r="G435" s="5">
        <v>0</v>
      </c>
      <c r="H435" s="5">
        <v>0</v>
      </c>
      <c r="I435" s="30">
        <v>0</v>
      </c>
      <c r="J435" s="30">
        <v>0</v>
      </c>
      <c r="K435" s="26">
        <v>0</v>
      </c>
      <c r="L435" s="35"/>
      <c r="M435" s="1"/>
      <c r="N435" s="1"/>
      <c r="O435" s="1"/>
      <c r="P435" s="1"/>
      <c r="Q435" s="1"/>
    </row>
    <row r="436" spans="1:17" ht="12" customHeight="1" outlineLevel="1" x14ac:dyDescent="0.25">
      <c r="A436" s="3" t="s">
        <v>352</v>
      </c>
      <c r="B436" s="3" t="s">
        <v>353</v>
      </c>
      <c r="C436" s="3" t="s">
        <v>303</v>
      </c>
      <c r="D436" s="3" t="s">
        <v>142</v>
      </c>
      <c r="E436" s="4" t="s">
        <v>143</v>
      </c>
      <c r="F436" s="5">
        <v>0</v>
      </c>
      <c r="G436" s="5">
        <v>0</v>
      </c>
      <c r="H436" s="5">
        <v>0</v>
      </c>
      <c r="I436" s="30">
        <v>20000</v>
      </c>
      <c r="J436" s="30">
        <v>12170</v>
      </c>
      <c r="K436" s="26">
        <v>20000</v>
      </c>
      <c r="L436" s="35"/>
      <c r="M436" s="1"/>
      <c r="N436" s="1"/>
      <c r="O436" s="1"/>
      <c r="P436" s="1"/>
      <c r="Q436" s="1"/>
    </row>
    <row r="437" spans="1:17" ht="12" customHeight="1" outlineLevel="1" x14ac:dyDescent="0.25">
      <c r="A437" s="3" t="s">
        <v>352</v>
      </c>
      <c r="B437" s="3" t="s">
        <v>353</v>
      </c>
      <c r="C437" s="3" t="s">
        <v>303</v>
      </c>
      <c r="D437" s="3" t="s">
        <v>144</v>
      </c>
      <c r="E437" s="4" t="s">
        <v>145</v>
      </c>
      <c r="F437" s="5">
        <v>0</v>
      </c>
      <c r="G437" s="5">
        <v>0</v>
      </c>
      <c r="H437" s="5">
        <v>0</v>
      </c>
      <c r="I437" s="30">
        <v>175000</v>
      </c>
      <c r="J437" s="30">
        <v>156165</v>
      </c>
      <c r="K437" s="26">
        <v>175000</v>
      </c>
      <c r="L437" s="48"/>
      <c r="M437" s="49"/>
      <c r="N437" s="49"/>
      <c r="O437" s="1"/>
      <c r="P437" s="1"/>
      <c r="Q437" s="1"/>
    </row>
    <row r="438" spans="1:17" ht="12" customHeight="1" outlineLevel="1" x14ac:dyDescent="0.25">
      <c r="A438" s="3" t="s">
        <v>352</v>
      </c>
      <c r="B438" s="3" t="s">
        <v>353</v>
      </c>
      <c r="C438" s="3" t="s">
        <v>303</v>
      </c>
      <c r="D438" s="3" t="s">
        <v>148</v>
      </c>
      <c r="E438" s="4" t="s">
        <v>149</v>
      </c>
      <c r="F438" s="5">
        <v>0</v>
      </c>
      <c r="G438" s="5">
        <v>0</v>
      </c>
      <c r="H438" s="5">
        <v>0</v>
      </c>
      <c r="I438" s="30">
        <v>15000</v>
      </c>
      <c r="J438" s="30">
        <v>0</v>
      </c>
      <c r="K438" s="26">
        <v>15000</v>
      </c>
      <c r="L438" s="35"/>
      <c r="M438" s="1"/>
      <c r="N438" s="1"/>
      <c r="O438" s="1"/>
      <c r="P438" s="1"/>
      <c r="Q438" s="1"/>
    </row>
    <row r="439" spans="1:17" ht="12" customHeight="1" outlineLevel="1" x14ac:dyDescent="0.25">
      <c r="A439" s="3" t="s">
        <v>352</v>
      </c>
      <c r="B439" s="3" t="s">
        <v>353</v>
      </c>
      <c r="C439" s="3" t="s">
        <v>303</v>
      </c>
      <c r="D439" s="3" t="s">
        <v>101</v>
      </c>
      <c r="E439" s="4" t="s">
        <v>102</v>
      </c>
      <c r="F439" s="5">
        <v>0</v>
      </c>
      <c r="G439" s="5">
        <v>0</v>
      </c>
      <c r="H439" s="5">
        <v>0</v>
      </c>
      <c r="I439" s="30">
        <v>40000</v>
      </c>
      <c r="J439" s="30">
        <v>12266</v>
      </c>
      <c r="K439" s="26">
        <v>40000</v>
      </c>
      <c r="L439" s="35"/>
      <c r="M439" s="1"/>
      <c r="N439" s="1"/>
      <c r="O439" s="1"/>
      <c r="P439" s="1"/>
      <c r="Q439" s="1"/>
    </row>
    <row r="440" spans="1:17" ht="12" customHeight="1" outlineLevel="1" x14ac:dyDescent="0.25">
      <c r="A440" s="3" t="s">
        <v>352</v>
      </c>
      <c r="B440" s="3" t="s">
        <v>353</v>
      </c>
      <c r="C440" s="3" t="s">
        <v>303</v>
      </c>
      <c r="D440" s="3" t="s">
        <v>84</v>
      </c>
      <c r="E440" s="4" t="s">
        <v>85</v>
      </c>
      <c r="F440" s="5">
        <v>0</v>
      </c>
      <c r="G440" s="5">
        <v>0</v>
      </c>
      <c r="H440" s="5">
        <v>0</v>
      </c>
      <c r="I440" s="30">
        <v>550000</v>
      </c>
      <c r="J440" s="30">
        <v>451852.41</v>
      </c>
      <c r="K440" s="26">
        <v>750000</v>
      </c>
      <c r="L440" s="35"/>
      <c r="M440" s="1"/>
      <c r="N440" s="1"/>
      <c r="O440" s="1"/>
      <c r="P440" s="1"/>
      <c r="Q440" s="1"/>
    </row>
    <row r="441" spans="1:17" ht="12" customHeight="1" outlineLevel="1" x14ac:dyDescent="0.25">
      <c r="A441" s="3" t="s">
        <v>352</v>
      </c>
      <c r="B441" s="3" t="s">
        <v>353</v>
      </c>
      <c r="C441" s="3" t="s">
        <v>303</v>
      </c>
      <c r="D441" s="3" t="s">
        <v>203</v>
      </c>
      <c r="E441" s="4" t="s">
        <v>204</v>
      </c>
      <c r="F441" s="5">
        <v>0</v>
      </c>
      <c r="G441" s="5">
        <v>0</v>
      </c>
      <c r="H441" s="5">
        <v>0</v>
      </c>
      <c r="I441" s="30">
        <v>5000</v>
      </c>
      <c r="J441" s="30">
        <v>0</v>
      </c>
      <c r="K441" s="26">
        <v>5000</v>
      </c>
      <c r="L441" s="35"/>
      <c r="M441" s="1"/>
      <c r="N441" s="1"/>
      <c r="O441" s="1"/>
      <c r="P441" s="1"/>
      <c r="Q441" s="1"/>
    </row>
    <row r="442" spans="1:17" ht="12" customHeight="1" outlineLevel="1" x14ac:dyDescent="0.25">
      <c r="A442" s="3" t="s">
        <v>352</v>
      </c>
      <c r="B442" s="3" t="s">
        <v>353</v>
      </c>
      <c r="C442" s="3" t="s">
        <v>303</v>
      </c>
      <c r="D442" s="3" t="s">
        <v>183</v>
      </c>
      <c r="E442" s="4" t="s">
        <v>184</v>
      </c>
      <c r="F442" s="5">
        <v>0</v>
      </c>
      <c r="G442" s="5">
        <v>0</v>
      </c>
      <c r="H442" s="5">
        <v>0</v>
      </c>
      <c r="I442" s="30">
        <v>2000</v>
      </c>
      <c r="J442" s="30">
        <v>0</v>
      </c>
      <c r="K442" s="26">
        <v>2000</v>
      </c>
      <c r="L442" s="35"/>
      <c r="M442" s="1"/>
      <c r="N442" s="1"/>
      <c r="O442" s="1"/>
      <c r="P442" s="1"/>
      <c r="Q442" s="1"/>
    </row>
    <row r="443" spans="1:17" ht="12" customHeight="1" outlineLevel="1" x14ac:dyDescent="0.25">
      <c r="A443" s="3" t="s">
        <v>352</v>
      </c>
      <c r="B443" s="3" t="s">
        <v>353</v>
      </c>
      <c r="C443" s="3" t="s">
        <v>303</v>
      </c>
      <c r="D443" s="3" t="s">
        <v>160</v>
      </c>
      <c r="E443" s="4" t="s">
        <v>161</v>
      </c>
      <c r="F443" s="5">
        <v>0</v>
      </c>
      <c r="G443" s="5">
        <v>0</v>
      </c>
      <c r="H443" s="5">
        <v>0</v>
      </c>
      <c r="I443" s="30">
        <v>1000</v>
      </c>
      <c r="J443" s="30">
        <v>0</v>
      </c>
      <c r="K443" s="26">
        <v>1000</v>
      </c>
      <c r="L443" s="35"/>
      <c r="M443" s="1"/>
      <c r="N443" s="1"/>
      <c r="O443" s="1"/>
      <c r="P443" s="1"/>
      <c r="Q443" s="1"/>
    </row>
    <row r="444" spans="1:17" ht="12" customHeight="1" outlineLevel="1" x14ac:dyDescent="0.25">
      <c r="A444" s="3" t="s">
        <v>352</v>
      </c>
      <c r="B444" s="3" t="s">
        <v>353</v>
      </c>
      <c r="C444" s="3" t="s">
        <v>303</v>
      </c>
      <c r="D444" s="3" t="s">
        <v>185</v>
      </c>
      <c r="E444" s="4" t="s">
        <v>186</v>
      </c>
      <c r="F444" s="5">
        <v>0</v>
      </c>
      <c r="G444" s="5">
        <v>0</v>
      </c>
      <c r="H444" s="5">
        <v>0</v>
      </c>
      <c r="I444" s="30">
        <v>2000</v>
      </c>
      <c r="J444" s="30">
        <v>0</v>
      </c>
      <c r="K444" s="26">
        <v>2000</v>
      </c>
      <c r="L444" s="35"/>
      <c r="M444" s="1"/>
      <c r="N444" s="1"/>
      <c r="O444" s="1"/>
      <c r="P444" s="1"/>
      <c r="Q444" s="1"/>
    </row>
    <row r="445" spans="1:17" ht="12" customHeight="1" outlineLevel="1" x14ac:dyDescent="0.25">
      <c r="A445" s="3" t="s">
        <v>352</v>
      </c>
      <c r="B445" s="3" t="s">
        <v>353</v>
      </c>
      <c r="C445" s="3" t="s">
        <v>303</v>
      </c>
      <c r="D445" s="3" t="s">
        <v>334</v>
      </c>
      <c r="E445" s="4" t="s">
        <v>335</v>
      </c>
      <c r="F445" s="5">
        <v>0</v>
      </c>
      <c r="G445" s="5">
        <v>0</v>
      </c>
      <c r="H445" s="5">
        <v>0</v>
      </c>
      <c r="I445" s="30">
        <v>0</v>
      </c>
      <c r="J445" s="30">
        <v>0</v>
      </c>
      <c r="K445" s="26">
        <v>0</v>
      </c>
      <c r="L445" s="35"/>
      <c r="M445" s="1"/>
      <c r="N445" s="1"/>
      <c r="O445" s="1"/>
      <c r="P445" s="1"/>
      <c r="Q445" s="1"/>
    </row>
    <row r="446" spans="1:17" ht="12" customHeight="1" outlineLevel="1" x14ac:dyDescent="0.25">
      <c r="A446" s="3" t="s">
        <v>352</v>
      </c>
      <c r="B446" s="3" t="s">
        <v>353</v>
      </c>
      <c r="C446" s="3" t="s">
        <v>303</v>
      </c>
      <c r="D446" s="3" t="s">
        <v>205</v>
      </c>
      <c r="E446" s="4" t="s">
        <v>206</v>
      </c>
      <c r="F446" s="5">
        <v>0</v>
      </c>
      <c r="G446" s="5">
        <v>0</v>
      </c>
      <c r="H446" s="5">
        <v>0</v>
      </c>
      <c r="I446" s="5">
        <v>14723</v>
      </c>
      <c r="J446" s="30">
        <v>37403</v>
      </c>
      <c r="K446" s="26">
        <v>0</v>
      </c>
      <c r="L446" s="35"/>
      <c r="M446" s="1"/>
      <c r="N446" s="1"/>
      <c r="O446" s="1"/>
      <c r="P446" s="1"/>
      <c r="Q446" s="1"/>
    </row>
    <row r="447" spans="1:17" ht="12" customHeight="1" outlineLevel="1" x14ac:dyDescent="0.25">
      <c r="A447" s="3" t="s">
        <v>352</v>
      </c>
      <c r="B447" s="3" t="s">
        <v>353</v>
      </c>
      <c r="C447" s="3" t="s">
        <v>303</v>
      </c>
      <c r="D447" s="3" t="s">
        <v>231</v>
      </c>
      <c r="E447" s="4" t="s">
        <v>232</v>
      </c>
      <c r="F447" s="5">
        <v>0</v>
      </c>
      <c r="G447" s="5">
        <v>0</v>
      </c>
      <c r="H447" s="5">
        <v>0</v>
      </c>
      <c r="I447" s="5">
        <v>2500000</v>
      </c>
      <c r="J447" s="5">
        <v>71984.72</v>
      </c>
      <c r="K447" s="26">
        <v>750000</v>
      </c>
      <c r="L447" s="40"/>
      <c r="M447" s="1"/>
      <c r="N447" s="1"/>
      <c r="O447" s="1"/>
      <c r="P447" s="1"/>
      <c r="Q447" s="1"/>
    </row>
    <row r="448" spans="1:17" ht="12" customHeight="1" x14ac:dyDescent="0.25">
      <c r="A448" s="50" t="s">
        <v>361</v>
      </c>
      <c r="B448" s="51"/>
      <c r="C448" s="51"/>
      <c r="D448" s="51"/>
      <c r="E448" s="51"/>
      <c r="F448" s="6">
        <f>SUM(F418:F447)</f>
        <v>212860</v>
      </c>
      <c r="G448" s="6">
        <f t="shared" ref="G448:H448" si="155">SUM(G418:G447)</f>
        <v>216213.85</v>
      </c>
      <c r="H448" s="6">
        <f t="shared" si="155"/>
        <v>100000</v>
      </c>
      <c r="I448" s="6">
        <f>SUM(I418:I447)</f>
        <v>10554500</v>
      </c>
      <c r="J448" s="6">
        <f t="shared" ref="J448:K448" si="156">SUM(J418:J447)</f>
        <v>5926107.4299999997</v>
      </c>
      <c r="K448" s="6">
        <f t="shared" si="156"/>
        <v>8686500</v>
      </c>
    </row>
    <row r="449" spans="1:11" ht="12" customHeight="1" outlineLevel="1" x14ac:dyDescent="0.25">
      <c r="A449" s="3" t="s">
        <v>352</v>
      </c>
      <c r="B449" s="3" t="s">
        <v>362</v>
      </c>
      <c r="C449" s="3" t="s">
        <v>290</v>
      </c>
      <c r="D449" s="3" t="s">
        <v>128</v>
      </c>
      <c r="E449" s="4" t="s">
        <v>129</v>
      </c>
      <c r="F449" s="5">
        <v>0</v>
      </c>
      <c r="G449" s="5">
        <v>0</v>
      </c>
      <c r="H449" s="5">
        <v>0</v>
      </c>
      <c r="I449" s="5">
        <v>0</v>
      </c>
      <c r="J449" s="30">
        <v>0</v>
      </c>
      <c r="K449" s="26">
        <v>0</v>
      </c>
    </row>
    <row r="450" spans="1:11" ht="12" customHeight="1" outlineLevel="1" x14ac:dyDescent="0.25">
      <c r="A450" s="3" t="s">
        <v>352</v>
      </c>
      <c r="B450" s="3" t="s">
        <v>362</v>
      </c>
      <c r="C450" s="3" t="s">
        <v>290</v>
      </c>
      <c r="D450" s="3" t="s">
        <v>130</v>
      </c>
      <c r="E450" s="4" t="s">
        <v>131</v>
      </c>
      <c r="F450" s="5">
        <v>0</v>
      </c>
      <c r="G450" s="5">
        <v>0</v>
      </c>
      <c r="H450" s="5">
        <v>0</v>
      </c>
      <c r="I450" s="5">
        <v>700000</v>
      </c>
      <c r="J450" s="30">
        <v>350111.6</v>
      </c>
      <c r="K450" s="26">
        <v>700000</v>
      </c>
    </row>
    <row r="451" spans="1:11" ht="12" customHeight="1" outlineLevel="1" x14ac:dyDescent="0.25">
      <c r="A451" s="3" t="s">
        <v>352</v>
      </c>
      <c r="B451" s="3" t="s">
        <v>362</v>
      </c>
      <c r="C451" s="3" t="s">
        <v>290</v>
      </c>
      <c r="D451" s="3" t="s">
        <v>136</v>
      </c>
      <c r="E451" s="4" t="s">
        <v>137</v>
      </c>
      <c r="F451" s="5">
        <v>0</v>
      </c>
      <c r="G451" s="5">
        <v>0</v>
      </c>
      <c r="H451" s="5">
        <v>0</v>
      </c>
      <c r="I451" s="5">
        <v>20000</v>
      </c>
      <c r="J451" s="30">
        <v>9539.8700000000008</v>
      </c>
      <c r="K451" s="26">
        <v>20000</v>
      </c>
    </row>
    <row r="452" spans="1:11" ht="12" customHeight="1" outlineLevel="1" x14ac:dyDescent="0.25">
      <c r="A452" s="3" t="s">
        <v>352</v>
      </c>
      <c r="B452" s="3" t="s">
        <v>362</v>
      </c>
      <c r="C452" s="3" t="s">
        <v>290</v>
      </c>
      <c r="D452" s="3" t="s">
        <v>101</v>
      </c>
      <c r="E452" s="4" t="s">
        <v>102</v>
      </c>
      <c r="F452" s="5">
        <v>0</v>
      </c>
      <c r="G452" s="5">
        <v>0</v>
      </c>
      <c r="H452" s="5">
        <v>0</v>
      </c>
      <c r="I452" s="5">
        <v>700000</v>
      </c>
      <c r="J452" s="30">
        <v>548240</v>
      </c>
      <c r="K452" s="26">
        <v>700000</v>
      </c>
    </row>
    <row r="453" spans="1:11" ht="12" customHeight="1" outlineLevel="1" x14ac:dyDescent="0.25">
      <c r="A453" s="3" t="s">
        <v>352</v>
      </c>
      <c r="B453" s="3" t="s">
        <v>362</v>
      </c>
      <c r="C453" s="3" t="s">
        <v>290</v>
      </c>
      <c r="D453" s="3" t="s">
        <v>84</v>
      </c>
      <c r="E453" s="4" t="s">
        <v>85</v>
      </c>
      <c r="F453" s="5">
        <v>0</v>
      </c>
      <c r="G453" s="5">
        <v>0</v>
      </c>
      <c r="H453" s="5">
        <v>0</v>
      </c>
      <c r="I453" s="5">
        <v>1200000</v>
      </c>
      <c r="J453" s="30">
        <v>522020.5</v>
      </c>
      <c r="K453" s="26">
        <v>1200000</v>
      </c>
    </row>
    <row r="454" spans="1:11" ht="12" customHeight="1" outlineLevel="1" x14ac:dyDescent="0.25">
      <c r="A454" s="3" t="s">
        <v>352</v>
      </c>
      <c r="B454" s="3" t="s">
        <v>362</v>
      </c>
      <c r="C454" s="3" t="s">
        <v>290</v>
      </c>
      <c r="D454" s="3" t="s">
        <v>601</v>
      </c>
      <c r="E454" s="4" t="s">
        <v>602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26">
        <v>0</v>
      </c>
    </row>
    <row r="455" spans="1:11" ht="12" customHeight="1" x14ac:dyDescent="0.25">
      <c r="A455" s="50" t="s">
        <v>363</v>
      </c>
      <c r="B455" s="51"/>
      <c r="C455" s="51"/>
      <c r="D455" s="51"/>
      <c r="E455" s="51"/>
      <c r="F455" s="6">
        <f>SUM(F449:F454)</f>
        <v>0</v>
      </c>
      <c r="G455" s="6">
        <f t="shared" ref="G455:H455" si="157">SUM(G449:G454)</f>
        <v>0</v>
      </c>
      <c r="H455" s="6">
        <f t="shared" si="157"/>
        <v>0</v>
      </c>
      <c r="I455" s="6">
        <f t="shared" ref="I455:K455" si="158">SUM(I449:I454)</f>
        <v>2620000</v>
      </c>
      <c r="J455" s="6">
        <f t="shared" si="158"/>
        <v>1429911.97</v>
      </c>
      <c r="K455" s="6">
        <f t="shared" si="158"/>
        <v>2620000</v>
      </c>
    </row>
    <row r="456" spans="1:11" ht="12" customHeight="1" outlineLevel="1" x14ac:dyDescent="0.25">
      <c r="A456" s="3" t="s">
        <v>352</v>
      </c>
      <c r="B456" s="3" t="s">
        <v>364</v>
      </c>
      <c r="C456" s="3" t="s">
        <v>365</v>
      </c>
      <c r="D456" s="3" t="s">
        <v>128</v>
      </c>
      <c r="E456" s="4" t="s">
        <v>129</v>
      </c>
      <c r="F456" s="5">
        <v>0</v>
      </c>
      <c r="G456" s="5">
        <v>0</v>
      </c>
      <c r="H456" s="5">
        <v>0</v>
      </c>
      <c r="I456" s="5">
        <v>15000</v>
      </c>
      <c r="J456" s="5">
        <v>0</v>
      </c>
      <c r="K456" s="26">
        <v>45000</v>
      </c>
    </row>
    <row r="457" spans="1:11" ht="12" customHeight="1" outlineLevel="1" x14ac:dyDescent="0.25">
      <c r="A457" s="3" t="s">
        <v>352</v>
      </c>
      <c r="B457" s="3" t="s">
        <v>364</v>
      </c>
      <c r="C457" s="3" t="s">
        <v>365</v>
      </c>
      <c r="D457" s="3" t="s">
        <v>84</v>
      </c>
      <c r="E457" s="4" t="s">
        <v>85</v>
      </c>
      <c r="F457" s="5">
        <v>0</v>
      </c>
      <c r="G457" s="5">
        <v>0</v>
      </c>
      <c r="H457" s="5">
        <v>0</v>
      </c>
      <c r="I457" s="5">
        <v>10000</v>
      </c>
      <c r="J457" s="5">
        <v>0</v>
      </c>
      <c r="K457" s="26">
        <v>10000</v>
      </c>
    </row>
    <row r="458" spans="1:11" ht="12" customHeight="1" x14ac:dyDescent="0.25">
      <c r="A458" s="50" t="s">
        <v>366</v>
      </c>
      <c r="B458" s="51"/>
      <c r="C458" s="51"/>
      <c r="D458" s="51"/>
      <c r="E458" s="51"/>
      <c r="F458" s="6">
        <f>SUM(F456:F457)</f>
        <v>0</v>
      </c>
      <c r="G458" s="6">
        <f t="shared" ref="G458:H458" si="159">SUM(G456:G457)</f>
        <v>0</v>
      </c>
      <c r="H458" s="6">
        <f t="shared" si="159"/>
        <v>0</v>
      </c>
      <c r="I458" s="6">
        <f>SUM(I456:I457)</f>
        <v>25000</v>
      </c>
      <c r="J458" s="6">
        <f t="shared" ref="J458:K458" si="160">SUM(J456:J457)</f>
        <v>0</v>
      </c>
      <c r="K458" s="6">
        <f t="shared" si="160"/>
        <v>55000</v>
      </c>
    </row>
    <row r="459" spans="1:11" ht="12" customHeight="1" outlineLevel="1" x14ac:dyDescent="0.25">
      <c r="A459" s="3" t="s">
        <v>352</v>
      </c>
      <c r="B459" s="3" t="s">
        <v>367</v>
      </c>
      <c r="C459" s="3" t="s">
        <v>99</v>
      </c>
      <c r="D459" s="3" t="s">
        <v>130</v>
      </c>
      <c r="E459" s="4" t="s">
        <v>131</v>
      </c>
      <c r="F459" s="5">
        <v>0</v>
      </c>
      <c r="G459" s="5">
        <v>0</v>
      </c>
      <c r="H459" s="5">
        <v>0</v>
      </c>
      <c r="I459" s="5">
        <v>10000</v>
      </c>
      <c r="J459" s="36">
        <v>5418</v>
      </c>
      <c r="K459" s="26">
        <v>10000</v>
      </c>
    </row>
    <row r="460" spans="1:11" ht="12" customHeight="1" outlineLevel="1" x14ac:dyDescent="0.25">
      <c r="A460" s="3" t="s">
        <v>352</v>
      </c>
      <c r="B460" s="3" t="s">
        <v>367</v>
      </c>
      <c r="C460" s="3" t="s">
        <v>99</v>
      </c>
      <c r="D460" s="3" t="s">
        <v>101</v>
      </c>
      <c r="E460" s="4" t="s">
        <v>85</v>
      </c>
      <c r="F460" s="5">
        <v>0</v>
      </c>
      <c r="G460" s="5">
        <v>0</v>
      </c>
      <c r="H460" s="5">
        <v>0</v>
      </c>
      <c r="I460" s="5">
        <v>5000</v>
      </c>
      <c r="J460" s="5">
        <v>0</v>
      </c>
      <c r="K460" s="26">
        <v>10000</v>
      </c>
    </row>
    <row r="461" spans="1:11" ht="12" customHeight="1" outlineLevel="1" x14ac:dyDescent="0.25">
      <c r="A461" s="3" t="s">
        <v>352</v>
      </c>
      <c r="B461" s="3" t="s">
        <v>367</v>
      </c>
      <c r="C461" s="3" t="s">
        <v>99</v>
      </c>
      <c r="D461" s="3" t="s">
        <v>84</v>
      </c>
      <c r="E461" s="4" t="s">
        <v>85</v>
      </c>
      <c r="F461" s="5">
        <v>0</v>
      </c>
      <c r="G461" s="5">
        <v>0</v>
      </c>
      <c r="H461" s="5">
        <v>0</v>
      </c>
      <c r="I461" s="5">
        <v>10000</v>
      </c>
      <c r="J461" s="5">
        <v>0</v>
      </c>
      <c r="K461" s="26">
        <v>100000</v>
      </c>
    </row>
    <row r="462" spans="1:11" ht="12" customHeight="1" x14ac:dyDescent="0.25">
      <c r="A462" s="50" t="s">
        <v>368</v>
      </c>
      <c r="B462" s="51"/>
      <c r="C462" s="51"/>
      <c r="D462" s="51"/>
      <c r="E462" s="51"/>
      <c r="F462" s="6">
        <f>SUM(F459:F461)</f>
        <v>0</v>
      </c>
      <c r="G462" s="6">
        <f t="shared" ref="G462:H462" si="161">SUM(G459:G461)</f>
        <v>0</v>
      </c>
      <c r="H462" s="6">
        <f t="shared" si="161"/>
        <v>0</v>
      </c>
      <c r="I462" s="6">
        <f t="shared" ref="I462:K462" si="162">SUM(I459:I461)</f>
        <v>25000</v>
      </c>
      <c r="J462" s="6">
        <f t="shared" si="162"/>
        <v>5418</v>
      </c>
      <c r="K462" s="6">
        <f t="shared" si="162"/>
        <v>120000</v>
      </c>
    </row>
    <row r="463" spans="1:11" ht="12" customHeight="1" outlineLevel="1" x14ac:dyDescent="0.25">
      <c r="A463" s="3" t="s">
        <v>352</v>
      </c>
      <c r="B463" s="3" t="s">
        <v>369</v>
      </c>
      <c r="C463" s="3" t="s">
        <v>99</v>
      </c>
      <c r="D463" s="3" t="s">
        <v>101</v>
      </c>
      <c r="E463" s="4" t="s">
        <v>102</v>
      </c>
      <c r="F463" s="5">
        <v>0</v>
      </c>
      <c r="G463" s="5">
        <v>0</v>
      </c>
      <c r="H463" s="5">
        <v>0</v>
      </c>
      <c r="I463" s="5">
        <v>50000</v>
      </c>
      <c r="J463" s="30">
        <v>3674</v>
      </c>
      <c r="K463" s="26">
        <v>50000</v>
      </c>
    </row>
    <row r="464" spans="1:11" ht="12" customHeight="1" outlineLevel="1" x14ac:dyDescent="0.25">
      <c r="A464" s="3" t="s">
        <v>352</v>
      </c>
      <c r="B464" s="3" t="s">
        <v>369</v>
      </c>
      <c r="C464" s="3" t="s">
        <v>99</v>
      </c>
      <c r="D464" s="3" t="s">
        <v>84</v>
      </c>
      <c r="E464" s="4" t="s">
        <v>85</v>
      </c>
      <c r="F464" s="5">
        <v>0</v>
      </c>
      <c r="G464" s="5">
        <v>0</v>
      </c>
      <c r="H464" s="5">
        <v>0</v>
      </c>
      <c r="I464" s="5">
        <v>350000</v>
      </c>
      <c r="J464" s="30">
        <v>230881.4</v>
      </c>
      <c r="K464" s="26">
        <v>350000</v>
      </c>
    </row>
    <row r="465" spans="1:11" ht="12" customHeight="1" x14ac:dyDescent="0.25">
      <c r="A465" s="50" t="s">
        <v>370</v>
      </c>
      <c r="B465" s="51"/>
      <c r="C465" s="51"/>
      <c r="D465" s="51"/>
      <c r="E465" s="51"/>
      <c r="F465" s="6">
        <f>SUM(F463:F464)</f>
        <v>0</v>
      </c>
      <c r="G465" s="6">
        <f t="shared" ref="G465:H465" si="163">SUM(G463:G464)</f>
        <v>0</v>
      </c>
      <c r="H465" s="6">
        <f t="shared" si="163"/>
        <v>0</v>
      </c>
      <c r="I465" s="6">
        <f t="shared" ref="I465:K465" si="164">SUM(I463:I464)</f>
        <v>400000</v>
      </c>
      <c r="J465" s="6">
        <f t="shared" si="164"/>
        <v>234555.4</v>
      </c>
      <c r="K465" s="6">
        <f t="shared" si="164"/>
        <v>400000</v>
      </c>
    </row>
    <row r="466" spans="1:11" ht="12" customHeight="1" outlineLevel="1" x14ac:dyDescent="0.25">
      <c r="A466" s="3" t="s">
        <v>352</v>
      </c>
      <c r="B466" s="3" t="s">
        <v>371</v>
      </c>
      <c r="C466" s="3" t="s">
        <v>303</v>
      </c>
      <c r="D466" s="3" t="s">
        <v>130</v>
      </c>
      <c r="E466" s="4" t="s">
        <v>131</v>
      </c>
      <c r="F466" s="5">
        <v>0</v>
      </c>
      <c r="G466" s="5">
        <v>0</v>
      </c>
      <c r="H466" s="5">
        <v>0</v>
      </c>
      <c r="I466" s="5">
        <v>10000</v>
      </c>
      <c r="J466" s="30">
        <v>0</v>
      </c>
      <c r="K466" s="26">
        <v>10000</v>
      </c>
    </row>
    <row r="467" spans="1:11" ht="12" customHeight="1" outlineLevel="1" x14ac:dyDescent="0.25">
      <c r="A467" s="3" t="s">
        <v>352</v>
      </c>
      <c r="B467" s="3" t="s">
        <v>371</v>
      </c>
      <c r="C467" s="3" t="s">
        <v>303</v>
      </c>
      <c r="D467" s="3" t="s">
        <v>101</v>
      </c>
      <c r="E467" s="4" t="s">
        <v>102</v>
      </c>
      <c r="F467" s="5">
        <v>0</v>
      </c>
      <c r="G467" s="5">
        <v>0</v>
      </c>
      <c r="H467" s="5">
        <v>0</v>
      </c>
      <c r="I467" s="5">
        <v>170000</v>
      </c>
      <c r="J467" s="30">
        <v>147956</v>
      </c>
      <c r="K467" s="26">
        <v>170000</v>
      </c>
    </row>
    <row r="468" spans="1:11" ht="12" customHeight="1" outlineLevel="1" x14ac:dyDescent="0.25">
      <c r="A468" s="3" t="s">
        <v>352</v>
      </c>
      <c r="B468" s="3" t="s">
        <v>371</v>
      </c>
      <c r="C468" s="3" t="s">
        <v>303</v>
      </c>
      <c r="D468" s="3" t="s">
        <v>84</v>
      </c>
      <c r="E468" s="4" t="s">
        <v>85</v>
      </c>
      <c r="F468" s="5">
        <v>0</v>
      </c>
      <c r="G468" s="5">
        <v>0</v>
      </c>
      <c r="H468" s="5">
        <v>0</v>
      </c>
      <c r="I468" s="5">
        <v>20000</v>
      </c>
      <c r="J468" s="30">
        <v>0</v>
      </c>
      <c r="K468" s="26">
        <v>30000</v>
      </c>
    </row>
    <row r="469" spans="1:11" ht="12" customHeight="1" x14ac:dyDescent="0.25">
      <c r="A469" s="50" t="s">
        <v>372</v>
      </c>
      <c r="B469" s="51"/>
      <c r="C469" s="51"/>
      <c r="D469" s="51"/>
      <c r="E469" s="51"/>
      <c r="F469" s="6">
        <f>SUM(F466:F468)</f>
        <v>0</v>
      </c>
      <c r="G469" s="6">
        <f t="shared" ref="G469:H469" si="165">SUM(G466:G468)</f>
        <v>0</v>
      </c>
      <c r="H469" s="6">
        <f t="shared" si="165"/>
        <v>0</v>
      </c>
      <c r="I469" s="6">
        <f t="shared" ref="I469:K469" si="166">SUM(I466:I468)</f>
        <v>200000</v>
      </c>
      <c r="J469" s="6">
        <f t="shared" si="166"/>
        <v>147956</v>
      </c>
      <c r="K469" s="6">
        <f t="shared" si="166"/>
        <v>210000</v>
      </c>
    </row>
    <row r="470" spans="1:11" ht="12" customHeight="1" outlineLevel="1" x14ac:dyDescent="0.25">
      <c r="A470" s="3" t="s">
        <v>352</v>
      </c>
      <c r="B470" s="3" t="s">
        <v>373</v>
      </c>
      <c r="C470" s="3" t="s">
        <v>13</v>
      </c>
      <c r="D470" s="3" t="s">
        <v>117</v>
      </c>
      <c r="E470" s="4" t="s">
        <v>118</v>
      </c>
      <c r="F470" s="5">
        <v>80000</v>
      </c>
      <c r="G470" s="36">
        <v>80000</v>
      </c>
      <c r="H470" s="25">
        <v>0</v>
      </c>
      <c r="I470" s="5">
        <v>0</v>
      </c>
      <c r="J470" s="5">
        <v>0</v>
      </c>
      <c r="K470" s="5">
        <v>0</v>
      </c>
    </row>
    <row r="471" spans="1:11" ht="12" customHeight="1" outlineLevel="1" x14ac:dyDescent="0.25">
      <c r="A471" s="3" t="s">
        <v>352</v>
      </c>
      <c r="B471" s="3" t="s">
        <v>373</v>
      </c>
      <c r="C471" s="3" t="s">
        <v>315</v>
      </c>
      <c r="D471" s="3" t="s">
        <v>374</v>
      </c>
      <c r="E471" s="4" t="s">
        <v>375</v>
      </c>
      <c r="F471" s="5">
        <v>0</v>
      </c>
      <c r="G471" s="5">
        <v>0</v>
      </c>
      <c r="H471" s="25">
        <v>0</v>
      </c>
      <c r="I471" s="5">
        <v>0</v>
      </c>
      <c r="J471" s="5">
        <v>0</v>
      </c>
      <c r="K471" s="5">
        <v>0</v>
      </c>
    </row>
    <row r="472" spans="1:11" ht="12" customHeight="1" outlineLevel="1" x14ac:dyDescent="0.25">
      <c r="A472" s="3" t="s">
        <v>352</v>
      </c>
      <c r="B472" s="3" t="s">
        <v>373</v>
      </c>
      <c r="C472" s="3" t="s">
        <v>315</v>
      </c>
      <c r="D472" s="3" t="s">
        <v>128</v>
      </c>
      <c r="E472" s="4" t="s">
        <v>129</v>
      </c>
      <c r="F472" s="5">
        <v>0</v>
      </c>
      <c r="G472" s="5">
        <v>0</v>
      </c>
      <c r="H472" s="5">
        <v>0</v>
      </c>
      <c r="I472" s="5">
        <v>180000</v>
      </c>
      <c r="J472" s="30">
        <v>0</v>
      </c>
      <c r="K472" s="26">
        <v>100000</v>
      </c>
    </row>
    <row r="473" spans="1:11" ht="12" customHeight="1" outlineLevel="1" x14ac:dyDescent="0.25">
      <c r="A473" s="3" t="s">
        <v>352</v>
      </c>
      <c r="B473" s="3" t="s">
        <v>589</v>
      </c>
      <c r="C473" s="3" t="s">
        <v>315</v>
      </c>
      <c r="D473" s="3" t="s">
        <v>130</v>
      </c>
      <c r="E473" s="39" t="s">
        <v>628</v>
      </c>
      <c r="F473" s="5">
        <v>0</v>
      </c>
      <c r="G473" s="5">
        <v>0</v>
      </c>
      <c r="H473" s="5">
        <v>0</v>
      </c>
      <c r="I473" s="36">
        <v>545</v>
      </c>
      <c r="J473" s="30">
        <v>545</v>
      </c>
      <c r="K473" s="26">
        <v>10000</v>
      </c>
    </row>
    <row r="474" spans="1:11" ht="12" customHeight="1" outlineLevel="1" x14ac:dyDescent="0.25">
      <c r="A474" s="3" t="s">
        <v>352</v>
      </c>
      <c r="B474" s="3" t="s">
        <v>373</v>
      </c>
      <c r="C474" s="3" t="s">
        <v>315</v>
      </c>
      <c r="D474" s="3" t="s">
        <v>136</v>
      </c>
      <c r="E474" s="4" t="s">
        <v>137</v>
      </c>
      <c r="F474" s="5">
        <v>0</v>
      </c>
      <c r="G474" s="5">
        <v>0</v>
      </c>
      <c r="H474" s="5">
        <v>0</v>
      </c>
      <c r="I474" s="5">
        <v>2000000</v>
      </c>
      <c r="J474" s="43">
        <v>1752474.24</v>
      </c>
      <c r="K474" s="26">
        <v>2000000</v>
      </c>
    </row>
    <row r="475" spans="1:11" ht="12" customHeight="1" outlineLevel="1" x14ac:dyDescent="0.25">
      <c r="A475" s="3" t="s">
        <v>352</v>
      </c>
      <c r="B475" s="3" t="s">
        <v>373</v>
      </c>
      <c r="C475" s="3" t="s">
        <v>315</v>
      </c>
      <c r="D475" s="3" t="s">
        <v>181</v>
      </c>
      <c r="E475" s="4" t="s">
        <v>182</v>
      </c>
      <c r="F475" s="5">
        <v>0</v>
      </c>
      <c r="G475" s="5">
        <v>0</v>
      </c>
      <c r="H475" s="5">
        <v>0</v>
      </c>
      <c r="I475" s="5">
        <v>23000</v>
      </c>
      <c r="J475" s="30">
        <v>0</v>
      </c>
      <c r="K475" s="26">
        <v>23000</v>
      </c>
    </row>
    <row r="476" spans="1:11" ht="12" customHeight="1" outlineLevel="1" x14ac:dyDescent="0.25">
      <c r="A476" s="3" t="s">
        <v>352</v>
      </c>
      <c r="B476" s="3" t="s">
        <v>373</v>
      </c>
      <c r="C476" s="3" t="s">
        <v>315</v>
      </c>
      <c r="D476" s="3" t="s">
        <v>101</v>
      </c>
      <c r="E476" s="4" t="s">
        <v>102</v>
      </c>
      <c r="F476" s="5">
        <v>0</v>
      </c>
      <c r="G476" s="5">
        <v>0</v>
      </c>
      <c r="H476" s="5">
        <v>0</v>
      </c>
      <c r="I476" s="36">
        <v>99455</v>
      </c>
      <c r="J476" s="43">
        <v>17728</v>
      </c>
      <c r="K476" s="26">
        <v>60000</v>
      </c>
    </row>
    <row r="477" spans="1:11" ht="12" customHeight="1" outlineLevel="1" x14ac:dyDescent="0.25">
      <c r="A477" s="3" t="s">
        <v>352</v>
      </c>
      <c r="B477" s="3" t="s">
        <v>373</v>
      </c>
      <c r="C477" s="3" t="s">
        <v>315</v>
      </c>
      <c r="D477" s="3" t="s">
        <v>84</v>
      </c>
      <c r="E477" s="4" t="s">
        <v>85</v>
      </c>
      <c r="F477" s="5">
        <v>0</v>
      </c>
      <c r="G477" s="5">
        <v>0</v>
      </c>
      <c r="H477" s="5">
        <v>0</v>
      </c>
      <c r="I477" s="5">
        <v>870000</v>
      </c>
      <c r="J477" s="43">
        <v>739400.61</v>
      </c>
      <c r="K477" s="26">
        <v>1000000</v>
      </c>
    </row>
    <row r="478" spans="1:11" ht="12" customHeight="1" outlineLevel="1" x14ac:dyDescent="0.25">
      <c r="A478" s="3" t="s">
        <v>352</v>
      </c>
      <c r="B478" s="3" t="s">
        <v>373</v>
      </c>
      <c r="C478" s="3" t="s">
        <v>315</v>
      </c>
      <c r="D478" s="3" t="s">
        <v>608</v>
      </c>
      <c r="E478" s="4" t="s">
        <v>609</v>
      </c>
      <c r="F478" s="5">
        <v>0</v>
      </c>
      <c r="G478" s="5">
        <v>0</v>
      </c>
      <c r="H478" s="5">
        <v>0</v>
      </c>
      <c r="I478" s="5">
        <v>0</v>
      </c>
      <c r="J478" s="30">
        <v>0</v>
      </c>
      <c r="K478" s="26">
        <v>0</v>
      </c>
    </row>
    <row r="479" spans="1:11" ht="12" customHeight="1" outlineLevel="1" x14ac:dyDescent="0.25">
      <c r="A479" s="3" t="s">
        <v>352</v>
      </c>
      <c r="B479" s="3" t="s">
        <v>589</v>
      </c>
      <c r="C479" s="3" t="s">
        <v>315</v>
      </c>
      <c r="D479" s="3" t="s">
        <v>248</v>
      </c>
      <c r="E479" s="4" t="s">
        <v>249</v>
      </c>
      <c r="F479" s="5">
        <v>0</v>
      </c>
      <c r="G479" s="5">
        <v>0</v>
      </c>
      <c r="H479" s="5">
        <v>0</v>
      </c>
      <c r="I479" s="5">
        <v>0</v>
      </c>
      <c r="J479" s="30">
        <v>0</v>
      </c>
      <c r="K479" s="26">
        <v>0</v>
      </c>
    </row>
    <row r="480" spans="1:11" ht="12" customHeight="1" outlineLevel="1" x14ac:dyDescent="0.25">
      <c r="A480" s="3" t="s">
        <v>352</v>
      </c>
      <c r="B480" s="3" t="s">
        <v>589</v>
      </c>
      <c r="C480" s="3" t="s">
        <v>429</v>
      </c>
      <c r="D480" s="3" t="s">
        <v>608</v>
      </c>
      <c r="E480" s="4" t="s">
        <v>609</v>
      </c>
      <c r="F480" s="5">
        <v>0</v>
      </c>
      <c r="G480" s="5">
        <v>0</v>
      </c>
      <c r="H480" s="5">
        <v>0</v>
      </c>
      <c r="I480" s="5">
        <v>36803</v>
      </c>
      <c r="J480" s="30">
        <v>36803</v>
      </c>
      <c r="K480" s="26">
        <v>0</v>
      </c>
    </row>
    <row r="481" spans="1:11" ht="12" customHeight="1" x14ac:dyDescent="0.25">
      <c r="A481" s="50" t="s">
        <v>376</v>
      </c>
      <c r="B481" s="51"/>
      <c r="C481" s="51"/>
      <c r="D481" s="51"/>
      <c r="E481" s="51"/>
      <c r="F481" s="6">
        <f t="shared" ref="F481:K481" si="167">SUM(F470:F480)</f>
        <v>80000</v>
      </c>
      <c r="G481" s="6">
        <f t="shared" si="167"/>
        <v>80000</v>
      </c>
      <c r="H481" s="6">
        <f t="shared" si="167"/>
        <v>0</v>
      </c>
      <c r="I481" s="6">
        <f t="shared" si="167"/>
        <v>3209803</v>
      </c>
      <c r="J481" s="6">
        <f t="shared" si="167"/>
        <v>2546950.85</v>
      </c>
      <c r="K481" s="6">
        <f t="shared" si="167"/>
        <v>3193000</v>
      </c>
    </row>
    <row r="482" spans="1:11" ht="12" customHeight="1" outlineLevel="1" x14ac:dyDescent="0.25">
      <c r="A482" s="3" t="s">
        <v>352</v>
      </c>
      <c r="B482" s="3" t="s">
        <v>377</v>
      </c>
      <c r="C482" s="3" t="s">
        <v>378</v>
      </c>
      <c r="D482" s="3" t="s">
        <v>130</v>
      </c>
      <c r="E482" s="4" t="s">
        <v>131</v>
      </c>
      <c r="F482" s="5">
        <v>0</v>
      </c>
      <c r="G482" s="5">
        <v>0</v>
      </c>
      <c r="H482" s="5">
        <v>0</v>
      </c>
      <c r="I482" s="5">
        <v>60000</v>
      </c>
      <c r="J482" s="5">
        <v>31448</v>
      </c>
      <c r="K482" s="26">
        <v>60000</v>
      </c>
    </row>
    <row r="483" spans="1:11" ht="12" customHeight="1" x14ac:dyDescent="0.25">
      <c r="A483" s="50" t="s">
        <v>379</v>
      </c>
      <c r="B483" s="51"/>
      <c r="C483" s="51"/>
      <c r="D483" s="51"/>
      <c r="E483" s="51"/>
      <c r="F483" s="6">
        <f>SUM(F482)</f>
        <v>0</v>
      </c>
      <c r="G483" s="6">
        <f t="shared" ref="G483:H483" si="168">SUM(G482)</f>
        <v>0</v>
      </c>
      <c r="H483" s="6">
        <f t="shared" si="168"/>
        <v>0</v>
      </c>
      <c r="I483" s="6">
        <f t="shared" ref="I483:K483" si="169">SUM(I482)</f>
        <v>60000</v>
      </c>
      <c r="J483" s="6">
        <f t="shared" si="169"/>
        <v>31448</v>
      </c>
      <c r="K483" s="6">
        <f t="shared" si="169"/>
        <v>60000</v>
      </c>
    </row>
    <row r="484" spans="1:11" ht="12" customHeight="1" outlineLevel="1" x14ac:dyDescent="0.25">
      <c r="A484" s="3" t="s">
        <v>352</v>
      </c>
      <c r="B484" s="3" t="s">
        <v>380</v>
      </c>
      <c r="C484" s="3" t="s">
        <v>274</v>
      </c>
      <c r="D484" s="3" t="s">
        <v>120</v>
      </c>
      <c r="E484" s="4" t="s">
        <v>121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26">
        <v>0</v>
      </c>
    </row>
    <row r="485" spans="1:11" ht="12" customHeight="1" outlineLevel="1" x14ac:dyDescent="0.25">
      <c r="A485" s="3" t="s">
        <v>352</v>
      </c>
      <c r="B485" s="3" t="s">
        <v>380</v>
      </c>
      <c r="C485" s="3" t="s">
        <v>274</v>
      </c>
      <c r="D485" s="3" t="s">
        <v>175</v>
      </c>
      <c r="E485" s="4" t="s">
        <v>176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26">
        <v>0</v>
      </c>
    </row>
    <row r="486" spans="1:11" ht="12" customHeight="1" outlineLevel="1" x14ac:dyDescent="0.25">
      <c r="A486" s="3" t="s">
        <v>352</v>
      </c>
      <c r="B486" s="3" t="s">
        <v>380</v>
      </c>
      <c r="C486" s="3" t="s">
        <v>274</v>
      </c>
      <c r="D486" s="3" t="s">
        <v>177</v>
      </c>
      <c r="E486" s="4" t="s">
        <v>178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26">
        <v>0</v>
      </c>
    </row>
    <row r="487" spans="1:11" ht="12" customHeight="1" outlineLevel="1" x14ac:dyDescent="0.25">
      <c r="A487" s="3" t="s">
        <v>352</v>
      </c>
      <c r="B487" s="3" t="s">
        <v>380</v>
      </c>
      <c r="C487" s="3" t="s">
        <v>274</v>
      </c>
      <c r="D487" s="3" t="s">
        <v>128</v>
      </c>
      <c r="E487" s="4" t="s">
        <v>129</v>
      </c>
      <c r="F487" s="5">
        <v>0</v>
      </c>
      <c r="G487" s="5">
        <v>0</v>
      </c>
      <c r="H487" s="5">
        <v>0</v>
      </c>
      <c r="I487" s="5">
        <v>0</v>
      </c>
      <c r="J487" s="30">
        <v>0</v>
      </c>
      <c r="K487" s="26">
        <v>0</v>
      </c>
    </row>
    <row r="488" spans="1:11" ht="12" customHeight="1" outlineLevel="1" x14ac:dyDescent="0.25">
      <c r="A488" s="3" t="s">
        <v>352</v>
      </c>
      <c r="B488" s="3" t="s">
        <v>380</v>
      </c>
      <c r="C488" s="3" t="s">
        <v>274</v>
      </c>
      <c r="D488" s="3" t="s">
        <v>130</v>
      </c>
      <c r="E488" s="4" t="s">
        <v>131</v>
      </c>
      <c r="F488" s="5">
        <v>0</v>
      </c>
      <c r="G488" s="5">
        <v>0</v>
      </c>
      <c r="H488" s="5">
        <v>0</v>
      </c>
      <c r="I488" s="5">
        <v>10000</v>
      </c>
      <c r="J488" s="30">
        <v>5094</v>
      </c>
      <c r="K488" s="26">
        <v>10000</v>
      </c>
    </row>
    <row r="489" spans="1:11" ht="12" customHeight="1" outlineLevel="1" x14ac:dyDescent="0.25">
      <c r="A489" s="3" t="s">
        <v>352</v>
      </c>
      <c r="B489" s="3" t="s">
        <v>380</v>
      </c>
      <c r="C489" s="3" t="s">
        <v>274</v>
      </c>
      <c r="D489" s="3" t="s">
        <v>132</v>
      </c>
      <c r="E489" s="4" t="s">
        <v>133</v>
      </c>
      <c r="F489" s="5">
        <v>0</v>
      </c>
      <c r="G489" s="5">
        <v>0</v>
      </c>
      <c r="H489" s="5">
        <v>0</v>
      </c>
      <c r="I489" s="5">
        <v>2000</v>
      </c>
      <c r="J489" s="30">
        <v>60</v>
      </c>
      <c r="K489" s="26">
        <v>2000</v>
      </c>
    </row>
    <row r="490" spans="1:11" ht="12" customHeight="1" outlineLevel="1" x14ac:dyDescent="0.25">
      <c r="A490" s="3" t="s">
        <v>352</v>
      </c>
      <c r="B490" s="3" t="s">
        <v>380</v>
      </c>
      <c r="C490" s="3" t="s">
        <v>274</v>
      </c>
      <c r="D490" s="3" t="s">
        <v>136</v>
      </c>
      <c r="E490" s="4" t="s">
        <v>137</v>
      </c>
      <c r="F490" s="5">
        <v>0</v>
      </c>
      <c r="G490" s="5">
        <v>0</v>
      </c>
      <c r="H490" s="5">
        <v>0</v>
      </c>
      <c r="I490" s="5">
        <v>40000</v>
      </c>
      <c r="J490" s="30">
        <v>38162.39</v>
      </c>
      <c r="K490" s="26">
        <v>60000</v>
      </c>
    </row>
    <row r="491" spans="1:11" ht="12" customHeight="1" outlineLevel="1" x14ac:dyDescent="0.25">
      <c r="A491" s="3" t="s">
        <v>352</v>
      </c>
      <c r="B491" s="3" t="s">
        <v>380</v>
      </c>
      <c r="C491" s="3" t="s">
        <v>274</v>
      </c>
      <c r="D491" s="3" t="s">
        <v>148</v>
      </c>
      <c r="E491" s="4" t="s">
        <v>149</v>
      </c>
      <c r="F491" s="5">
        <v>0</v>
      </c>
      <c r="G491" s="5">
        <v>0</v>
      </c>
      <c r="H491" s="5">
        <v>0</v>
      </c>
      <c r="I491" s="5">
        <v>0</v>
      </c>
      <c r="J491" s="30">
        <v>0</v>
      </c>
      <c r="K491" s="26">
        <v>0</v>
      </c>
    </row>
    <row r="492" spans="1:11" ht="12" customHeight="1" outlineLevel="1" x14ac:dyDescent="0.25">
      <c r="A492" s="3" t="s">
        <v>352</v>
      </c>
      <c r="B492" s="3" t="s">
        <v>380</v>
      </c>
      <c r="C492" s="3" t="s">
        <v>274</v>
      </c>
      <c r="D492" s="3" t="s">
        <v>181</v>
      </c>
      <c r="E492" s="4" t="s">
        <v>182</v>
      </c>
      <c r="F492" s="5">
        <v>0</v>
      </c>
      <c r="G492" s="5">
        <v>0</v>
      </c>
      <c r="H492" s="5">
        <v>0</v>
      </c>
      <c r="I492" s="5">
        <v>6500</v>
      </c>
      <c r="J492" s="30">
        <v>6243.6</v>
      </c>
      <c r="K492" s="26">
        <v>7000</v>
      </c>
    </row>
    <row r="493" spans="1:11" ht="12" customHeight="1" outlineLevel="1" x14ac:dyDescent="0.25">
      <c r="A493" s="3" t="s">
        <v>352</v>
      </c>
      <c r="B493" s="3" t="s">
        <v>380</v>
      </c>
      <c r="C493" s="3" t="s">
        <v>274</v>
      </c>
      <c r="D493" s="3" t="s">
        <v>101</v>
      </c>
      <c r="E493" s="4" t="s">
        <v>102</v>
      </c>
      <c r="F493" s="5">
        <v>0</v>
      </c>
      <c r="G493" s="5">
        <v>0</v>
      </c>
      <c r="H493" s="5">
        <v>0</v>
      </c>
      <c r="I493" s="5">
        <v>20000</v>
      </c>
      <c r="J493" s="30">
        <v>0</v>
      </c>
      <c r="K493" s="26">
        <v>20000</v>
      </c>
    </row>
    <row r="494" spans="1:11" ht="12" customHeight="1" outlineLevel="1" x14ac:dyDescent="0.25">
      <c r="A494" s="3" t="s">
        <v>352</v>
      </c>
      <c r="B494" s="3" t="s">
        <v>380</v>
      </c>
      <c r="C494" s="3" t="s">
        <v>274</v>
      </c>
      <c r="D494" s="3" t="s">
        <v>84</v>
      </c>
      <c r="E494" s="4" t="s">
        <v>85</v>
      </c>
      <c r="F494" s="5">
        <v>0</v>
      </c>
      <c r="G494" s="5">
        <v>0</v>
      </c>
      <c r="H494" s="5">
        <v>0</v>
      </c>
      <c r="I494" s="5">
        <v>10000</v>
      </c>
      <c r="J494" s="30">
        <v>0</v>
      </c>
      <c r="K494" s="26">
        <v>10000</v>
      </c>
    </row>
    <row r="495" spans="1:11" ht="12" customHeight="1" outlineLevel="1" x14ac:dyDescent="0.25">
      <c r="A495" s="3" t="s">
        <v>352</v>
      </c>
      <c r="B495" s="3" t="s">
        <v>380</v>
      </c>
      <c r="C495" s="3" t="s">
        <v>274</v>
      </c>
      <c r="D495" s="3" t="s">
        <v>231</v>
      </c>
      <c r="E495" s="4" t="s">
        <v>232</v>
      </c>
      <c r="F495" s="5">
        <v>0</v>
      </c>
      <c r="G495" s="5">
        <v>0</v>
      </c>
      <c r="H495" s="5">
        <v>0</v>
      </c>
      <c r="I495" s="5">
        <v>0</v>
      </c>
      <c r="J495" s="30">
        <v>0</v>
      </c>
      <c r="K495" s="26">
        <v>0</v>
      </c>
    </row>
    <row r="496" spans="1:11" ht="12" customHeight="1" x14ac:dyDescent="0.25">
      <c r="A496" s="50" t="s">
        <v>381</v>
      </c>
      <c r="B496" s="51"/>
      <c r="C496" s="51"/>
      <c r="D496" s="51"/>
      <c r="E496" s="51"/>
      <c r="F496" s="6">
        <f>SUM(F484:F495)</f>
        <v>0</v>
      </c>
      <c r="G496" s="6">
        <f t="shared" ref="G496:H496" si="170">SUM(G484:G495)</f>
        <v>0</v>
      </c>
      <c r="H496" s="6">
        <f t="shared" si="170"/>
        <v>0</v>
      </c>
      <c r="I496" s="6">
        <f t="shared" ref="I496:K496" si="171">SUM(I484:I495)</f>
        <v>88500</v>
      </c>
      <c r="J496" s="6">
        <f t="shared" si="171"/>
        <v>49559.99</v>
      </c>
      <c r="K496" s="6">
        <f t="shared" si="171"/>
        <v>109000</v>
      </c>
    </row>
    <row r="497" spans="1:11" ht="12" customHeight="1" outlineLevel="1" x14ac:dyDescent="0.25">
      <c r="A497" s="3" t="s">
        <v>352</v>
      </c>
      <c r="B497" s="3" t="s">
        <v>382</v>
      </c>
      <c r="C497" s="3" t="s">
        <v>262</v>
      </c>
      <c r="D497" s="3" t="s">
        <v>130</v>
      </c>
      <c r="E497" s="4" t="s">
        <v>131</v>
      </c>
      <c r="F497" s="5">
        <v>0</v>
      </c>
      <c r="G497" s="5">
        <v>0</v>
      </c>
      <c r="H497" s="5">
        <v>0</v>
      </c>
      <c r="I497" s="5">
        <v>20000</v>
      </c>
      <c r="J497" s="36">
        <v>12084</v>
      </c>
      <c r="K497" s="26">
        <v>20000</v>
      </c>
    </row>
    <row r="498" spans="1:11" ht="12" customHeight="1" outlineLevel="1" x14ac:dyDescent="0.25">
      <c r="A498" s="3" t="s">
        <v>352</v>
      </c>
      <c r="B498" s="3" t="s">
        <v>382</v>
      </c>
      <c r="C498" s="3" t="s">
        <v>262</v>
      </c>
      <c r="D498" s="3" t="s">
        <v>132</v>
      </c>
      <c r="E498" s="4" t="s">
        <v>133</v>
      </c>
      <c r="F498" s="5">
        <v>0</v>
      </c>
      <c r="G498" s="5">
        <v>0</v>
      </c>
      <c r="H498" s="5">
        <v>0</v>
      </c>
      <c r="I498" s="5">
        <v>25000</v>
      </c>
      <c r="J498" s="5">
        <v>0</v>
      </c>
      <c r="K498" s="26">
        <v>25000</v>
      </c>
    </row>
    <row r="499" spans="1:11" ht="12" customHeight="1" outlineLevel="1" x14ac:dyDescent="0.25">
      <c r="A499" s="3" t="s">
        <v>352</v>
      </c>
      <c r="B499" s="3" t="s">
        <v>382</v>
      </c>
      <c r="C499" s="3" t="s">
        <v>262</v>
      </c>
      <c r="D499" s="3" t="s">
        <v>84</v>
      </c>
      <c r="E499" s="4" t="s">
        <v>85</v>
      </c>
      <c r="F499" s="5">
        <v>0</v>
      </c>
      <c r="G499" s="5">
        <v>0</v>
      </c>
      <c r="H499" s="5">
        <v>0</v>
      </c>
      <c r="I499" s="5">
        <v>10000</v>
      </c>
      <c r="J499" s="5">
        <v>0</v>
      </c>
      <c r="K499" s="26">
        <v>60000</v>
      </c>
    </row>
    <row r="500" spans="1:11" ht="12" customHeight="1" x14ac:dyDescent="0.25">
      <c r="A500" s="50" t="s">
        <v>383</v>
      </c>
      <c r="B500" s="51"/>
      <c r="C500" s="51"/>
      <c r="D500" s="51"/>
      <c r="E500" s="51"/>
      <c r="F500" s="6">
        <f>SUM(F497:F499)</f>
        <v>0</v>
      </c>
      <c r="G500" s="6">
        <f t="shared" ref="G500:H500" si="172">SUM(G497:G499)</f>
        <v>0</v>
      </c>
      <c r="H500" s="6">
        <f t="shared" si="172"/>
        <v>0</v>
      </c>
      <c r="I500" s="6">
        <f t="shared" ref="I500:K500" si="173">SUM(I497:I499)</f>
        <v>55000</v>
      </c>
      <c r="J500" s="6">
        <f t="shared" si="173"/>
        <v>12084</v>
      </c>
      <c r="K500" s="6">
        <f t="shared" si="173"/>
        <v>105000</v>
      </c>
    </row>
    <row r="501" spans="1:11" s="21" customFormat="1" ht="12" customHeight="1" outlineLevel="1" x14ac:dyDescent="0.2">
      <c r="A501" s="18" t="s">
        <v>352</v>
      </c>
      <c r="B501" s="22" t="s">
        <v>591</v>
      </c>
      <c r="C501" s="20">
        <v>3341</v>
      </c>
      <c r="D501" s="20">
        <v>5171</v>
      </c>
      <c r="E501" s="20" t="s">
        <v>85</v>
      </c>
      <c r="F501" s="19">
        <v>0</v>
      </c>
      <c r="G501" s="19">
        <v>0</v>
      </c>
      <c r="H501" s="19">
        <v>0</v>
      </c>
      <c r="I501" s="19">
        <v>150000</v>
      </c>
      <c r="J501" s="19">
        <v>0</v>
      </c>
      <c r="K501" s="26">
        <v>100000</v>
      </c>
    </row>
    <row r="502" spans="1:11" ht="12" customHeight="1" x14ac:dyDescent="0.25">
      <c r="A502" s="57" t="s">
        <v>590</v>
      </c>
      <c r="B502" s="58"/>
      <c r="C502" s="58"/>
      <c r="D502" s="58"/>
      <c r="E502" s="59"/>
      <c r="F502" s="6">
        <f>SUM(F501)</f>
        <v>0</v>
      </c>
      <c r="G502" s="6">
        <f t="shared" ref="G502:H502" si="174">SUM(G501)</f>
        <v>0</v>
      </c>
      <c r="H502" s="6">
        <f t="shared" si="174"/>
        <v>0</v>
      </c>
      <c r="I502" s="6">
        <f>SUM(I501)</f>
        <v>150000</v>
      </c>
      <c r="J502" s="6">
        <f t="shared" ref="J502:K502" si="175">SUM(J501)</f>
        <v>0</v>
      </c>
      <c r="K502" s="6">
        <f t="shared" si="175"/>
        <v>100000</v>
      </c>
    </row>
    <row r="503" spans="1:11" s="7" customFormat="1" ht="12" customHeight="1" x14ac:dyDescent="0.25">
      <c r="A503" s="55" t="s">
        <v>384</v>
      </c>
      <c r="B503" s="56"/>
      <c r="C503" s="56"/>
      <c r="D503" s="56"/>
      <c r="E503" s="56"/>
      <c r="F503" s="10">
        <f>SUM(F448,F455,F458,F462,F465,F469,F481,F483,F496,F500)</f>
        <v>292860</v>
      </c>
      <c r="G503" s="10">
        <f>SUM(G448,G455,G458,G462,G465,G469,G481,G483,G496,G500)</f>
        <v>296213.84999999998</v>
      </c>
      <c r="H503" s="10">
        <f>SUM(H448,H455,H458,H462,H465,H469,H481,H483,H496,H500)</f>
        <v>100000</v>
      </c>
      <c r="I503" s="10">
        <f>SUM(I448,I455,I458,I462,I465,I469,I481,I483,I496,I500,I502)</f>
        <v>17387803</v>
      </c>
      <c r="J503" s="10">
        <f>SUM(J448,J455,J458,J462,J465,J469,J481,J483,J496,J500,J502)</f>
        <v>10383991.640000001</v>
      </c>
      <c r="K503" s="10">
        <f>SUM(K448,K455,K458,K462,K465,K469,K481,K483,K496,K500,K502)</f>
        <v>15658500</v>
      </c>
    </row>
    <row r="504" spans="1:11" ht="12" customHeight="1" outlineLevel="1" x14ac:dyDescent="0.25">
      <c r="A504" s="3" t="s">
        <v>385</v>
      </c>
      <c r="B504" s="3" t="s">
        <v>386</v>
      </c>
      <c r="C504" s="3" t="s">
        <v>312</v>
      </c>
      <c r="D504" s="3" t="s">
        <v>169</v>
      </c>
      <c r="E504" s="4" t="s">
        <v>170</v>
      </c>
      <c r="F504" s="5">
        <v>2200000</v>
      </c>
      <c r="G504" s="36">
        <v>2127648.5</v>
      </c>
      <c r="H504" s="25">
        <v>2200000</v>
      </c>
      <c r="I504" s="5">
        <v>0</v>
      </c>
      <c r="J504" s="30">
        <v>0</v>
      </c>
      <c r="K504" s="5">
        <v>0</v>
      </c>
    </row>
    <row r="505" spans="1:11" ht="12" customHeight="1" outlineLevel="1" x14ac:dyDescent="0.25">
      <c r="A505" s="3" t="s">
        <v>385</v>
      </c>
      <c r="B505" s="3" t="s">
        <v>386</v>
      </c>
      <c r="C505" s="3" t="s">
        <v>312</v>
      </c>
      <c r="D505" s="3" t="s">
        <v>374</v>
      </c>
      <c r="E505" s="4" t="s">
        <v>375</v>
      </c>
      <c r="F505" s="5">
        <v>0</v>
      </c>
      <c r="G505" s="5">
        <v>0</v>
      </c>
      <c r="H505" s="25">
        <v>0</v>
      </c>
      <c r="I505" s="5">
        <v>0</v>
      </c>
      <c r="J505" s="30">
        <v>0</v>
      </c>
      <c r="K505" s="5">
        <v>0</v>
      </c>
    </row>
    <row r="506" spans="1:11" ht="12" customHeight="1" outlineLevel="1" x14ac:dyDescent="0.25">
      <c r="A506" s="3" t="s">
        <v>385</v>
      </c>
      <c r="B506" s="3" t="s">
        <v>386</v>
      </c>
      <c r="C506" s="3" t="s">
        <v>312</v>
      </c>
      <c r="D506" s="3" t="s">
        <v>80</v>
      </c>
      <c r="E506" s="4" t="s">
        <v>81</v>
      </c>
      <c r="F506" s="5">
        <v>0</v>
      </c>
      <c r="G506" s="36">
        <v>1262.6099999999999</v>
      </c>
      <c r="H506" s="25">
        <v>0</v>
      </c>
      <c r="I506" s="5">
        <v>0</v>
      </c>
      <c r="J506" s="30">
        <v>0</v>
      </c>
      <c r="K506" s="5">
        <v>0</v>
      </c>
    </row>
    <row r="507" spans="1:11" ht="12" customHeight="1" outlineLevel="1" x14ac:dyDescent="0.25">
      <c r="A507" s="3" t="s">
        <v>385</v>
      </c>
      <c r="B507" s="3" t="s">
        <v>386</v>
      </c>
      <c r="C507" s="3" t="s">
        <v>312</v>
      </c>
      <c r="D507" s="3" t="s">
        <v>128</v>
      </c>
      <c r="E507" s="4" t="s">
        <v>129</v>
      </c>
      <c r="F507" s="5">
        <v>0</v>
      </c>
      <c r="G507" s="5">
        <v>0</v>
      </c>
      <c r="H507" s="5">
        <v>0</v>
      </c>
      <c r="I507" s="5">
        <v>30000</v>
      </c>
      <c r="J507" s="30">
        <v>13317.8</v>
      </c>
      <c r="K507" s="26">
        <v>0</v>
      </c>
    </row>
    <row r="508" spans="1:11" ht="12" customHeight="1" outlineLevel="1" x14ac:dyDescent="0.25">
      <c r="A508" s="3" t="s">
        <v>385</v>
      </c>
      <c r="B508" s="3" t="s">
        <v>386</v>
      </c>
      <c r="C508" s="3" t="s">
        <v>312</v>
      </c>
      <c r="D508" s="3" t="s">
        <v>130</v>
      </c>
      <c r="E508" s="4" t="s">
        <v>131</v>
      </c>
      <c r="F508" s="5">
        <v>0</v>
      </c>
      <c r="G508" s="5">
        <v>0</v>
      </c>
      <c r="H508" s="5">
        <v>0</v>
      </c>
      <c r="I508" s="5">
        <v>30000</v>
      </c>
      <c r="J508" s="30">
        <v>21477.5</v>
      </c>
      <c r="K508" s="26">
        <v>30000</v>
      </c>
    </row>
    <row r="509" spans="1:11" ht="12" customHeight="1" outlineLevel="1" x14ac:dyDescent="0.25">
      <c r="A509" s="3" t="s">
        <v>385</v>
      </c>
      <c r="B509" s="3" t="s">
        <v>386</v>
      </c>
      <c r="C509" s="3" t="s">
        <v>312</v>
      </c>
      <c r="D509" s="3" t="s">
        <v>136</v>
      </c>
      <c r="E509" s="4" t="s">
        <v>137</v>
      </c>
      <c r="F509" s="5">
        <v>0</v>
      </c>
      <c r="G509" s="5">
        <v>0</v>
      </c>
      <c r="H509" s="5">
        <v>0</v>
      </c>
      <c r="I509" s="5">
        <v>5000</v>
      </c>
      <c r="J509" s="30">
        <v>3188.47</v>
      </c>
      <c r="K509" s="26">
        <v>5000</v>
      </c>
    </row>
    <row r="510" spans="1:11" ht="12" customHeight="1" outlineLevel="1" x14ac:dyDescent="0.25">
      <c r="A510" s="3" t="s">
        <v>385</v>
      </c>
      <c r="B510" s="3" t="s">
        <v>386</v>
      </c>
      <c r="C510" s="3" t="s">
        <v>312</v>
      </c>
      <c r="D510" s="3" t="s">
        <v>142</v>
      </c>
      <c r="E510" s="4" t="s">
        <v>143</v>
      </c>
      <c r="F510" s="5">
        <v>0</v>
      </c>
      <c r="G510" s="5">
        <v>0</v>
      </c>
      <c r="H510" s="5">
        <v>0</v>
      </c>
      <c r="I510" s="5">
        <v>16000</v>
      </c>
      <c r="J510" s="30">
        <v>3028</v>
      </c>
      <c r="K510" s="26">
        <v>16000</v>
      </c>
    </row>
    <row r="511" spans="1:11" ht="12" customHeight="1" outlineLevel="1" x14ac:dyDescent="0.25">
      <c r="A511" s="3" t="s">
        <v>385</v>
      </c>
      <c r="B511" s="3" t="s">
        <v>386</v>
      </c>
      <c r="C511" s="3" t="s">
        <v>312</v>
      </c>
      <c r="D511" s="3" t="s">
        <v>144</v>
      </c>
      <c r="E511" s="4" t="s">
        <v>145</v>
      </c>
      <c r="F511" s="5">
        <v>0</v>
      </c>
      <c r="G511" s="5">
        <v>0</v>
      </c>
      <c r="H511" s="5">
        <v>0</v>
      </c>
      <c r="I511" s="5">
        <v>12000</v>
      </c>
      <c r="J511" s="30">
        <v>12000</v>
      </c>
      <c r="K511" s="26">
        <v>12000</v>
      </c>
    </row>
    <row r="512" spans="1:11" ht="12" customHeight="1" outlineLevel="1" x14ac:dyDescent="0.25">
      <c r="A512" s="3" t="s">
        <v>385</v>
      </c>
      <c r="B512" s="3" t="s">
        <v>386</v>
      </c>
      <c r="C512" s="3" t="s">
        <v>312</v>
      </c>
      <c r="D512" s="3" t="s">
        <v>181</v>
      </c>
      <c r="E512" s="4" t="s">
        <v>182</v>
      </c>
      <c r="F512" s="5">
        <v>0</v>
      </c>
      <c r="G512" s="5">
        <v>0</v>
      </c>
      <c r="H512" s="5">
        <v>0</v>
      </c>
      <c r="I512" s="5">
        <v>5000</v>
      </c>
      <c r="J512" s="30">
        <v>1086</v>
      </c>
      <c r="K512" s="26">
        <v>5000</v>
      </c>
    </row>
    <row r="513" spans="1:11" ht="12" customHeight="1" outlineLevel="1" x14ac:dyDescent="0.25">
      <c r="A513" s="3" t="s">
        <v>385</v>
      </c>
      <c r="B513" s="3" t="s">
        <v>386</v>
      </c>
      <c r="C513" s="3" t="s">
        <v>312</v>
      </c>
      <c r="D513" s="3" t="s">
        <v>101</v>
      </c>
      <c r="E513" s="4" t="s">
        <v>102</v>
      </c>
      <c r="F513" s="5">
        <v>0</v>
      </c>
      <c r="G513" s="5">
        <v>0</v>
      </c>
      <c r="H513" s="5">
        <v>0</v>
      </c>
      <c r="I513" s="5">
        <v>20000</v>
      </c>
      <c r="J513" s="30">
        <v>12862.5</v>
      </c>
      <c r="K513" s="26">
        <v>20000</v>
      </c>
    </row>
    <row r="514" spans="1:11" ht="12" customHeight="1" outlineLevel="1" x14ac:dyDescent="0.25">
      <c r="A514" s="3" t="s">
        <v>385</v>
      </c>
      <c r="B514" s="3" t="s">
        <v>386</v>
      </c>
      <c r="C514" s="3" t="s">
        <v>312</v>
      </c>
      <c r="D514" s="3" t="s">
        <v>84</v>
      </c>
      <c r="E514" s="4" t="s">
        <v>85</v>
      </c>
      <c r="F514" s="5">
        <v>0</v>
      </c>
      <c r="G514" s="5">
        <v>0</v>
      </c>
      <c r="H514" s="5">
        <v>0</v>
      </c>
      <c r="I514" s="5">
        <v>180000</v>
      </c>
      <c r="J514" s="30">
        <v>11978.6</v>
      </c>
      <c r="K514" s="26">
        <v>50000</v>
      </c>
    </row>
    <row r="515" spans="1:11" ht="12" customHeight="1" x14ac:dyDescent="0.25">
      <c r="A515" s="50" t="s">
        <v>387</v>
      </c>
      <c r="B515" s="51"/>
      <c r="C515" s="51"/>
      <c r="D515" s="51"/>
      <c r="E515" s="51"/>
      <c r="F515" s="6">
        <f>SUM(F504:F514)</f>
        <v>2200000</v>
      </c>
      <c r="G515" s="6">
        <f t="shared" ref="G515:H515" si="176">SUM(G504:G514)</f>
        <v>2128911.11</v>
      </c>
      <c r="H515" s="6">
        <f t="shared" si="176"/>
        <v>2200000</v>
      </c>
      <c r="I515" s="6">
        <f>SUM(I504:I514)</f>
        <v>298000</v>
      </c>
      <c r="J515" s="6">
        <f t="shared" ref="J515:K515" si="177">SUM(J504:J514)</f>
        <v>78938.87000000001</v>
      </c>
      <c r="K515" s="6">
        <f t="shared" si="177"/>
        <v>138000</v>
      </c>
    </row>
    <row r="516" spans="1:11" ht="12" customHeight="1" outlineLevel="1" x14ac:dyDescent="0.25">
      <c r="A516" s="3" t="s">
        <v>385</v>
      </c>
      <c r="B516" s="3" t="s">
        <v>388</v>
      </c>
      <c r="C516" s="3" t="s">
        <v>312</v>
      </c>
      <c r="D516" s="3" t="s">
        <v>169</v>
      </c>
      <c r="E516" s="4" t="s">
        <v>170</v>
      </c>
      <c r="F516" s="5">
        <v>313900</v>
      </c>
      <c r="G516" s="36">
        <v>316300</v>
      </c>
      <c r="H516" s="25">
        <v>250000</v>
      </c>
      <c r="I516" s="5">
        <v>0</v>
      </c>
      <c r="J516" s="5">
        <v>0</v>
      </c>
      <c r="K516" s="5">
        <v>0</v>
      </c>
    </row>
    <row r="517" spans="1:11" ht="12" customHeight="1" x14ac:dyDescent="0.25">
      <c r="A517" s="50" t="s">
        <v>389</v>
      </c>
      <c r="B517" s="51"/>
      <c r="C517" s="51"/>
      <c r="D517" s="51"/>
      <c r="E517" s="51"/>
      <c r="F517" s="6">
        <f>SUM(F516)</f>
        <v>313900</v>
      </c>
      <c r="G517" s="6">
        <f t="shared" ref="G517:H517" si="178">SUM(G516)</f>
        <v>316300</v>
      </c>
      <c r="H517" s="6">
        <f t="shared" si="178"/>
        <v>250000</v>
      </c>
      <c r="I517" s="6">
        <f>SUM(I516)</f>
        <v>0</v>
      </c>
      <c r="J517" s="6">
        <f t="shared" ref="J517:K517" si="179">SUM(J516)</f>
        <v>0</v>
      </c>
      <c r="K517" s="6">
        <f t="shared" si="179"/>
        <v>0</v>
      </c>
    </row>
    <row r="518" spans="1:11" ht="12" customHeight="1" outlineLevel="1" x14ac:dyDescent="0.25">
      <c r="A518" s="3" t="s">
        <v>385</v>
      </c>
      <c r="B518" s="3" t="s">
        <v>390</v>
      </c>
      <c r="C518" s="3" t="s">
        <v>226</v>
      </c>
      <c r="D518" s="3" t="s">
        <v>120</v>
      </c>
      <c r="E518" s="4" t="s">
        <v>121</v>
      </c>
      <c r="F518" s="5">
        <v>0</v>
      </c>
      <c r="G518" s="5">
        <v>0</v>
      </c>
      <c r="H518" s="5">
        <v>0</v>
      </c>
      <c r="I518" s="5">
        <v>100000</v>
      </c>
      <c r="J518" s="30">
        <v>71240</v>
      </c>
      <c r="K518" s="26">
        <v>120000</v>
      </c>
    </row>
    <row r="519" spans="1:11" ht="12" customHeight="1" outlineLevel="1" x14ac:dyDescent="0.25">
      <c r="A519" s="3" t="s">
        <v>385</v>
      </c>
      <c r="B519" s="3" t="s">
        <v>390</v>
      </c>
      <c r="C519" s="3" t="s">
        <v>226</v>
      </c>
      <c r="D519" s="3" t="s">
        <v>175</v>
      </c>
      <c r="E519" s="4" t="s">
        <v>176</v>
      </c>
      <c r="F519" s="5">
        <v>0</v>
      </c>
      <c r="G519" s="5">
        <v>0</v>
      </c>
      <c r="H519" s="5">
        <v>0</v>
      </c>
      <c r="I519" s="5">
        <v>15000</v>
      </c>
      <c r="J519" s="30">
        <v>7995</v>
      </c>
      <c r="K519" s="26">
        <v>15000</v>
      </c>
    </row>
    <row r="520" spans="1:11" ht="12" customHeight="1" outlineLevel="1" x14ac:dyDescent="0.25">
      <c r="A520" s="3" t="s">
        <v>385</v>
      </c>
      <c r="B520" s="3" t="s">
        <v>390</v>
      </c>
      <c r="C520" s="3" t="s">
        <v>226</v>
      </c>
      <c r="D520" s="3" t="s">
        <v>177</v>
      </c>
      <c r="E520" s="4" t="s">
        <v>178</v>
      </c>
      <c r="F520" s="5">
        <v>0</v>
      </c>
      <c r="G520" s="5">
        <v>0</v>
      </c>
      <c r="H520" s="5">
        <v>0</v>
      </c>
      <c r="I520" s="5">
        <v>5000</v>
      </c>
      <c r="J520" s="30">
        <v>2901</v>
      </c>
      <c r="K520" s="26">
        <v>5000</v>
      </c>
    </row>
    <row r="521" spans="1:11" ht="12" customHeight="1" outlineLevel="1" x14ac:dyDescent="0.25">
      <c r="A521" s="3" t="s">
        <v>385</v>
      </c>
      <c r="B521" s="3" t="s">
        <v>390</v>
      </c>
      <c r="C521" s="3" t="s">
        <v>226</v>
      </c>
      <c r="D521" s="3" t="s">
        <v>130</v>
      </c>
      <c r="E521" s="4" t="s">
        <v>131</v>
      </c>
      <c r="F521" s="5">
        <v>0</v>
      </c>
      <c r="G521" s="5">
        <v>0</v>
      </c>
      <c r="H521" s="5">
        <v>0</v>
      </c>
      <c r="I521" s="5">
        <v>55000</v>
      </c>
      <c r="J521" s="30">
        <v>33123.81</v>
      </c>
      <c r="K521" s="26">
        <v>50000</v>
      </c>
    </row>
    <row r="522" spans="1:11" ht="12" customHeight="1" outlineLevel="1" x14ac:dyDescent="0.25">
      <c r="A522" s="3" t="s">
        <v>385</v>
      </c>
      <c r="B522" s="3" t="s">
        <v>390</v>
      </c>
      <c r="C522" s="3" t="s">
        <v>226</v>
      </c>
      <c r="D522" s="3" t="s">
        <v>132</v>
      </c>
      <c r="E522" s="4" t="s">
        <v>133</v>
      </c>
      <c r="F522" s="5">
        <v>0</v>
      </c>
      <c r="G522" s="5">
        <v>0</v>
      </c>
      <c r="H522" s="5">
        <v>0</v>
      </c>
      <c r="I522" s="5">
        <v>70000</v>
      </c>
      <c r="J522" s="30">
        <v>37600.53</v>
      </c>
      <c r="K522" s="26">
        <v>50000</v>
      </c>
    </row>
    <row r="523" spans="1:11" ht="12" customHeight="1" outlineLevel="1" x14ac:dyDescent="0.25">
      <c r="A523" s="3" t="s">
        <v>385</v>
      </c>
      <c r="B523" s="3" t="s">
        <v>390</v>
      </c>
      <c r="C523" s="3" t="s">
        <v>226</v>
      </c>
      <c r="D523" s="3" t="s">
        <v>136</v>
      </c>
      <c r="E523" s="4" t="s">
        <v>137</v>
      </c>
      <c r="F523" s="5">
        <v>0</v>
      </c>
      <c r="G523" s="5">
        <v>0</v>
      </c>
      <c r="H523" s="5">
        <v>0</v>
      </c>
      <c r="I523" s="5">
        <v>200000</v>
      </c>
      <c r="J523" s="30">
        <v>123942.03</v>
      </c>
      <c r="K523" s="26">
        <v>200000</v>
      </c>
    </row>
    <row r="524" spans="1:11" ht="12" customHeight="1" outlineLevel="1" x14ac:dyDescent="0.25">
      <c r="A524" s="3" t="s">
        <v>385</v>
      </c>
      <c r="B524" s="3" t="s">
        <v>390</v>
      </c>
      <c r="C524" s="3" t="s">
        <v>226</v>
      </c>
      <c r="D524" s="3" t="s">
        <v>142</v>
      </c>
      <c r="E524" s="4" t="s">
        <v>143</v>
      </c>
      <c r="F524" s="5">
        <v>0</v>
      </c>
      <c r="G524" s="5">
        <v>0</v>
      </c>
      <c r="H524" s="5">
        <v>0</v>
      </c>
      <c r="I524" s="5">
        <v>300</v>
      </c>
      <c r="J524" s="30">
        <v>230</v>
      </c>
      <c r="K524" s="26">
        <v>300</v>
      </c>
    </row>
    <row r="525" spans="1:11" ht="12" customHeight="1" outlineLevel="1" x14ac:dyDescent="0.25">
      <c r="A525" s="3" t="s">
        <v>385</v>
      </c>
      <c r="B525" s="3" t="s">
        <v>390</v>
      </c>
      <c r="C525" s="3" t="s">
        <v>226</v>
      </c>
      <c r="D525" s="3" t="s">
        <v>101</v>
      </c>
      <c r="E525" s="4" t="s">
        <v>102</v>
      </c>
      <c r="F525" s="5">
        <v>0</v>
      </c>
      <c r="G525" s="5">
        <v>0</v>
      </c>
      <c r="H525" s="5">
        <v>0</v>
      </c>
      <c r="I525" s="5">
        <v>30000</v>
      </c>
      <c r="J525" s="30">
        <v>0</v>
      </c>
      <c r="K525" s="26">
        <v>30000</v>
      </c>
    </row>
    <row r="526" spans="1:11" ht="12" customHeight="1" outlineLevel="1" x14ac:dyDescent="0.25">
      <c r="A526" s="3" t="s">
        <v>385</v>
      </c>
      <c r="B526" s="3" t="s">
        <v>390</v>
      </c>
      <c r="C526" s="3" t="s">
        <v>226</v>
      </c>
      <c r="D526" s="3" t="s">
        <v>84</v>
      </c>
      <c r="E526" s="4" t="s">
        <v>85</v>
      </c>
      <c r="F526" s="5">
        <v>0</v>
      </c>
      <c r="G526" s="5">
        <v>0</v>
      </c>
      <c r="H526" s="5">
        <v>0</v>
      </c>
      <c r="I526" s="5">
        <v>30000</v>
      </c>
      <c r="J526" s="30">
        <v>13325</v>
      </c>
      <c r="K526" s="26">
        <v>20000</v>
      </c>
    </row>
    <row r="527" spans="1:11" ht="12" customHeight="1" x14ac:dyDescent="0.25">
      <c r="A527" s="50" t="s">
        <v>391</v>
      </c>
      <c r="B527" s="51"/>
      <c r="C527" s="51"/>
      <c r="D527" s="51"/>
      <c r="E527" s="51"/>
      <c r="F527" s="6">
        <f>SUM(F518:F526)</f>
        <v>0</v>
      </c>
      <c r="G527" s="6">
        <f t="shared" ref="G527:H527" si="180">SUM(G518:G526)</f>
        <v>0</v>
      </c>
      <c r="H527" s="6">
        <f t="shared" si="180"/>
        <v>0</v>
      </c>
      <c r="I527" s="6">
        <f t="shared" ref="I527:K527" si="181">SUM(I518:I526)</f>
        <v>505300</v>
      </c>
      <c r="J527" s="6">
        <f t="shared" si="181"/>
        <v>290357.37</v>
      </c>
      <c r="K527" s="6">
        <f t="shared" si="181"/>
        <v>490300</v>
      </c>
    </row>
    <row r="528" spans="1:11" ht="12" customHeight="1" outlineLevel="1" x14ac:dyDescent="0.25">
      <c r="A528" s="3" t="s">
        <v>385</v>
      </c>
      <c r="B528" s="3" t="s">
        <v>392</v>
      </c>
      <c r="C528" s="3" t="s">
        <v>303</v>
      </c>
      <c r="D528" s="3" t="s">
        <v>120</v>
      </c>
      <c r="E528" s="4" t="s">
        <v>121</v>
      </c>
      <c r="F528" s="5">
        <v>0</v>
      </c>
      <c r="G528" s="5">
        <v>0</v>
      </c>
      <c r="H528" s="5">
        <v>0</v>
      </c>
      <c r="I528" s="30">
        <v>100000</v>
      </c>
      <c r="J528" s="30">
        <v>83995</v>
      </c>
      <c r="K528" s="26">
        <v>120000</v>
      </c>
    </row>
    <row r="529" spans="1:12" ht="12" customHeight="1" outlineLevel="1" x14ac:dyDescent="0.25">
      <c r="A529" s="3" t="s">
        <v>385</v>
      </c>
      <c r="B529" s="3" t="s">
        <v>392</v>
      </c>
      <c r="C529" s="3" t="s">
        <v>303</v>
      </c>
      <c r="D529" s="3" t="s">
        <v>128</v>
      </c>
      <c r="E529" s="4" t="s">
        <v>129</v>
      </c>
      <c r="F529" s="5">
        <v>0</v>
      </c>
      <c r="G529" s="5">
        <v>0</v>
      </c>
      <c r="H529" s="5">
        <v>0</v>
      </c>
      <c r="I529" s="30">
        <v>14070</v>
      </c>
      <c r="J529" s="30">
        <v>14070</v>
      </c>
      <c r="K529" s="26">
        <v>0</v>
      </c>
    </row>
    <row r="530" spans="1:12" ht="12" customHeight="1" outlineLevel="1" x14ac:dyDescent="0.25">
      <c r="A530" s="3" t="s">
        <v>385</v>
      </c>
      <c r="B530" s="3" t="s">
        <v>392</v>
      </c>
      <c r="C530" s="3" t="s">
        <v>303</v>
      </c>
      <c r="D530" s="3" t="s">
        <v>130</v>
      </c>
      <c r="E530" s="4" t="s">
        <v>131</v>
      </c>
      <c r="F530" s="5">
        <v>0</v>
      </c>
      <c r="G530" s="5">
        <v>0</v>
      </c>
      <c r="H530" s="5">
        <v>0</v>
      </c>
      <c r="I530" s="30">
        <v>80600</v>
      </c>
      <c r="J530" s="30">
        <v>81765</v>
      </c>
      <c r="K530" s="26">
        <v>110000</v>
      </c>
    </row>
    <row r="531" spans="1:12" ht="12" customHeight="1" outlineLevel="1" x14ac:dyDescent="0.25">
      <c r="A531" s="3" t="s">
        <v>385</v>
      </c>
      <c r="B531" s="3" t="s">
        <v>392</v>
      </c>
      <c r="C531" s="3" t="s">
        <v>303</v>
      </c>
      <c r="D531" s="3" t="s">
        <v>132</v>
      </c>
      <c r="E531" s="4" t="s">
        <v>133</v>
      </c>
      <c r="F531" s="5">
        <v>0</v>
      </c>
      <c r="G531" s="5">
        <v>0</v>
      </c>
      <c r="H531" s="5">
        <v>0</v>
      </c>
      <c r="I531" s="30">
        <v>30000</v>
      </c>
      <c r="J531" s="30">
        <v>0</v>
      </c>
      <c r="K531" s="26">
        <v>30000</v>
      </c>
    </row>
    <row r="532" spans="1:12" ht="12" customHeight="1" outlineLevel="1" x14ac:dyDescent="0.25">
      <c r="A532" s="3" t="s">
        <v>385</v>
      </c>
      <c r="B532" s="3" t="s">
        <v>392</v>
      </c>
      <c r="C532" s="3" t="s">
        <v>303</v>
      </c>
      <c r="D532" s="3" t="s">
        <v>101</v>
      </c>
      <c r="E532" s="4" t="s">
        <v>102</v>
      </c>
      <c r="F532" s="5">
        <v>0</v>
      </c>
      <c r="G532" s="5">
        <v>0</v>
      </c>
      <c r="H532" s="5">
        <v>0</v>
      </c>
      <c r="I532" s="30">
        <v>205330</v>
      </c>
      <c r="J532" s="30">
        <v>109766</v>
      </c>
      <c r="K532" s="26">
        <v>230000</v>
      </c>
    </row>
    <row r="533" spans="1:12" ht="12" customHeight="1" outlineLevel="1" x14ac:dyDescent="0.25">
      <c r="A533" s="3" t="s">
        <v>385</v>
      </c>
      <c r="B533" s="3" t="s">
        <v>392</v>
      </c>
      <c r="C533" s="3" t="s">
        <v>303</v>
      </c>
      <c r="D533" s="3" t="s">
        <v>84</v>
      </c>
      <c r="E533" s="4" t="s">
        <v>85</v>
      </c>
      <c r="F533" s="5">
        <v>0</v>
      </c>
      <c r="G533" s="5">
        <v>0</v>
      </c>
      <c r="H533" s="5">
        <v>0</v>
      </c>
      <c r="I533" s="30">
        <v>30000</v>
      </c>
      <c r="J533" s="30">
        <v>20919</v>
      </c>
      <c r="K533" s="26">
        <v>30000</v>
      </c>
    </row>
    <row r="534" spans="1:12" ht="12" customHeight="1" x14ac:dyDescent="0.25">
      <c r="A534" s="50" t="s">
        <v>393</v>
      </c>
      <c r="B534" s="51"/>
      <c r="C534" s="51"/>
      <c r="D534" s="51"/>
      <c r="E534" s="51"/>
      <c r="F534" s="6">
        <f>SUM(F528:F533)</f>
        <v>0</v>
      </c>
      <c r="G534" s="6">
        <f t="shared" ref="G534:H534" si="182">SUM(G528:G533)</f>
        <v>0</v>
      </c>
      <c r="H534" s="6">
        <f t="shared" si="182"/>
        <v>0</v>
      </c>
      <c r="I534" s="6">
        <f t="shared" ref="I534:K534" si="183">SUM(I528:I533)</f>
        <v>460000</v>
      </c>
      <c r="J534" s="6">
        <f t="shared" si="183"/>
        <v>310515</v>
      </c>
      <c r="K534" s="6">
        <f t="shared" si="183"/>
        <v>520000</v>
      </c>
    </row>
    <row r="535" spans="1:12" ht="12" customHeight="1" outlineLevel="1" x14ac:dyDescent="0.25">
      <c r="A535" s="3" t="s">
        <v>385</v>
      </c>
      <c r="B535" s="3" t="s">
        <v>394</v>
      </c>
      <c r="C535" s="3" t="s">
        <v>95</v>
      </c>
      <c r="D535" s="3" t="s">
        <v>169</v>
      </c>
      <c r="E535" s="4" t="s">
        <v>170</v>
      </c>
      <c r="F535" s="30">
        <v>921420</v>
      </c>
      <c r="G535" s="30">
        <v>921420</v>
      </c>
      <c r="H535" s="25">
        <v>800000</v>
      </c>
      <c r="I535" s="5">
        <v>0</v>
      </c>
      <c r="J535" s="30">
        <v>0</v>
      </c>
      <c r="K535" s="5">
        <v>0</v>
      </c>
    </row>
    <row r="536" spans="1:12" ht="12" customHeight="1" outlineLevel="1" x14ac:dyDescent="0.25">
      <c r="A536" s="3" t="s">
        <v>385</v>
      </c>
      <c r="B536" s="3" t="s">
        <v>394</v>
      </c>
      <c r="C536" s="3" t="s">
        <v>95</v>
      </c>
      <c r="D536" s="3" t="s">
        <v>120</v>
      </c>
      <c r="E536" s="4" t="s">
        <v>121</v>
      </c>
      <c r="F536" s="5">
        <v>0</v>
      </c>
      <c r="G536" s="5">
        <v>0</v>
      </c>
      <c r="H536" s="5">
        <v>0</v>
      </c>
      <c r="I536" s="30">
        <v>180000</v>
      </c>
      <c r="J536" s="30">
        <v>149475</v>
      </c>
      <c r="K536" s="26">
        <v>200000</v>
      </c>
    </row>
    <row r="537" spans="1:12" ht="12" customHeight="1" outlineLevel="1" x14ac:dyDescent="0.25">
      <c r="A537" s="3" t="s">
        <v>385</v>
      </c>
      <c r="B537" s="3" t="s">
        <v>394</v>
      </c>
      <c r="C537" s="3" t="s">
        <v>95</v>
      </c>
      <c r="D537" s="3" t="s">
        <v>357</v>
      </c>
      <c r="E537" s="4" t="s">
        <v>358</v>
      </c>
      <c r="F537" s="5">
        <v>0</v>
      </c>
      <c r="G537" s="5">
        <v>0</v>
      </c>
      <c r="H537" s="5">
        <v>0</v>
      </c>
      <c r="I537" s="30">
        <v>400</v>
      </c>
      <c r="J537" s="30">
        <v>269</v>
      </c>
      <c r="K537" s="26">
        <v>1000</v>
      </c>
    </row>
    <row r="538" spans="1:12" ht="12" customHeight="1" outlineLevel="1" x14ac:dyDescent="0.25">
      <c r="A538" s="3" t="s">
        <v>385</v>
      </c>
      <c r="B538" s="3" t="s">
        <v>394</v>
      </c>
      <c r="C538" s="3" t="s">
        <v>95</v>
      </c>
      <c r="D538" s="3" t="s">
        <v>128</v>
      </c>
      <c r="E538" s="4" t="s">
        <v>129</v>
      </c>
      <c r="F538" s="5">
        <v>0</v>
      </c>
      <c r="G538" s="5">
        <v>0</v>
      </c>
      <c r="H538" s="5">
        <v>0</v>
      </c>
      <c r="I538" s="30">
        <v>40000</v>
      </c>
      <c r="J538" s="30">
        <v>23067</v>
      </c>
      <c r="K538" s="26">
        <v>20000</v>
      </c>
    </row>
    <row r="539" spans="1:12" ht="12" customHeight="1" outlineLevel="1" x14ac:dyDescent="0.25">
      <c r="A539" s="3" t="s">
        <v>385</v>
      </c>
      <c r="B539" s="3" t="s">
        <v>394</v>
      </c>
      <c r="C539" s="3" t="s">
        <v>95</v>
      </c>
      <c r="D539" s="3" t="s">
        <v>130</v>
      </c>
      <c r="E539" s="4" t="s">
        <v>131</v>
      </c>
      <c r="F539" s="5">
        <v>0</v>
      </c>
      <c r="G539" s="5">
        <v>0</v>
      </c>
      <c r="H539" s="5">
        <v>0</v>
      </c>
      <c r="I539" s="30">
        <v>150000</v>
      </c>
      <c r="J539" s="30">
        <v>146732.03</v>
      </c>
      <c r="K539" s="26">
        <v>150000</v>
      </c>
    </row>
    <row r="540" spans="1:12" ht="12" customHeight="1" outlineLevel="1" x14ac:dyDescent="0.25">
      <c r="A540" s="3" t="s">
        <v>385</v>
      </c>
      <c r="B540" s="3" t="s">
        <v>394</v>
      </c>
      <c r="C540" s="3" t="s">
        <v>95</v>
      </c>
      <c r="D540" s="3" t="s">
        <v>132</v>
      </c>
      <c r="E540" s="4" t="s">
        <v>133</v>
      </c>
      <c r="F540" s="5">
        <v>0</v>
      </c>
      <c r="G540" s="5">
        <v>0</v>
      </c>
      <c r="H540" s="5">
        <v>0</v>
      </c>
      <c r="I540" s="30">
        <v>350000</v>
      </c>
      <c r="J540" s="30">
        <v>290548</v>
      </c>
      <c r="K540" s="26">
        <v>260000</v>
      </c>
    </row>
    <row r="541" spans="1:12" ht="12" customHeight="1" outlineLevel="1" x14ac:dyDescent="0.25">
      <c r="A541" s="3" t="s">
        <v>385</v>
      </c>
      <c r="B541" s="3" t="s">
        <v>394</v>
      </c>
      <c r="C541" s="3" t="s">
        <v>95</v>
      </c>
      <c r="D541" s="3" t="s">
        <v>136</v>
      </c>
      <c r="E541" s="4" t="s">
        <v>137</v>
      </c>
      <c r="F541" s="5">
        <v>0</v>
      </c>
      <c r="G541" s="5">
        <v>0</v>
      </c>
      <c r="H541" s="5">
        <v>0</v>
      </c>
      <c r="I541" s="30">
        <v>300000</v>
      </c>
      <c r="J541" s="30">
        <v>197960</v>
      </c>
      <c r="K541" s="26">
        <v>300000</v>
      </c>
    </row>
    <row r="542" spans="1:12" ht="12" customHeight="1" outlineLevel="1" x14ac:dyDescent="0.25">
      <c r="A542" s="3" t="s">
        <v>385</v>
      </c>
      <c r="B542" s="3" t="s">
        <v>394</v>
      </c>
      <c r="C542" s="3" t="s">
        <v>95</v>
      </c>
      <c r="D542" s="3" t="s">
        <v>148</v>
      </c>
      <c r="E542" s="4" t="s">
        <v>149</v>
      </c>
      <c r="F542" s="5">
        <v>0</v>
      </c>
      <c r="G542" s="5">
        <v>0</v>
      </c>
      <c r="H542" s="5">
        <v>0</v>
      </c>
      <c r="I542" s="30">
        <v>5200</v>
      </c>
      <c r="J542" s="30">
        <v>5200</v>
      </c>
      <c r="K542" s="26">
        <v>15000</v>
      </c>
    </row>
    <row r="543" spans="1:12" ht="12" customHeight="1" outlineLevel="1" x14ac:dyDescent="0.25">
      <c r="A543" s="3" t="s">
        <v>385</v>
      </c>
      <c r="B543" s="3" t="s">
        <v>394</v>
      </c>
      <c r="C543" s="3" t="s">
        <v>95</v>
      </c>
      <c r="D543" s="3" t="s">
        <v>101</v>
      </c>
      <c r="E543" s="4" t="s">
        <v>102</v>
      </c>
      <c r="F543" s="5">
        <v>0</v>
      </c>
      <c r="G543" s="5">
        <v>0</v>
      </c>
      <c r="H543" s="5">
        <v>0</v>
      </c>
      <c r="I543" s="30">
        <v>400000</v>
      </c>
      <c r="J543" s="30">
        <v>386035.5</v>
      </c>
      <c r="K543" s="26">
        <v>440000</v>
      </c>
    </row>
    <row r="544" spans="1:12" ht="12" customHeight="1" outlineLevel="1" x14ac:dyDescent="0.25">
      <c r="A544" s="3" t="s">
        <v>385</v>
      </c>
      <c r="B544" s="3" t="s">
        <v>394</v>
      </c>
      <c r="C544" s="3" t="s">
        <v>95</v>
      </c>
      <c r="D544" s="3" t="s">
        <v>84</v>
      </c>
      <c r="E544" s="4" t="s">
        <v>85</v>
      </c>
      <c r="F544" s="5">
        <v>0</v>
      </c>
      <c r="G544" s="5">
        <v>0</v>
      </c>
      <c r="H544" s="5">
        <v>0</v>
      </c>
      <c r="I544" s="30">
        <v>100000</v>
      </c>
      <c r="J544" s="30">
        <v>28500</v>
      </c>
      <c r="K544" s="26">
        <v>50000</v>
      </c>
    </row>
    <row r="545" spans="1:12" ht="12" customHeight="1" outlineLevel="1" x14ac:dyDescent="0.25">
      <c r="A545" s="3" t="s">
        <v>385</v>
      </c>
      <c r="B545" s="3" t="s">
        <v>634</v>
      </c>
      <c r="C545" s="3" t="s">
        <v>95</v>
      </c>
      <c r="D545" s="3" t="s">
        <v>231</v>
      </c>
      <c r="E545" s="4" t="s">
        <v>232</v>
      </c>
      <c r="F545" s="5">
        <v>0</v>
      </c>
      <c r="G545" s="5">
        <v>0</v>
      </c>
      <c r="H545" s="5">
        <v>0</v>
      </c>
      <c r="I545" s="30">
        <v>0</v>
      </c>
      <c r="J545" s="30">
        <v>0</v>
      </c>
      <c r="K545" s="26">
        <v>280000</v>
      </c>
    </row>
    <row r="546" spans="1:12" ht="12" customHeight="1" x14ac:dyDescent="0.25">
      <c r="A546" s="50" t="s">
        <v>395</v>
      </c>
      <c r="B546" s="51"/>
      <c r="C546" s="51"/>
      <c r="D546" s="51"/>
      <c r="E546" s="51"/>
      <c r="F546" s="6">
        <f t="shared" ref="F546:K546" si="184">SUM(F535:F545)</f>
        <v>921420</v>
      </c>
      <c r="G546" s="6">
        <f t="shared" si="184"/>
        <v>921420</v>
      </c>
      <c r="H546" s="6">
        <f t="shared" si="184"/>
        <v>800000</v>
      </c>
      <c r="I546" s="6">
        <f t="shared" si="184"/>
        <v>1525600</v>
      </c>
      <c r="J546" s="6">
        <f t="shared" si="184"/>
        <v>1227786.53</v>
      </c>
      <c r="K546" s="6">
        <f t="shared" si="184"/>
        <v>1716000</v>
      </c>
    </row>
    <row r="547" spans="1:12" ht="12" customHeight="1" outlineLevel="1" x14ac:dyDescent="0.25">
      <c r="A547" s="3" t="s">
        <v>385</v>
      </c>
      <c r="B547" s="3" t="s">
        <v>396</v>
      </c>
      <c r="C547" s="3" t="s">
        <v>269</v>
      </c>
      <c r="D547" s="3" t="s">
        <v>169</v>
      </c>
      <c r="E547" s="4" t="s">
        <v>170</v>
      </c>
      <c r="F547" s="30">
        <v>1167000</v>
      </c>
      <c r="G547" s="30">
        <v>1290104.04</v>
      </c>
      <c r="H547" s="25">
        <v>1852846</v>
      </c>
      <c r="I547" s="5">
        <v>0</v>
      </c>
      <c r="J547" s="30">
        <v>0</v>
      </c>
      <c r="K547" s="5">
        <v>0</v>
      </c>
    </row>
    <row r="548" spans="1:12" ht="12" customHeight="1" outlineLevel="1" x14ac:dyDescent="0.25">
      <c r="A548" s="3" t="s">
        <v>385</v>
      </c>
      <c r="B548" s="3" t="s">
        <v>396</v>
      </c>
      <c r="C548" s="3" t="s">
        <v>269</v>
      </c>
      <c r="D548" s="3" t="s">
        <v>218</v>
      </c>
      <c r="E548" s="4" t="s">
        <v>219</v>
      </c>
      <c r="F548" s="30">
        <v>1500000</v>
      </c>
      <c r="G548" s="30">
        <v>1604125.67</v>
      </c>
      <c r="H548" s="25">
        <v>1269734</v>
      </c>
      <c r="I548" s="5">
        <v>0</v>
      </c>
      <c r="J548" s="30">
        <v>0</v>
      </c>
      <c r="K548" s="5">
        <v>0</v>
      </c>
    </row>
    <row r="549" spans="1:12" ht="12" customHeight="1" outlineLevel="1" x14ac:dyDescent="0.25">
      <c r="A549" s="3" t="s">
        <v>385</v>
      </c>
      <c r="B549" s="3" t="s">
        <v>396</v>
      </c>
      <c r="C549" s="3" t="s">
        <v>269</v>
      </c>
      <c r="D549" s="3" t="s">
        <v>173</v>
      </c>
      <c r="E549" s="4" t="s">
        <v>174</v>
      </c>
      <c r="F549" s="5">
        <v>0</v>
      </c>
      <c r="G549" s="5">
        <v>0</v>
      </c>
      <c r="H549" s="5">
        <v>0</v>
      </c>
      <c r="I549" s="30">
        <v>2084517</v>
      </c>
      <c r="J549" s="30">
        <v>1487370</v>
      </c>
      <c r="K549" s="26">
        <v>2100000</v>
      </c>
    </row>
    <row r="550" spans="1:12" ht="12" customHeight="1" outlineLevel="1" x14ac:dyDescent="0.25">
      <c r="A550" s="3" t="s">
        <v>385</v>
      </c>
      <c r="B550" s="3" t="s">
        <v>396</v>
      </c>
      <c r="C550" s="3" t="s">
        <v>269</v>
      </c>
      <c r="D550" s="3" t="s">
        <v>120</v>
      </c>
      <c r="E550" s="4" t="s">
        <v>121</v>
      </c>
      <c r="F550" s="5">
        <v>0</v>
      </c>
      <c r="G550" s="5">
        <v>0</v>
      </c>
      <c r="H550" s="5">
        <v>0</v>
      </c>
      <c r="I550" s="30">
        <v>30000</v>
      </c>
      <c r="J550" s="30">
        <v>35880</v>
      </c>
      <c r="K550" s="26">
        <v>50000</v>
      </c>
    </row>
    <row r="551" spans="1:12" ht="12" customHeight="1" outlineLevel="1" x14ac:dyDescent="0.25">
      <c r="A551" s="3" t="s">
        <v>385</v>
      </c>
      <c r="B551" s="3" t="s">
        <v>396</v>
      </c>
      <c r="C551" s="3" t="s">
        <v>269</v>
      </c>
      <c r="D551" s="3" t="s">
        <v>175</v>
      </c>
      <c r="E551" s="4" t="s">
        <v>176</v>
      </c>
      <c r="F551" s="5">
        <v>0</v>
      </c>
      <c r="G551" s="5">
        <v>0</v>
      </c>
      <c r="H551" s="5">
        <v>0</v>
      </c>
      <c r="I551" s="30">
        <v>524000</v>
      </c>
      <c r="J551" s="30">
        <v>370542</v>
      </c>
      <c r="K551" s="26">
        <v>525000</v>
      </c>
    </row>
    <row r="552" spans="1:12" ht="12" customHeight="1" outlineLevel="1" x14ac:dyDescent="0.25">
      <c r="A552" s="3" t="s">
        <v>385</v>
      </c>
      <c r="B552" s="3" t="s">
        <v>396</v>
      </c>
      <c r="C552" s="3" t="s">
        <v>269</v>
      </c>
      <c r="D552" s="3" t="s">
        <v>177</v>
      </c>
      <c r="E552" s="4" t="s">
        <v>178</v>
      </c>
      <c r="F552" s="5">
        <v>0</v>
      </c>
      <c r="G552" s="5">
        <v>0</v>
      </c>
      <c r="H552" s="5">
        <v>0</v>
      </c>
      <c r="I552" s="30">
        <v>189000</v>
      </c>
      <c r="J552" s="30">
        <v>134471</v>
      </c>
      <c r="K552" s="26">
        <v>190000</v>
      </c>
    </row>
    <row r="553" spans="1:12" ht="12" customHeight="1" outlineLevel="1" x14ac:dyDescent="0.25">
      <c r="A553" s="3" t="s">
        <v>385</v>
      </c>
      <c r="B553" s="3" t="s">
        <v>396</v>
      </c>
      <c r="C553" s="3" t="s">
        <v>269</v>
      </c>
      <c r="D553" s="3" t="s">
        <v>124</v>
      </c>
      <c r="E553" s="4" t="s">
        <v>125</v>
      </c>
      <c r="F553" s="5">
        <v>0</v>
      </c>
      <c r="G553" s="5">
        <v>0</v>
      </c>
      <c r="H553" s="5">
        <v>0</v>
      </c>
      <c r="I553" s="30">
        <v>25200</v>
      </c>
      <c r="J553" s="30">
        <v>13252</v>
      </c>
      <c r="K553" s="26">
        <v>25000</v>
      </c>
    </row>
    <row r="554" spans="1:12" ht="12" customHeight="1" outlineLevel="1" x14ac:dyDescent="0.25">
      <c r="A554" s="3" t="s">
        <v>385</v>
      </c>
      <c r="B554" s="3" t="s">
        <v>396</v>
      </c>
      <c r="C554" s="3" t="s">
        <v>269</v>
      </c>
      <c r="D554" s="3" t="s">
        <v>128</v>
      </c>
      <c r="E554" s="4" t="s">
        <v>129</v>
      </c>
      <c r="F554" s="5">
        <v>0</v>
      </c>
      <c r="G554" s="5">
        <v>0</v>
      </c>
      <c r="H554" s="5">
        <v>0</v>
      </c>
      <c r="I554" s="30">
        <v>83000</v>
      </c>
      <c r="J554" s="30">
        <v>20602.28</v>
      </c>
      <c r="K554" s="26">
        <v>70000</v>
      </c>
    </row>
    <row r="555" spans="1:12" ht="12" customHeight="1" outlineLevel="1" x14ac:dyDescent="0.25">
      <c r="A555" s="3" t="s">
        <v>385</v>
      </c>
      <c r="B555" s="3" t="s">
        <v>396</v>
      </c>
      <c r="C555" s="3" t="s">
        <v>269</v>
      </c>
      <c r="D555" s="3" t="s">
        <v>130</v>
      </c>
      <c r="E555" s="4" t="s">
        <v>131</v>
      </c>
      <c r="F555" s="5">
        <v>0</v>
      </c>
      <c r="G555" s="5">
        <v>0</v>
      </c>
      <c r="H555" s="5">
        <v>0</v>
      </c>
      <c r="I555" s="30">
        <v>232000</v>
      </c>
      <c r="J555" s="30">
        <v>282070.7</v>
      </c>
      <c r="K555" s="26">
        <v>320000</v>
      </c>
    </row>
    <row r="556" spans="1:12" ht="12" customHeight="1" outlineLevel="1" x14ac:dyDescent="0.25">
      <c r="A556" s="3" t="s">
        <v>385</v>
      </c>
      <c r="B556" s="3" t="s">
        <v>396</v>
      </c>
      <c r="C556" s="3" t="s">
        <v>269</v>
      </c>
      <c r="D556" s="3" t="s">
        <v>132</v>
      </c>
      <c r="E556" s="4" t="s">
        <v>133</v>
      </c>
      <c r="F556" s="5">
        <v>0</v>
      </c>
      <c r="G556" s="5">
        <v>0</v>
      </c>
      <c r="H556" s="5">
        <v>0</v>
      </c>
      <c r="I556" s="30">
        <v>300000</v>
      </c>
      <c r="J556" s="30">
        <v>143976.25</v>
      </c>
      <c r="K556" s="26">
        <v>300000</v>
      </c>
    </row>
    <row r="557" spans="1:12" ht="12" customHeight="1" outlineLevel="1" x14ac:dyDescent="0.25">
      <c r="A557" s="3" t="s">
        <v>385</v>
      </c>
      <c r="B557" s="3" t="s">
        <v>396</v>
      </c>
      <c r="C557" s="3" t="s">
        <v>269</v>
      </c>
      <c r="D557" s="3" t="s">
        <v>222</v>
      </c>
      <c r="E557" s="4" t="s">
        <v>223</v>
      </c>
      <c r="F557" s="5">
        <v>0</v>
      </c>
      <c r="G557" s="5">
        <v>0</v>
      </c>
      <c r="H557" s="5">
        <v>0</v>
      </c>
      <c r="I557" s="30">
        <v>900000</v>
      </c>
      <c r="J557" s="30">
        <v>403451.35</v>
      </c>
      <c r="K557" s="26">
        <v>900000</v>
      </c>
    </row>
    <row r="558" spans="1:12" ht="12" customHeight="1" outlineLevel="1" x14ac:dyDescent="0.25">
      <c r="A558" s="3" t="s">
        <v>385</v>
      </c>
      <c r="B558" s="3" t="s">
        <v>396</v>
      </c>
      <c r="C558" s="3" t="s">
        <v>269</v>
      </c>
      <c r="D558" s="3" t="s">
        <v>134</v>
      </c>
      <c r="E558" s="4" t="s">
        <v>135</v>
      </c>
      <c r="F558" s="5">
        <v>0</v>
      </c>
      <c r="G558" s="5">
        <v>0</v>
      </c>
      <c r="H558" s="5">
        <v>0</v>
      </c>
      <c r="I558" s="30">
        <v>200000</v>
      </c>
      <c r="J558" s="30">
        <v>92169.88</v>
      </c>
      <c r="K558" s="26">
        <v>200000</v>
      </c>
    </row>
    <row r="559" spans="1:12" ht="12" customHeight="1" outlineLevel="1" x14ac:dyDescent="0.25">
      <c r="A559" s="3" t="s">
        <v>385</v>
      </c>
      <c r="B559" s="3" t="s">
        <v>396</v>
      </c>
      <c r="C559" s="3" t="s">
        <v>269</v>
      </c>
      <c r="D559" s="3" t="s">
        <v>136</v>
      </c>
      <c r="E559" s="4" t="s">
        <v>137</v>
      </c>
      <c r="F559" s="5">
        <v>0</v>
      </c>
      <c r="G559" s="5">
        <v>0</v>
      </c>
      <c r="H559" s="5">
        <v>0</v>
      </c>
      <c r="I559" s="30">
        <v>1100000</v>
      </c>
      <c r="J559" s="30">
        <v>760634.09</v>
      </c>
      <c r="K559" s="26">
        <v>1100000</v>
      </c>
    </row>
    <row r="560" spans="1:12" ht="12" customHeight="1" outlineLevel="1" x14ac:dyDescent="0.25">
      <c r="A560" s="3" t="s">
        <v>385</v>
      </c>
      <c r="B560" s="3" t="s">
        <v>396</v>
      </c>
      <c r="C560" s="3" t="s">
        <v>269</v>
      </c>
      <c r="D560" s="3" t="s">
        <v>138</v>
      </c>
      <c r="E560" s="4" t="s">
        <v>139</v>
      </c>
      <c r="F560" s="5">
        <v>0</v>
      </c>
      <c r="G560" s="5">
        <v>0</v>
      </c>
      <c r="H560" s="5">
        <v>0</v>
      </c>
      <c r="I560" s="30">
        <v>18000</v>
      </c>
      <c r="J560" s="30">
        <v>11031</v>
      </c>
      <c r="K560" s="26">
        <v>22000</v>
      </c>
    </row>
    <row r="561" spans="1:12" ht="12" customHeight="1" outlineLevel="1" x14ac:dyDescent="0.25">
      <c r="A561" s="3" t="s">
        <v>385</v>
      </c>
      <c r="B561" s="3" t="s">
        <v>396</v>
      </c>
      <c r="C561" s="3" t="s">
        <v>269</v>
      </c>
      <c r="D561" s="3" t="s">
        <v>620</v>
      </c>
      <c r="E561" s="4" t="s">
        <v>621</v>
      </c>
      <c r="F561" s="5">
        <v>0</v>
      </c>
      <c r="G561" s="5">
        <v>0</v>
      </c>
      <c r="H561" s="5">
        <v>0</v>
      </c>
      <c r="I561" s="30">
        <v>1650</v>
      </c>
      <c r="J561" s="30">
        <v>1650</v>
      </c>
      <c r="K561" s="26">
        <v>2000</v>
      </c>
    </row>
    <row r="562" spans="1:12" ht="12" customHeight="1" outlineLevel="1" x14ac:dyDescent="0.25">
      <c r="A562" s="3" t="s">
        <v>385</v>
      </c>
      <c r="B562" s="3" t="s">
        <v>396</v>
      </c>
      <c r="C562" s="3" t="s">
        <v>269</v>
      </c>
      <c r="D562" s="3" t="s">
        <v>142</v>
      </c>
      <c r="E562" s="4" t="s">
        <v>143</v>
      </c>
      <c r="F562" s="5">
        <v>0</v>
      </c>
      <c r="G562" s="5">
        <v>0</v>
      </c>
      <c r="H562" s="5">
        <v>0</v>
      </c>
      <c r="I562" s="30">
        <v>10000</v>
      </c>
      <c r="J562" s="30">
        <v>4432</v>
      </c>
      <c r="K562" s="26">
        <v>10000</v>
      </c>
    </row>
    <row r="563" spans="1:12" ht="12" customHeight="1" outlineLevel="1" x14ac:dyDescent="0.25">
      <c r="A563" s="3" t="s">
        <v>385</v>
      </c>
      <c r="B563" s="3" t="s">
        <v>396</v>
      </c>
      <c r="C563" s="3" t="s">
        <v>269</v>
      </c>
      <c r="D563" s="3" t="s">
        <v>146</v>
      </c>
      <c r="E563" s="4" t="s">
        <v>147</v>
      </c>
      <c r="F563" s="5">
        <v>0</v>
      </c>
      <c r="G563" s="5">
        <v>0</v>
      </c>
      <c r="H563" s="5">
        <v>0</v>
      </c>
      <c r="I563" s="30">
        <v>10000</v>
      </c>
      <c r="J563" s="30">
        <v>1201</v>
      </c>
      <c r="K563" s="26">
        <v>15000</v>
      </c>
    </row>
    <row r="564" spans="1:12" ht="12" customHeight="1" outlineLevel="1" x14ac:dyDescent="0.25">
      <c r="A564" s="3" t="s">
        <v>385</v>
      </c>
      <c r="B564" s="3" t="s">
        <v>396</v>
      </c>
      <c r="C564" s="3" t="s">
        <v>269</v>
      </c>
      <c r="D564" s="3" t="s">
        <v>101</v>
      </c>
      <c r="E564" s="4" t="s">
        <v>102</v>
      </c>
      <c r="F564" s="5">
        <v>0</v>
      </c>
      <c r="G564" s="5">
        <v>0</v>
      </c>
      <c r="H564" s="5">
        <v>0</v>
      </c>
      <c r="I564" s="30">
        <v>650000</v>
      </c>
      <c r="J564" s="30">
        <v>615455.35</v>
      </c>
      <c r="K564" s="26">
        <v>800000</v>
      </c>
    </row>
    <row r="565" spans="1:12" ht="12" customHeight="1" outlineLevel="1" x14ac:dyDescent="0.25">
      <c r="A565" s="3" t="s">
        <v>385</v>
      </c>
      <c r="B565" s="3" t="s">
        <v>396</v>
      </c>
      <c r="C565" s="3" t="s">
        <v>269</v>
      </c>
      <c r="D565" s="3" t="s">
        <v>84</v>
      </c>
      <c r="E565" s="4" t="s">
        <v>85</v>
      </c>
      <c r="F565" s="5">
        <v>0</v>
      </c>
      <c r="G565" s="5">
        <v>0</v>
      </c>
      <c r="H565" s="5">
        <v>0</v>
      </c>
      <c r="I565" s="30">
        <v>1686350</v>
      </c>
      <c r="J565" s="30">
        <v>712641.21</v>
      </c>
      <c r="K565" s="26">
        <v>1500000</v>
      </c>
    </row>
    <row r="566" spans="1:12" ht="12" customHeight="1" outlineLevel="1" x14ac:dyDescent="0.25">
      <c r="A566" s="3" t="s">
        <v>385</v>
      </c>
      <c r="B566" s="3" t="s">
        <v>396</v>
      </c>
      <c r="C566" s="3" t="s">
        <v>269</v>
      </c>
      <c r="D566" s="3" t="s">
        <v>183</v>
      </c>
      <c r="E566" s="4" t="s">
        <v>184</v>
      </c>
      <c r="F566" s="5">
        <v>0</v>
      </c>
      <c r="G566" s="5">
        <v>0</v>
      </c>
      <c r="H566" s="5">
        <v>0</v>
      </c>
      <c r="I566" s="30">
        <v>2000</v>
      </c>
      <c r="J566" s="30">
        <v>0</v>
      </c>
      <c r="K566" s="26">
        <v>2000</v>
      </c>
    </row>
    <row r="567" spans="1:12" ht="12" customHeight="1" outlineLevel="1" x14ac:dyDescent="0.25">
      <c r="A567" s="3" t="s">
        <v>385</v>
      </c>
      <c r="B567" s="3" t="s">
        <v>396</v>
      </c>
      <c r="C567" s="3" t="s">
        <v>269</v>
      </c>
      <c r="D567" s="3" t="s">
        <v>205</v>
      </c>
      <c r="E567" s="4" t="s">
        <v>206</v>
      </c>
      <c r="F567" s="5">
        <v>0</v>
      </c>
      <c r="G567" s="5">
        <v>0</v>
      </c>
      <c r="H567" s="5">
        <v>0</v>
      </c>
      <c r="I567" s="30">
        <v>11483</v>
      </c>
      <c r="J567" s="30">
        <v>11483</v>
      </c>
      <c r="K567" s="26">
        <v>15000</v>
      </c>
    </row>
    <row r="568" spans="1:12" ht="12" customHeight="1" x14ac:dyDescent="0.25">
      <c r="A568" s="50" t="s">
        <v>397</v>
      </c>
      <c r="B568" s="51"/>
      <c r="C568" s="51"/>
      <c r="D568" s="51"/>
      <c r="E568" s="51"/>
      <c r="F568" s="6">
        <f t="shared" ref="F568:K568" si="185">SUM(F547:F567)</f>
        <v>2667000</v>
      </c>
      <c r="G568" s="6">
        <f t="shared" si="185"/>
        <v>2894229.71</v>
      </c>
      <c r="H568" s="6">
        <f t="shared" si="185"/>
        <v>3122580</v>
      </c>
      <c r="I568" s="6">
        <f t="shared" si="185"/>
        <v>8057200</v>
      </c>
      <c r="J568" s="6">
        <f t="shared" si="185"/>
        <v>5102313.1099999994</v>
      </c>
      <c r="K568" s="6">
        <f t="shared" si="185"/>
        <v>8146000</v>
      </c>
    </row>
    <row r="569" spans="1:12" ht="12" customHeight="1" outlineLevel="1" x14ac:dyDescent="0.25">
      <c r="A569" s="3" t="s">
        <v>385</v>
      </c>
      <c r="B569" s="3" t="s">
        <v>398</v>
      </c>
      <c r="C569" s="3" t="s">
        <v>269</v>
      </c>
      <c r="D569" s="3" t="s">
        <v>220</v>
      </c>
      <c r="E569" s="4" t="s">
        <v>221</v>
      </c>
      <c r="F569" s="5">
        <v>10000</v>
      </c>
      <c r="G569" s="36">
        <v>7370.11</v>
      </c>
      <c r="H569" s="25">
        <v>0</v>
      </c>
      <c r="I569" s="5">
        <v>0</v>
      </c>
      <c r="J569" s="5">
        <v>0</v>
      </c>
      <c r="K569" s="5">
        <v>0</v>
      </c>
    </row>
    <row r="570" spans="1:12" ht="12" customHeight="1" outlineLevel="1" x14ac:dyDescent="0.25">
      <c r="A570" s="3" t="s">
        <v>385</v>
      </c>
      <c r="B570" s="3" t="s">
        <v>398</v>
      </c>
      <c r="C570" s="3" t="s">
        <v>303</v>
      </c>
      <c r="D570" s="3" t="s">
        <v>220</v>
      </c>
      <c r="E570" s="4" t="s">
        <v>221</v>
      </c>
      <c r="F570" s="5">
        <v>2000</v>
      </c>
      <c r="G570" s="30">
        <v>1694</v>
      </c>
      <c r="H570" s="25">
        <v>0</v>
      </c>
      <c r="I570" s="5">
        <v>0</v>
      </c>
      <c r="J570" s="5">
        <v>0</v>
      </c>
      <c r="K570" s="5">
        <v>0</v>
      </c>
    </row>
    <row r="571" spans="1:12" ht="12" customHeight="1" x14ac:dyDescent="0.25">
      <c r="A571" s="50" t="s">
        <v>399</v>
      </c>
      <c r="B571" s="51"/>
      <c r="C571" s="51"/>
      <c r="D571" s="51"/>
      <c r="E571" s="51"/>
      <c r="F571" s="6">
        <f>SUM(F569:F570)</f>
        <v>12000</v>
      </c>
      <c r="G571" s="6">
        <f t="shared" ref="G571:H571" si="186">SUM(G569:G570)</f>
        <v>9064.11</v>
      </c>
      <c r="H571" s="6">
        <f t="shared" si="186"/>
        <v>0</v>
      </c>
      <c r="I571" s="6">
        <f>SUM(I569:I570)</f>
        <v>0</v>
      </c>
      <c r="J571" s="6">
        <f t="shared" ref="J571:K571" si="187">SUM(J569:J570)</f>
        <v>0</v>
      </c>
      <c r="K571" s="6">
        <f t="shared" si="187"/>
        <v>0</v>
      </c>
    </row>
    <row r="572" spans="1:12" ht="12" customHeight="1" outlineLevel="1" x14ac:dyDescent="0.25">
      <c r="A572" s="3" t="s">
        <v>385</v>
      </c>
      <c r="B572" s="3" t="s">
        <v>400</v>
      </c>
      <c r="C572" s="3" t="s">
        <v>287</v>
      </c>
      <c r="D572" s="3" t="s">
        <v>169</v>
      </c>
      <c r="E572" s="4" t="s">
        <v>170</v>
      </c>
      <c r="F572" s="5">
        <v>1100000</v>
      </c>
      <c r="G572" s="30">
        <v>1001137.75</v>
      </c>
      <c r="H572" s="25">
        <v>1100000</v>
      </c>
      <c r="I572" s="5">
        <v>0</v>
      </c>
      <c r="J572" s="5">
        <v>0</v>
      </c>
      <c r="K572" s="5">
        <v>0</v>
      </c>
    </row>
    <row r="573" spans="1:12" ht="12" customHeight="1" outlineLevel="1" x14ac:dyDescent="0.25">
      <c r="A573" s="3" t="s">
        <v>385</v>
      </c>
      <c r="B573" s="3" t="s">
        <v>400</v>
      </c>
      <c r="C573" s="3" t="s">
        <v>287</v>
      </c>
      <c r="D573" s="3" t="s">
        <v>218</v>
      </c>
      <c r="E573" s="4" t="s">
        <v>219</v>
      </c>
      <c r="F573" s="5">
        <v>2600000</v>
      </c>
      <c r="G573" s="30">
        <v>2601978</v>
      </c>
      <c r="H573" s="25">
        <v>2600000</v>
      </c>
      <c r="I573" s="5">
        <v>0</v>
      </c>
      <c r="J573" s="5">
        <v>0</v>
      </c>
      <c r="K573" s="5">
        <v>0</v>
      </c>
    </row>
    <row r="574" spans="1:12" ht="12" customHeight="1" outlineLevel="1" x14ac:dyDescent="0.25">
      <c r="A574" s="3" t="s">
        <v>385</v>
      </c>
      <c r="B574" s="3" t="s">
        <v>400</v>
      </c>
      <c r="C574" s="3" t="s">
        <v>287</v>
      </c>
      <c r="D574" s="3" t="s">
        <v>401</v>
      </c>
      <c r="E574" s="4" t="s">
        <v>402</v>
      </c>
      <c r="F574" s="5">
        <v>0</v>
      </c>
      <c r="G574" s="5">
        <v>0</v>
      </c>
      <c r="H574" s="25">
        <v>0</v>
      </c>
      <c r="I574" s="5">
        <v>0</v>
      </c>
      <c r="J574" s="5">
        <v>0</v>
      </c>
      <c r="K574" s="5">
        <v>0</v>
      </c>
    </row>
    <row r="575" spans="1:12" ht="12" customHeight="1" outlineLevel="1" x14ac:dyDescent="0.25">
      <c r="A575" s="3" t="s">
        <v>385</v>
      </c>
      <c r="B575" s="3" t="s">
        <v>400</v>
      </c>
      <c r="C575" s="3" t="s">
        <v>287</v>
      </c>
      <c r="D575" s="3" t="s">
        <v>128</v>
      </c>
      <c r="E575" s="4" t="s">
        <v>129</v>
      </c>
      <c r="F575" s="5">
        <v>0</v>
      </c>
      <c r="G575" s="5">
        <v>0</v>
      </c>
      <c r="H575" s="5">
        <v>0</v>
      </c>
      <c r="I575" s="30">
        <v>5000</v>
      </c>
      <c r="J575" s="30">
        <v>0</v>
      </c>
      <c r="K575" s="26">
        <v>0</v>
      </c>
    </row>
    <row r="576" spans="1:12" ht="12" customHeight="1" outlineLevel="1" x14ac:dyDescent="0.25">
      <c r="A576" s="3" t="s">
        <v>385</v>
      </c>
      <c r="B576" s="3" t="s">
        <v>400</v>
      </c>
      <c r="C576" s="3" t="s">
        <v>287</v>
      </c>
      <c r="D576" s="3" t="s">
        <v>130</v>
      </c>
      <c r="E576" s="4" t="s">
        <v>131</v>
      </c>
      <c r="F576" s="5">
        <v>0</v>
      </c>
      <c r="G576" s="5">
        <v>0</v>
      </c>
      <c r="H576" s="5">
        <v>0</v>
      </c>
      <c r="I576" s="30">
        <v>8000</v>
      </c>
      <c r="J576" s="30">
        <v>7595.5</v>
      </c>
      <c r="K576" s="26">
        <v>10000</v>
      </c>
    </row>
    <row r="577" spans="1:12" ht="12" customHeight="1" outlineLevel="1" x14ac:dyDescent="0.25">
      <c r="A577" s="3" t="s">
        <v>385</v>
      </c>
      <c r="B577" s="3" t="s">
        <v>400</v>
      </c>
      <c r="C577" s="3" t="s">
        <v>287</v>
      </c>
      <c r="D577" s="3" t="s">
        <v>132</v>
      </c>
      <c r="E577" s="4" t="s">
        <v>133</v>
      </c>
      <c r="F577" s="5">
        <v>0</v>
      </c>
      <c r="G577" s="5">
        <v>0</v>
      </c>
      <c r="H577" s="5">
        <v>0</v>
      </c>
      <c r="I577" s="30">
        <v>700000</v>
      </c>
      <c r="J577" s="30">
        <v>674102.78</v>
      </c>
      <c r="K577" s="26">
        <v>800000</v>
      </c>
    </row>
    <row r="578" spans="1:12" ht="12" customHeight="1" outlineLevel="1" x14ac:dyDescent="0.25">
      <c r="A578" s="3" t="s">
        <v>385</v>
      </c>
      <c r="B578" s="3" t="s">
        <v>400</v>
      </c>
      <c r="C578" s="3" t="s">
        <v>287</v>
      </c>
      <c r="D578" s="3" t="s">
        <v>222</v>
      </c>
      <c r="E578" s="4" t="s">
        <v>223</v>
      </c>
      <c r="F578" s="5">
        <v>0</v>
      </c>
      <c r="G578" s="5">
        <v>0</v>
      </c>
      <c r="H578" s="5">
        <v>0</v>
      </c>
      <c r="I578" s="30">
        <v>900000</v>
      </c>
      <c r="J578" s="30">
        <v>528958.71999999997</v>
      </c>
      <c r="K578" s="26">
        <v>900000</v>
      </c>
    </row>
    <row r="579" spans="1:12" ht="12" customHeight="1" outlineLevel="1" x14ac:dyDescent="0.25">
      <c r="A579" s="3" t="s">
        <v>385</v>
      </c>
      <c r="B579" s="3" t="s">
        <v>400</v>
      </c>
      <c r="C579" s="3" t="s">
        <v>287</v>
      </c>
      <c r="D579" s="3" t="s">
        <v>134</v>
      </c>
      <c r="E579" s="4" t="s">
        <v>135</v>
      </c>
      <c r="F579" s="5">
        <v>0</v>
      </c>
      <c r="G579" s="5">
        <v>0</v>
      </c>
      <c r="H579" s="5">
        <v>0</v>
      </c>
      <c r="I579" s="30">
        <v>1000</v>
      </c>
      <c r="J579" s="30">
        <v>0</v>
      </c>
      <c r="K579" s="26">
        <v>0</v>
      </c>
    </row>
    <row r="580" spans="1:12" ht="12" customHeight="1" outlineLevel="1" x14ac:dyDescent="0.25">
      <c r="A580" s="3" t="s">
        <v>385</v>
      </c>
      <c r="B580" s="3" t="s">
        <v>400</v>
      </c>
      <c r="C580" s="3" t="s">
        <v>287</v>
      </c>
      <c r="D580" s="3" t="s">
        <v>136</v>
      </c>
      <c r="E580" s="4" t="s">
        <v>137</v>
      </c>
      <c r="F580" s="5">
        <v>0</v>
      </c>
      <c r="G580" s="5">
        <v>0</v>
      </c>
      <c r="H580" s="5">
        <v>0</v>
      </c>
      <c r="I580" s="30">
        <v>200000</v>
      </c>
      <c r="J580" s="30">
        <v>106365.09</v>
      </c>
      <c r="K580" s="26">
        <v>200000</v>
      </c>
    </row>
    <row r="581" spans="1:12" ht="12" customHeight="1" outlineLevel="1" x14ac:dyDescent="0.25">
      <c r="A581" s="3" t="s">
        <v>385</v>
      </c>
      <c r="B581" s="3" t="s">
        <v>400</v>
      </c>
      <c r="C581" s="3" t="s">
        <v>287</v>
      </c>
      <c r="D581" s="3" t="s">
        <v>138</v>
      </c>
      <c r="E581" s="4" t="s">
        <v>139</v>
      </c>
      <c r="F581" s="5">
        <v>0</v>
      </c>
      <c r="G581" s="5">
        <v>0</v>
      </c>
      <c r="H581" s="5">
        <v>0</v>
      </c>
      <c r="I581" s="30">
        <v>5000</v>
      </c>
      <c r="J581" s="30">
        <v>1001</v>
      </c>
      <c r="K581" s="26">
        <v>0</v>
      </c>
    </row>
    <row r="582" spans="1:12" ht="12" customHeight="1" outlineLevel="1" x14ac:dyDescent="0.25">
      <c r="A582" s="3" t="s">
        <v>385</v>
      </c>
      <c r="B582" s="3" t="s">
        <v>400</v>
      </c>
      <c r="C582" s="3" t="s">
        <v>287</v>
      </c>
      <c r="D582" s="3" t="s">
        <v>101</v>
      </c>
      <c r="E582" s="4" t="s">
        <v>102</v>
      </c>
      <c r="F582" s="5">
        <v>0</v>
      </c>
      <c r="G582" s="5">
        <v>0</v>
      </c>
      <c r="H582" s="5">
        <v>0</v>
      </c>
      <c r="I582" s="30">
        <v>230000</v>
      </c>
      <c r="J582" s="30">
        <v>155485.85999999999</v>
      </c>
      <c r="K582" s="26">
        <v>400000</v>
      </c>
    </row>
    <row r="583" spans="1:12" ht="12" customHeight="1" outlineLevel="1" x14ac:dyDescent="0.25">
      <c r="A583" s="3" t="s">
        <v>385</v>
      </c>
      <c r="B583" s="3" t="s">
        <v>400</v>
      </c>
      <c r="C583" s="3" t="s">
        <v>287</v>
      </c>
      <c r="D583" s="3" t="s">
        <v>84</v>
      </c>
      <c r="E583" s="4" t="s">
        <v>85</v>
      </c>
      <c r="F583" s="5">
        <v>0</v>
      </c>
      <c r="G583" s="5">
        <v>0</v>
      </c>
      <c r="H583" s="5">
        <v>0</v>
      </c>
      <c r="I583" s="30">
        <v>1183400</v>
      </c>
      <c r="J583" s="30">
        <v>166429.29999999999</v>
      </c>
      <c r="K583" s="26">
        <v>2000000</v>
      </c>
    </row>
    <row r="584" spans="1:12" ht="12" customHeight="1" outlineLevel="1" x14ac:dyDescent="0.25">
      <c r="A584" s="3" t="s">
        <v>385</v>
      </c>
      <c r="B584" s="3" t="s">
        <v>400</v>
      </c>
      <c r="C584" s="3" t="s">
        <v>287</v>
      </c>
      <c r="D584" s="3" t="s">
        <v>160</v>
      </c>
      <c r="E584" s="4" t="s">
        <v>161</v>
      </c>
      <c r="F584" s="5">
        <v>0</v>
      </c>
      <c r="G584" s="5">
        <v>0</v>
      </c>
      <c r="H584" s="5">
        <v>0</v>
      </c>
      <c r="I584" s="30">
        <v>1000</v>
      </c>
      <c r="J584" s="30">
        <v>145</v>
      </c>
      <c r="K584" s="26">
        <v>1000</v>
      </c>
    </row>
    <row r="585" spans="1:12" ht="12" customHeight="1" outlineLevel="1" x14ac:dyDescent="0.25">
      <c r="A585" s="3" t="s">
        <v>385</v>
      </c>
      <c r="B585" s="3" t="s">
        <v>400</v>
      </c>
      <c r="C585" s="3" t="s">
        <v>287</v>
      </c>
      <c r="D585" s="3" t="s">
        <v>253</v>
      </c>
      <c r="E585" s="4" t="s">
        <v>254</v>
      </c>
      <c r="F585" s="5">
        <v>0</v>
      </c>
      <c r="G585" s="5">
        <v>0</v>
      </c>
      <c r="H585" s="5">
        <v>0</v>
      </c>
      <c r="I585" s="30">
        <v>2000</v>
      </c>
      <c r="J585" s="30">
        <v>0</v>
      </c>
      <c r="K585" s="26">
        <v>2000</v>
      </c>
    </row>
    <row r="586" spans="1:12" ht="12" customHeight="1" x14ac:dyDescent="0.25">
      <c r="A586" s="50" t="s">
        <v>403</v>
      </c>
      <c r="B586" s="51"/>
      <c r="C586" s="51"/>
      <c r="D586" s="51"/>
      <c r="E586" s="51"/>
      <c r="F586" s="6">
        <f>SUM(F572:F585)</f>
        <v>3700000</v>
      </c>
      <c r="G586" s="6">
        <f t="shared" ref="G586:H586" si="188">SUM(G572:G585)</f>
        <v>3603115.75</v>
      </c>
      <c r="H586" s="6">
        <f t="shared" si="188"/>
        <v>3700000</v>
      </c>
      <c r="I586" s="6">
        <f>SUM(I572:I585)</f>
        <v>3235400</v>
      </c>
      <c r="J586" s="6">
        <f t="shared" ref="J586:K586" si="189">SUM(J572:J585)</f>
        <v>1640083.2500000002</v>
      </c>
      <c r="K586" s="6">
        <f t="shared" si="189"/>
        <v>4313000</v>
      </c>
    </row>
    <row r="587" spans="1:12" s="7" customFormat="1" ht="12" customHeight="1" x14ac:dyDescent="0.25">
      <c r="A587" s="55" t="s">
        <v>404</v>
      </c>
      <c r="B587" s="56"/>
      <c r="C587" s="56"/>
      <c r="D587" s="56"/>
      <c r="E587" s="56"/>
      <c r="F587" s="10">
        <f t="shared" ref="F587:K587" si="190">SUM(F515,F517,F527,F534,F546,F568,F571,F586)</f>
        <v>9814320</v>
      </c>
      <c r="G587" s="10">
        <f t="shared" si="190"/>
        <v>9873040.6799999997</v>
      </c>
      <c r="H587" s="10">
        <f t="shared" si="190"/>
        <v>10072580</v>
      </c>
      <c r="I587" s="10">
        <f t="shared" si="190"/>
        <v>14081500</v>
      </c>
      <c r="J587" s="10">
        <f t="shared" si="190"/>
        <v>8649994.129999999</v>
      </c>
      <c r="K587" s="10">
        <f t="shared" si="190"/>
        <v>15323300</v>
      </c>
    </row>
    <row r="588" spans="1:12" ht="12" customHeight="1" outlineLevel="1" x14ac:dyDescent="0.25">
      <c r="A588" s="3" t="s">
        <v>405</v>
      </c>
      <c r="B588" s="3" t="s">
        <v>406</v>
      </c>
      <c r="C588" s="3" t="s">
        <v>159</v>
      </c>
      <c r="D588" s="3" t="s">
        <v>173</v>
      </c>
      <c r="E588" s="4" t="s">
        <v>174</v>
      </c>
      <c r="F588" s="5">
        <v>0</v>
      </c>
      <c r="G588" s="5">
        <v>0</v>
      </c>
      <c r="H588" s="5">
        <v>0</v>
      </c>
      <c r="I588" s="5">
        <v>556883</v>
      </c>
      <c r="J588" s="30">
        <v>410605</v>
      </c>
      <c r="K588" s="26">
        <v>557000</v>
      </c>
    </row>
    <row r="589" spans="1:12" ht="12" customHeight="1" outlineLevel="1" x14ac:dyDescent="0.25">
      <c r="A589" s="3" t="s">
        <v>405</v>
      </c>
      <c r="B589" s="3" t="s">
        <v>406</v>
      </c>
      <c r="C589" s="3" t="s">
        <v>159</v>
      </c>
      <c r="D589" s="3" t="s">
        <v>175</v>
      </c>
      <c r="E589" s="4" t="s">
        <v>176</v>
      </c>
      <c r="F589" s="5">
        <v>0</v>
      </c>
      <c r="G589" s="5">
        <v>0</v>
      </c>
      <c r="H589" s="5">
        <v>0</v>
      </c>
      <c r="I589" s="5">
        <v>140000</v>
      </c>
      <c r="J589" s="30">
        <v>101831</v>
      </c>
      <c r="K589" s="26">
        <v>140000</v>
      </c>
    </row>
    <row r="590" spans="1:12" ht="12" customHeight="1" outlineLevel="1" x14ac:dyDescent="0.25">
      <c r="A590" s="3" t="s">
        <v>405</v>
      </c>
      <c r="B590" s="3" t="s">
        <v>406</v>
      </c>
      <c r="C590" s="3" t="s">
        <v>159</v>
      </c>
      <c r="D590" s="3" t="s">
        <v>177</v>
      </c>
      <c r="E590" s="4" t="s">
        <v>178</v>
      </c>
      <c r="F590" s="5">
        <v>0</v>
      </c>
      <c r="G590" s="5">
        <v>0</v>
      </c>
      <c r="H590" s="5">
        <v>0</v>
      </c>
      <c r="I590" s="5">
        <v>50000</v>
      </c>
      <c r="J590" s="30">
        <v>36953</v>
      </c>
      <c r="K590" s="26">
        <v>50000</v>
      </c>
    </row>
    <row r="591" spans="1:12" ht="12" customHeight="1" outlineLevel="1" x14ac:dyDescent="0.25">
      <c r="A591" s="3" t="s">
        <v>405</v>
      </c>
      <c r="B591" s="3" t="s">
        <v>406</v>
      </c>
      <c r="C591" s="3" t="s">
        <v>159</v>
      </c>
      <c r="D591" s="3" t="s">
        <v>126</v>
      </c>
      <c r="E591" s="4" t="s">
        <v>127</v>
      </c>
      <c r="F591" s="5">
        <v>0</v>
      </c>
      <c r="G591" s="5">
        <v>0</v>
      </c>
      <c r="H591" s="5">
        <v>0</v>
      </c>
      <c r="I591" s="5">
        <v>1000</v>
      </c>
      <c r="J591" s="30">
        <v>0</v>
      </c>
      <c r="K591" s="26">
        <v>1000</v>
      </c>
    </row>
    <row r="592" spans="1:12" ht="12" customHeight="1" outlineLevel="1" x14ac:dyDescent="0.25">
      <c r="A592" s="3" t="s">
        <v>405</v>
      </c>
      <c r="B592" s="3" t="s">
        <v>406</v>
      </c>
      <c r="C592" s="3" t="s">
        <v>159</v>
      </c>
      <c r="D592" s="3" t="s">
        <v>130</v>
      </c>
      <c r="E592" s="4" t="s">
        <v>131</v>
      </c>
      <c r="F592" s="5">
        <v>0</v>
      </c>
      <c r="G592" s="5">
        <v>0</v>
      </c>
      <c r="H592" s="5">
        <v>0</v>
      </c>
      <c r="I592" s="5">
        <v>1000</v>
      </c>
      <c r="J592" s="30">
        <v>0</v>
      </c>
      <c r="K592" s="26">
        <v>1000</v>
      </c>
    </row>
    <row r="593" spans="1:11" ht="12" customHeight="1" outlineLevel="1" x14ac:dyDescent="0.25">
      <c r="A593" s="3" t="s">
        <v>405</v>
      </c>
      <c r="B593" s="3" t="s">
        <v>406</v>
      </c>
      <c r="C593" s="3" t="s">
        <v>159</v>
      </c>
      <c r="D593" s="3" t="s">
        <v>142</v>
      </c>
      <c r="E593" s="4" t="s">
        <v>143</v>
      </c>
      <c r="F593" s="5">
        <v>0</v>
      </c>
      <c r="G593" s="5">
        <v>0</v>
      </c>
      <c r="H593" s="5">
        <v>0</v>
      </c>
      <c r="I593" s="5">
        <v>3000</v>
      </c>
      <c r="J593" s="30">
        <v>230</v>
      </c>
      <c r="K593" s="26">
        <v>3000</v>
      </c>
    </row>
    <row r="594" spans="1:11" ht="12" customHeight="1" outlineLevel="1" x14ac:dyDescent="0.25">
      <c r="A594" s="3" t="s">
        <v>405</v>
      </c>
      <c r="B594" s="3" t="s">
        <v>406</v>
      </c>
      <c r="C594" s="3" t="s">
        <v>159</v>
      </c>
      <c r="D594" s="3" t="s">
        <v>148</v>
      </c>
      <c r="E594" s="4" t="s">
        <v>149</v>
      </c>
      <c r="F594" s="5">
        <v>0</v>
      </c>
      <c r="G594" s="5">
        <v>0</v>
      </c>
      <c r="H594" s="5">
        <v>0</v>
      </c>
      <c r="I594" s="5">
        <v>4000</v>
      </c>
      <c r="J594" s="30">
        <v>0</v>
      </c>
      <c r="K594" s="26">
        <v>4000</v>
      </c>
    </row>
    <row r="595" spans="1:11" ht="12" customHeight="1" outlineLevel="1" x14ac:dyDescent="0.25">
      <c r="A595" s="3" t="s">
        <v>405</v>
      </c>
      <c r="B595" s="3" t="s">
        <v>406</v>
      </c>
      <c r="C595" s="3" t="s">
        <v>159</v>
      </c>
      <c r="D595" s="3" t="s">
        <v>101</v>
      </c>
      <c r="E595" s="4" t="s">
        <v>102</v>
      </c>
      <c r="F595" s="5">
        <v>0</v>
      </c>
      <c r="G595" s="5">
        <v>0</v>
      </c>
      <c r="H595" s="5">
        <v>0</v>
      </c>
      <c r="I595" s="5">
        <v>3600</v>
      </c>
      <c r="J595" s="30">
        <v>0</v>
      </c>
      <c r="K595" s="26">
        <v>3600</v>
      </c>
    </row>
    <row r="596" spans="1:11" ht="12" customHeight="1" outlineLevel="1" x14ac:dyDescent="0.25">
      <c r="A596" s="3" t="s">
        <v>405</v>
      </c>
      <c r="B596" s="3" t="s">
        <v>406</v>
      </c>
      <c r="C596" s="3" t="s">
        <v>159</v>
      </c>
      <c r="D596" s="3" t="s">
        <v>183</v>
      </c>
      <c r="E596" s="4" t="s">
        <v>184</v>
      </c>
      <c r="F596" s="5">
        <v>0</v>
      </c>
      <c r="G596" s="5">
        <v>0</v>
      </c>
      <c r="H596" s="5">
        <v>0</v>
      </c>
      <c r="I596" s="5">
        <v>1000</v>
      </c>
      <c r="J596" s="30">
        <v>0</v>
      </c>
      <c r="K596" s="26">
        <v>1000</v>
      </c>
    </row>
    <row r="597" spans="1:11" ht="12" customHeight="1" outlineLevel="1" x14ac:dyDescent="0.25">
      <c r="A597" s="3" t="s">
        <v>405</v>
      </c>
      <c r="B597" s="3" t="s">
        <v>406</v>
      </c>
      <c r="C597" s="3" t="s">
        <v>159</v>
      </c>
      <c r="D597" s="3" t="s">
        <v>205</v>
      </c>
      <c r="E597" s="4" t="s">
        <v>206</v>
      </c>
      <c r="F597" s="5">
        <v>0</v>
      </c>
      <c r="G597" s="5">
        <v>0</v>
      </c>
      <c r="H597" s="5">
        <v>0</v>
      </c>
      <c r="I597" s="5">
        <v>3117</v>
      </c>
      <c r="J597" s="30">
        <v>3117</v>
      </c>
      <c r="K597" s="26">
        <v>0</v>
      </c>
    </row>
    <row r="598" spans="1:11" ht="12" customHeight="1" x14ac:dyDescent="0.25">
      <c r="A598" s="50" t="s">
        <v>407</v>
      </c>
      <c r="B598" s="51"/>
      <c r="C598" s="51"/>
      <c r="D598" s="51"/>
      <c r="E598" s="51"/>
      <c r="F598" s="6">
        <f>SUM(F588:F597)</f>
        <v>0</v>
      </c>
      <c r="G598" s="6">
        <f t="shared" ref="G598:H598" si="191">SUM(G588:G597)</f>
        <v>0</v>
      </c>
      <c r="H598" s="6">
        <f t="shared" si="191"/>
        <v>0</v>
      </c>
      <c r="I598" s="6">
        <f t="shared" ref="I598:K598" si="192">SUM(I588:I597)</f>
        <v>763600</v>
      </c>
      <c r="J598" s="6">
        <f t="shared" si="192"/>
        <v>552736</v>
      </c>
      <c r="K598" s="6">
        <f t="shared" si="192"/>
        <v>760600</v>
      </c>
    </row>
    <row r="599" spans="1:11" ht="12" customHeight="1" outlineLevel="1" x14ac:dyDescent="0.25">
      <c r="A599" s="3" t="s">
        <v>405</v>
      </c>
      <c r="B599" s="3" t="s">
        <v>408</v>
      </c>
      <c r="C599" s="3" t="s">
        <v>159</v>
      </c>
      <c r="D599" s="3" t="s">
        <v>173</v>
      </c>
      <c r="E599" s="4" t="s">
        <v>174</v>
      </c>
      <c r="F599" s="5">
        <v>0</v>
      </c>
      <c r="G599" s="5">
        <v>0</v>
      </c>
      <c r="H599" s="5">
        <v>0</v>
      </c>
      <c r="I599" s="5">
        <v>530000</v>
      </c>
      <c r="J599" s="30">
        <v>393970</v>
      </c>
      <c r="K599" s="26">
        <v>530000</v>
      </c>
    </row>
    <row r="600" spans="1:11" ht="12" customHeight="1" outlineLevel="1" x14ac:dyDescent="0.25">
      <c r="A600" s="3" t="s">
        <v>405</v>
      </c>
      <c r="B600" s="3" t="s">
        <v>408</v>
      </c>
      <c r="C600" s="3" t="s">
        <v>159</v>
      </c>
      <c r="D600" s="3" t="s">
        <v>175</v>
      </c>
      <c r="E600" s="4" t="s">
        <v>176</v>
      </c>
      <c r="F600" s="5">
        <v>0</v>
      </c>
      <c r="G600" s="5">
        <v>0</v>
      </c>
      <c r="H600" s="5">
        <v>0</v>
      </c>
      <c r="I600" s="5">
        <v>132000</v>
      </c>
      <c r="J600" s="30">
        <v>97676</v>
      </c>
      <c r="K600" s="26">
        <v>132000</v>
      </c>
    </row>
    <row r="601" spans="1:11" ht="12" customHeight="1" outlineLevel="1" x14ac:dyDescent="0.25">
      <c r="A601" s="3" t="s">
        <v>405</v>
      </c>
      <c r="B601" s="3" t="s">
        <v>408</v>
      </c>
      <c r="C601" s="3" t="s">
        <v>159</v>
      </c>
      <c r="D601" s="3" t="s">
        <v>177</v>
      </c>
      <c r="E601" s="4" t="s">
        <v>178</v>
      </c>
      <c r="F601" s="5">
        <v>0</v>
      </c>
      <c r="G601" s="5">
        <v>0</v>
      </c>
      <c r="H601" s="5">
        <v>0</v>
      </c>
      <c r="I601" s="5">
        <v>48000</v>
      </c>
      <c r="J601" s="30">
        <v>35447</v>
      </c>
      <c r="K601" s="26">
        <v>48000</v>
      </c>
    </row>
    <row r="602" spans="1:11" ht="12" customHeight="1" outlineLevel="1" x14ac:dyDescent="0.25">
      <c r="A602" s="3" t="s">
        <v>405</v>
      </c>
      <c r="B602" s="3" t="s">
        <v>408</v>
      </c>
      <c r="C602" s="3" t="s">
        <v>159</v>
      </c>
      <c r="D602" s="3" t="s">
        <v>126</v>
      </c>
      <c r="E602" s="4" t="s">
        <v>127</v>
      </c>
      <c r="F602" s="5">
        <v>0</v>
      </c>
      <c r="G602" s="5">
        <v>0</v>
      </c>
      <c r="H602" s="5">
        <v>0</v>
      </c>
      <c r="I602" s="5">
        <v>2000</v>
      </c>
      <c r="J602" s="30">
        <v>0</v>
      </c>
      <c r="K602" s="26">
        <v>2000</v>
      </c>
    </row>
    <row r="603" spans="1:11" ht="12" customHeight="1" outlineLevel="1" x14ac:dyDescent="0.25">
      <c r="A603" s="3" t="s">
        <v>405</v>
      </c>
      <c r="B603" s="3" t="s">
        <v>408</v>
      </c>
      <c r="C603" s="3" t="s">
        <v>159</v>
      </c>
      <c r="D603" s="3" t="s">
        <v>128</v>
      </c>
      <c r="E603" s="4" t="s">
        <v>129</v>
      </c>
      <c r="F603" s="5">
        <v>0</v>
      </c>
      <c r="G603" s="5">
        <v>0</v>
      </c>
      <c r="H603" s="5">
        <v>0</v>
      </c>
      <c r="I603" s="5">
        <v>1000</v>
      </c>
      <c r="J603" s="30">
        <v>0</v>
      </c>
      <c r="K603" s="26">
        <v>1000</v>
      </c>
    </row>
    <row r="604" spans="1:11" ht="12" customHeight="1" outlineLevel="1" x14ac:dyDescent="0.25">
      <c r="A604" s="3" t="s">
        <v>405</v>
      </c>
      <c r="B604" s="3" t="s">
        <v>408</v>
      </c>
      <c r="C604" s="3" t="s">
        <v>159</v>
      </c>
      <c r="D604" s="3" t="s">
        <v>142</v>
      </c>
      <c r="E604" s="4" t="s">
        <v>143</v>
      </c>
      <c r="F604" s="5">
        <v>0</v>
      </c>
      <c r="G604" s="5">
        <v>0</v>
      </c>
      <c r="H604" s="5">
        <v>0</v>
      </c>
      <c r="I604" s="5">
        <v>4000</v>
      </c>
      <c r="J604" s="30">
        <v>947</v>
      </c>
      <c r="K604" s="26">
        <v>4000</v>
      </c>
    </row>
    <row r="605" spans="1:11" ht="12" customHeight="1" outlineLevel="1" x14ac:dyDescent="0.25">
      <c r="A605" s="3" t="s">
        <v>405</v>
      </c>
      <c r="B605" s="3" t="s">
        <v>408</v>
      </c>
      <c r="C605" s="3" t="s">
        <v>159</v>
      </c>
      <c r="D605" s="3" t="s">
        <v>148</v>
      </c>
      <c r="E605" s="4" t="s">
        <v>149</v>
      </c>
      <c r="F605" s="5">
        <v>0</v>
      </c>
      <c r="G605" s="5">
        <v>0</v>
      </c>
      <c r="H605" s="5">
        <v>0</v>
      </c>
      <c r="I605" s="5">
        <v>6000</v>
      </c>
      <c r="J605" s="30">
        <v>4180</v>
      </c>
      <c r="K605" s="26">
        <v>6000</v>
      </c>
    </row>
    <row r="606" spans="1:11" ht="12" customHeight="1" outlineLevel="1" x14ac:dyDescent="0.25">
      <c r="A606" s="3" t="s">
        <v>405</v>
      </c>
      <c r="B606" s="3" t="s">
        <v>408</v>
      </c>
      <c r="C606" s="3" t="s">
        <v>159</v>
      </c>
      <c r="D606" s="3" t="s">
        <v>183</v>
      </c>
      <c r="E606" s="4" t="s">
        <v>184</v>
      </c>
      <c r="F606" s="5">
        <v>0</v>
      </c>
      <c r="G606" s="5">
        <v>0</v>
      </c>
      <c r="H606" s="5">
        <v>0</v>
      </c>
      <c r="I606" s="5">
        <v>1000</v>
      </c>
      <c r="J606" s="30">
        <v>0</v>
      </c>
      <c r="K606" s="26">
        <v>1000</v>
      </c>
    </row>
    <row r="607" spans="1:11" ht="12" customHeight="1" outlineLevel="1" x14ac:dyDescent="0.25">
      <c r="A607" s="3" t="s">
        <v>405</v>
      </c>
      <c r="B607" s="3" t="s">
        <v>408</v>
      </c>
      <c r="C607" s="3" t="s">
        <v>159</v>
      </c>
      <c r="D607" s="3" t="s">
        <v>205</v>
      </c>
      <c r="E607" s="4" t="s">
        <v>206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26">
        <v>0</v>
      </c>
    </row>
    <row r="608" spans="1:11" ht="12" customHeight="1" x14ac:dyDescent="0.25">
      <c r="A608" s="50" t="s">
        <v>409</v>
      </c>
      <c r="B608" s="51"/>
      <c r="C608" s="51"/>
      <c r="D608" s="51"/>
      <c r="E608" s="51"/>
      <c r="F608" s="6">
        <f>SUM(F599:F607)</f>
        <v>0</v>
      </c>
      <c r="G608" s="6">
        <f t="shared" ref="G608:H608" si="193">SUM(G599:G607)</f>
        <v>0</v>
      </c>
      <c r="H608" s="6">
        <f t="shared" si="193"/>
        <v>0</v>
      </c>
      <c r="I608" s="6">
        <f t="shared" ref="I608:K608" si="194">SUM(I599:I607)</f>
        <v>724000</v>
      </c>
      <c r="J608" s="6">
        <f t="shared" si="194"/>
        <v>532220</v>
      </c>
      <c r="K608" s="6">
        <f t="shared" si="194"/>
        <v>724000</v>
      </c>
    </row>
    <row r="609" spans="1:11" ht="12" customHeight="1" outlineLevel="1" x14ac:dyDescent="0.25">
      <c r="A609" s="3" t="s">
        <v>405</v>
      </c>
      <c r="B609" s="3" t="s">
        <v>410</v>
      </c>
      <c r="C609" s="3" t="s">
        <v>411</v>
      </c>
      <c r="D609" s="3" t="s">
        <v>120</v>
      </c>
      <c r="E609" s="4" t="s">
        <v>121</v>
      </c>
      <c r="F609" s="5">
        <v>0</v>
      </c>
      <c r="G609" s="5">
        <v>0</v>
      </c>
      <c r="H609" s="5">
        <v>0</v>
      </c>
      <c r="I609" s="5">
        <v>30000</v>
      </c>
      <c r="J609" s="5">
        <v>0</v>
      </c>
      <c r="K609" s="26">
        <v>0</v>
      </c>
    </row>
    <row r="610" spans="1:11" ht="12" customHeight="1" outlineLevel="1" x14ac:dyDescent="0.25">
      <c r="A610" s="3" t="s">
        <v>405</v>
      </c>
      <c r="B610" s="3" t="s">
        <v>410</v>
      </c>
      <c r="C610" s="3" t="s">
        <v>411</v>
      </c>
      <c r="D610" s="3" t="s">
        <v>175</v>
      </c>
      <c r="E610" s="4" t="s">
        <v>176</v>
      </c>
      <c r="F610" s="5">
        <v>0</v>
      </c>
      <c r="G610" s="5">
        <v>0</v>
      </c>
      <c r="H610" s="5">
        <v>0</v>
      </c>
      <c r="I610" s="5">
        <v>5000</v>
      </c>
      <c r="J610" s="5">
        <v>0</v>
      </c>
      <c r="K610" s="26">
        <v>0</v>
      </c>
    </row>
    <row r="611" spans="1:11" ht="12" customHeight="1" outlineLevel="1" x14ac:dyDescent="0.25">
      <c r="A611" s="3" t="s">
        <v>405</v>
      </c>
      <c r="B611" s="3" t="s">
        <v>410</v>
      </c>
      <c r="C611" s="3" t="s">
        <v>411</v>
      </c>
      <c r="D611" s="3" t="s">
        <v>177</v>
      </c>
      <c r="E611" s="4" t="s">
        <v>178</v>
      </c>
      <c r="F611" s="5">
        <v>0</v>
      </c>
      <c r="G611" s="5">
        <v>0</v>
      </c>
      <c r="H611" s="5">
        <v>0</v>
      </c>
      <c r="I611" s="5">
        <v>2000</v>
      </c>
      <c r="J611" s="5">
        <v>0</v>
      </c>
      <c r="K611" s="26">
        <v>0</v>
      </c>
    </row>
    <row r="612" spans="1:11" ht="12" customHeight="1" outlineLevel="1" x14ac:dyDescent="0.25">
      <c r="A612" s="3" t="s">
        <v>405</v>
      </c>
      <c r="B612" s="3" t="s">
        <v>410</v>
      </c>
      <c r="C612" s="3" t="s">
        <v>411</v>
      </c>
      <c r="D612" s="3" t="s">
        <v>128</v>
      </c>
      <c r="E612" s="4" t="s">
        <v>129</v>
      </c>
      <c r="F612" s="5">
        <v>0</v>
      </c>
      <c r="G612" s="5">
        <v>0</v>
      </c>
      <c r="H612" s="5">
        <v>0</v>
      </c>
      <c r="I612" s="5">
        <v>1000</v>
      </c>
      <c r="J612" s="5">
        <v>0</v>
      </c>
      <c r="K612" s="26">
        <v>0</v>
      </c>
    </row>
    <row r="613" spans="1:11" ht="12" customHeight="1" outlineLevel="1" x14ac:dyDescent="0.25">
      <c r="A613" s="3" t="s">
        <v>405</v>
      </c>
      <c r="B613" s="3" t="s">
        <v>410</v>
      </c>
      <c r="C613" s="3" t="s">
        <v>411</v>
      </c>
      <c r="D613" s="3" t="s">
        <v>130</v>
      </c>
      <c r="E613" s="4" t="s">
        <v>131</v>
      </c>
      <c r="F613" s="5">
        <v>0</v>
      </c>
      <c r="G613" s="5">
        <v>0</v>
      </c>
      <c r="H613" s="5">
        <v>0</v>
      </c>
      <c r="I613" s="5">
        <v>1000</v>
      </c>
      <c r="J613" s="5">
        <v>0</v>
      </c>
      <c r="K613" s="26">
        <v>0</v>
      </c>
    </row>
    <row r="614" spans="1:11" ht="12" customHeight="1" outlineLevel="1" x14ac:dyDescent="0.25">
      <c r="A614" s="3" t="s">
        <v>405</v>
      </c>
      <c r="B614" s="3" t="s">
        <v>410</v>
      </c>
      <c r="C614" s="3" t="s">
        <v>411</v>
      </c>
      <c r="D614" s="3" t="s">
        <v>132</v>
      </c>
      <c r="E614" s="4" t="s">
        <v>133</v>
      </c>
      <c r="F614" s="5">
        <v>0</v>
      </c>
      <c r="G614" s="5">
        <v>0</v>
      </c>
      <c r="H614" s="5">
        <v>0</v>
      </c>
      <c r="I614" s="5">
        <v>10000</v>
      </c>
      <c r="J614" s="5">
        <v>0</v>
      </c>
      <c r="K614" s="26">
        <v>0</v>
      </c>
    </row>
    <row r="615" spans="1:11" ht="12" customHeight="1" outlineLevel="1" x14ac:dyDescent="0.25">
      <c r="A615" s="3" t="s">
        <v>405</v>
      </c>
      <c r="B615" s="3" t="s">
        <v>410</v>
      </c>
      <c r="C615" s="3" t="s">
        <v>411</v>
      </c>
      <c r="D615" s="3" t="s">
        <v>222</v>
      </c>
      <c r="E615" s="4" t="s">
        <v>223</v>
      </c>
      <c r="F615" s="5">
        <v>0</v>
      </c>
      <c r="G615" s="5">
        <v>0</v>
      </c>
      <c r="H615" s="5">
        <v>0</v>
      </c>
      <c r="I615" s="5">
        <v>20000</v>
      </c>
      <c r="J615" s="5">
        <v>0</v>
      </c>
      <c r="K615" s="26">
        <v>0</v>
      </c>
    </row>
    <row r="616" spans="1:11" ht="12" customHeight="1" outlineLevel="1" x14ac:dyDescent="0.25">
      <c r="A616" s="3" t="s">
        <v>405</v>
      </c>
      <c r="B616" s="3" t="s">
        <v>410</v>
      </c>
      <c r="C616" s="3" t="s">
        <v>411</v>
      </c>
      <c r="D616" s="3" t="s">
        <v>142</v>
      </c>
      <c r="E616" s="4" t="s">
        <v>143</v>
      </c>
      <c r="F616" s="5">
        <v>0</v>
      </c>
      <c r="G616" s="5">
        <v>0</v>
      </c>
      <c r="H616" s="5">
        <v>0</v>
      </c>
      <c r="I616" s="5">
        <v>1000</v>
      </c>
      <c r="J616" s="5">
        <v>0</v>
      </c>
      <c r="K616" s="26">
        <v>0</v>
      </c>
    </row>
    <row r="617" spans="1:11" ht="12" customHeight="1" outlineLevel="1" x14ac:dyDescent="0.25">
      <c r="A617" s="3" t="s">
        <v>405</v>
      </c>
      <c r="B617" s="3" t="s">
        <v>410</v>
      </c>
      <c r="C617" s="3" t="s">
        <v>411</v>
      </c>
      <c r="D617" s="3" t="s">
        <v>84</v>
      </c>
      <c r="E617" s="4" t="s">
        <v>85</v>
      </c>
      <c r="F617" s="5">
        <v>0</v>
      </c>
      <c r="G617" s="5">
        <v>0</v>
      </c>
      <c r="H617" s="5">
        <v>0</v>
      </c>
      <c r="I617" s="5">
        <v>20000</v>
      </c>
      <c r="J617" s="5">
        <v>0</v>
      </c>
      <c r="K617" s="26">
        <v>0</v>
      </c>
    </row>
    <row r="618" spans="1:11" ht="12" customHeight="1" x14ac:dyDescent="0.25">
      <c r="A618" s="50" t="s">
        <v>412</v>
      </c>
      <c r="B618" s="51"/>
      <c r="C618" s="51"/>
      <c r="D618" s="51"/>
      <c r="E618" s="51"/>
      <c r="F618" s="6">
        <f>SUM(F609:F617)</f>
        <v>0</v>
      </c>
      <c r="G618" s="6">
        <f t="shared" ref="G618:H618" si="195">SUM(G609:G617)</f>
        <v>0</v>
      </c>
      <c r="H618" s="6">
        <f t="shared" si="195"/>
        <v>0</v>
      </c>
      <c r="I618" s="6">
        <f t="shared" ref="I618:K618" si="196">SUM(I609:I617)</f>
        <v>90000</v>
      </c>
      <c r="J618" s="6">
        <f t="shared" si="196"/>
        <v>0</v>
      </c>
      <c r="K618" s="6">
        <f t="shared" si="196"/>
        <v>0</v>
      </c>
    </row>
    <row r="619" spans="1:11" ht="12" customHeight="1" outlineLevel="1" x14ac:dyDescent="0.25">
      <c r="A619" s="3" t="s">
        <v>405</v>
      </c>
      <c r="B619" s="3" t="s">
        <v>413</v>
      </c>
      <c r="C619" s="3" t="s">
        <v>414</v>
      </c>
      <c r="D619" s="3" t="s">
        <v>128</v>
      </c>
      <c r="E619" s="4" t="s">
        <v>129</v>
      </c>
      <c r="F619" s="5">
        <v>0</v>
      </c>
      <c r="G619" s="5">
        <v>0</v>
      </c>
      <c r="H619" s="5">
        <v>0</v>
      </c>
      <c r="I619" s="5">
        <v>4000</v>
      </c>
      <c r="J619" s="30">
        <v>0</v>
      </c>
      <c r="K619" s="26">
        <v>0</v>
      </c>
    </row>
    <row r="620" spans="1:11" ht="12" customHeight="1" outlineLevel="1" x14ac:dyDescent="0.25">
      <c r="A620" s="3" t="s">
        <v>405</v>
      </c>
      <c r="B620" s="3" t="s">
        <v>413</v>
      </c>
      <c r="C620" s="3" t="s">
        <v>414</v>
      </c>
      <c r="D620" s="3" t="s">
        <v>130</v>
      </c>
      <c r="E620" s="4" t="s">
        <v>131</v>
      </c>
      <c r="F620" s="5">
        <v>0</v>
      </c>
      <c r="G620" s="5">
        <v>0</v>
      </c>
      <c r="H620" s="5">
        <v>0</v>
      </c>
      <c r="I620" s="5">
        <v>1000</v>
      </c>
      <c r="J620" s="30">
        <v>0</v>
      </c>
      <c r="K620" s="26">
        <v>0</v>
      </c>
    </row>
    <row r="621" spans="1:11" ht="12" customHeight="1" outlineLevel="1" x14ac:dyDescent="0.25">
      <c r="A621" s="3" t="s">
        <v>405</v>
      </c>
      <c r="B621" s="3" t="s">
        <v>413</v>
      </c>
      <c r="C621" s="3" t="s">
        <v>414</v>
      </c>
      <c r="D621" s="3" t="s">
        <v>132</v>
      </c>
      <c r="E621" s="4" t="s">
        <v>133</v>
      </c>
      <c r="F621" s="5">
        <v>0</v>
      </c>
      <c r="G621" s="5">
        <v>0</v>
      </c>
      <c r="H621" s="5">
        <v>0</v>
      </c>
      <c r="I621" s="5">
        <v>6000</v>
      </c>
      <c r="J621" s="30">
        <v>6739</v>
      </c>
      <c r="K621" s="26">
        <v>11000</v>
      </c>
    </row>
    <row r="622" spans="1:11" ht="12" customHeight="1" outlineLevel="1" x14ac:dyDescent="0.25">
      <c r="A622" s="3" t="s">
        <v>405</v>
      </c>
      <c r="B622" s="3" t="s">
        <v>413</v>
      </c>
      <c r="C622" s="3" t="s">
        <v>414</v>
      </c>
      <c r="D622" s="3" t="s">
        <v>134</v>
      </c>
      <c r="E622" s="4" t="s">
        <v>135</v>
      </c>
      <c r="F622" s="5">
        <v>0</v>
      </c>
      <c r="G622" s="5">
        <v>0</v>
      </c>
      <c r="H622" s="5">
        <v>0</v>
      </c>
      <c r="I622" s="5">
        <v>70000</v>
      </c>
      <c r="J622" s="30">
        <v>22324.47</v>
      </c>
      <c r="K622" s="26">
        <v>50000</v>
      </c>
    </row>
    <row r="623" spans="1:11" ht="12" customHeight="1" outlineLevel="1" x14ac:dyDescent="0.25">
      <c r="A623" s="3" t="s">
        <v>405</v>
      </c>
      <c r="B623" s="3" t="s">
        <v>413</v>
      </c>
      <c r="C623" s="3" t="s">
        <v>414</v>
      </c>
      <c r="D623" s="3" t="s">
        <v>136</v>
      </c>
      <c r="E623" s="4" t="s">
        <v>137</v>
      </c>
      <c r="F623" s="5">
        <v>0</v>
      </c>
      <c r="G623" s="5">
        <v>0</v>
      </c>
      <c r="H623" s="5">
        <v>0</v>
      </c>
      <c r="I623" s="5">
        <v>30000</v>
      </c>
      <c r="J623" s="30">
        <v>7511.36</v>
      </c>
      <c r="K623" s="26">
        <v>20000</v>
      </c>
    </row>
    <row r="624" spans="1:11" ht="12" customHeight="1" outlineLevel="1" x14ac:dyDescent="0.25">
      <c r="A624" s="3" t="s">
        <v>405</v>
      </c>
      <c r="B624" s="3" t="s">
        <v>413</v>
      </c>
      <c r="C624" s="3" t="s">
        <v>414</v>
      </c>
      <c r="D624" s="3" t="s">
        <v>101</v>
      </c>
      <c r="E624" s="4" t="s">
        <v>102</v>
      </c>
      <c r="F624" s="5">
        <v>0</v>
      </c>
      <c r="G624" s="5">
        <v>0</v>
      </c>
      <c r="H624" s="5">
        <v>0</v>
      </c>
      <c r="I624" s="5">
        <v>3000</v>
      </c>
      <c r="J624" s="30">
        <v>1620</v>
      </c>
      <c r="K624" s="26">
        <v>5000</v>
      </c>
    </row>
    <row r="625" spans="1:12" ht="12" customHeight="1" outlineLevel="1" x14ac:dyDescent="0.25">
      <c r="A625" s="3" t="s">
        <v>405</v>
      </c>
      <c r="B625" s="3" t="s">
        <v>413</v>
      </c>
      <c r="C625" s="3" t="s">
        <v>414</v>
      </c>
      <c r="D625" s="3" t="s">
        <v>84</v>
      </c>
      <c r="E625" s="4" t="s">
        <v>85</v>
      </c>
      <c r="F625" s="5">
        <v>0</v>
      </c>
      <c r="G625" s="5">
        <v>0</v>
      </c>
      <c r="H625" s="5">
        <v>0</v>
      </c>
      <c r="I625" s="5">
        <v>1000</v>
      </c>
      <c r="J625" s="30">
        <v>0</v>
      </c>
      <c r="K625" s="26">
        <v>5000</v>
      </c>
    </row>
    <row r="626" spans="1:12" ht="12" customHeight="1" x14ac:dyDescent="0.25">
      <c r="A626" s="50" t="s">
        <v>415</v>
      </c>
      <c r="B626" s="51"/>
      <c r="C626" s="51"/>
      <c r="D626" s="51"/>
      <c r="E626" s="51"/>
      <c r="F626" s="6">
        <f>SUM(F619:F625)</f>
        <v>0</v>
      </c>
      <c r="G626" s="6">
        <f t="shared" ref="G626:H626" si="197">SUM(G619:G625)</f>
        <v>0</v>
      </c>
      <c r="H626" s="6">
        <f t="shared" si="197"/>
        <v>0</v>
      </c>
      <c r="I626" s="6">
        <f t="shared" ref="I626:K626" si="198">SUM(I619:I625)</f>
        <v>115000</v>
      </c>
      <c r="J626" s="6">
        <f t="shared" si="198"/>
        <v>38194.83</v>
      </c>
      <c r="K626" s="6">
        <f t="shared" si="198"/>
        <v>91000</v>
      </c>
    </row>
    <row r="627" spans="1:12" ht="12" customHeight="1" outlineLevel="1" x14ac:dyDescent="0.25">
      <c r="A627" s="3" t="s">
        <v>405</v>
      </c>
      <c r="B627" s="3" t="s">
        <v>416</v>
      </c>
      <c r="C627" s="3" t="s">
        <v>159</v>
      </c>
      <c r="D627" s="3" t="s">
        <v>130</v>
      </c>
      <c r="E627" s="4" t="s">
        <v>131</v>
      </c>
      <c r="F627" s="5">
        <v>0</v>
      </c>
      <c r="G627" s="5">
        <v>0</v>
      </c>
      <c r="H627" s="5">
        <v>0</v>
      </c>
      <c r="I627" s="5">
        <v>6000</v>
      </c>
      <c r="J627" s="30">
        <v>0</v>
      </c>
      <c r="K627" s="26">
        <v>6000</v>
      </c>
    </row>
    <row r="628" spans="1:12" ht="12" customHeight="1" outlineLevel="1" x14ac:dyDescent="0.25">
      <c r="A628" s="3" t="s">
        <v>405</v>
      </c>
      <c r="B628" s="3" t="s">
        <v>416</v>
      </c>
      <c r="C628" s="3" t="s">
        <v>159</v>
      </c>
      <c r="D628" s="3" t="s">
        <v>138</v>
      </c>
      <c r="E628" s="4" t="s">
        <v>139</v>
      </c>
      <c r="F628" s="5">
        <v>0</v>
      </c>
      <c r="G628" s="5">
        <v>0</v>
      </c>
      <c r="H628" s="5">
        <v>0</v>
      </c>
      <c r="I628" s="5">
        <v>25000</v>
      </c>
      <c r="J628" s="30">
        <v>14542.5</v>
      </c>
      <c r="K628" s="26">
        <v>25000</v>
      </c>
    </row>
    <row r="629" spans="1:12" ht="12" customHeight="1" outlineLevel="1" x14ac:dyDescent="0.25">
      <c r="A629" s="3" t="s">
        <v>405</v>
      </c>
      <c r="B629" s="3" t="s">
        <v>416</v>
      </c>
      <c r="C629" s="3" t="s">
        <v>159</v>
      </c>
      <c r="D629" s="3" t="s">
        <v>144</v>
      </c>
      <c r="E629" s="4" t="s">
        <v>145</v>
      </c>
      <c r="F629" s="5">
        <v>0</v>
      </c>
      <c r="G629" s="5">
        <v>0</v>
      </c>
      <c r="H629" s="5">
        <v>0</v>
      </c>
      <c r="I629" s="5">
        <v>9000</v>
      </c>
      <c r="J629" s="30">
        <v>6804</v>
      </c>
      <c r="K629" s="26">
        <v>9000</v>
      </c>
    </row>
    <row r="630" spans="1:12" ht="12" customHeight="1" outlineLevel="1" x14ac:dyDescent="0.25">
      <c r="A630" s="3" t="s">
        <v>405</v>
      </c>
      <c r="B630" s="3" t="s">
        <v>416</v>
      </c>
      <c r="C630" s="3" t="s">
        <v>159</v>
      </c>
      <c r="D630" s="3" t="s">
        <v>101</v>
      </c>
      <c r="E630" s="4" t="s">
        <v>102</v>
      </c>
      <c r="F630" s="5">
        <v>0</v>
      </c>
      <c r="G630" s="5">
        <v>0</v>
      </c>
      <c r="H630" s="5">
        <v>0</v>
      </c>
      <c r="I630" s="5">
        <v>1000</v>
      </c>
      <c r="J630" s="30">
        <v>0</v>
      </c>
      <c r="K630" s="26">
        <v>1000</v>
      </c>
    </row>
    <row r="631" spans="1:12" ht="12" customHeight="1" outlineLevel="1" x14ac:dyDescent="0.25">
      <c r="A631" s="3" t="s">
        <v>405</v>
      </c>
      <c r="B631" s="3" t="s">
        <v>416</v>
      </c>
      <c r="C631" s="3" t="s">
        <v>159</v>
      </c>
      <c r="D631" s="3" t="s">
        <v>84</v>
      </c>
      <c r="E631" s="4" t="s">
        <v>85</v>
      </c>
      <c r="F631" s="5">
        <v>0</v>
      </c>
      <c r="G631" s="5">
        <v>0</v>
      </c>
      <c r="H631" s="5">
        <v>0</v>
      </c>
      <c r="I631" s="5">
        <v>12500</v>
      </c>
      <c r="J631" s="30">
        <v>4382</v>
      </c>
      <c r="K631" s="26">
        <v>12500</v>
      </c>
    </row>
    <row r="632" spans="1:12" ht="12" customHeight="1" outlineLevel="1" x14ac:dyDescent="0.25">
      <c r="A632" s="3" t="s">
        <v>405</v>
      </c>
      <c r="B632" s="3" t="s">
        <v>416</v>
      </c>
      <c r="C632" s="3" t="s">
        <v>159</v>
      </c>
      <c r="D632" s="3" t="s">
        <v>334</v>
      </c>
      <c r="E632" s="4" t="s">
        <v>335</v>
      </c>
      <c r="F632" s="5">
        <v>0</v>
      </c>
      <c r="G632" s="5">
        <v>0</v>
      </c>
      <c r="H632" s="5">
        <v>0</v>
      </c>
      <c r="I632" s="5">
        <v>1500</v>
      </c>
      <c r="J632" s="30">
        <v>1500</v>
      </c>
      <c r="K632" s="26">
        <v>1500</v>
      </c>
    </row>
    <row r="633" spans="1:12" ht="12" customHeight="1" x14ac:dyDescent="0.25">
      <c r="A633" s="50" t="s">
        <v>417</v>
      </c>
      <c r="B633" s="51"/>
      <c r="C633" s="51"/>
      <c r="D633" s="51"/>
      <c r="E633" s="51"/>
      <c r="F633" s="6">
        <f>SUM(F627:F632)</f>
        <v>0</v>
      </c>
      <c r="G633" s="6">
        <f t="shared" ref="G633:H633" si="199">SUM(G627:G632)</f>
        <v>0</v>
      </c>
      <c r="H633" s="6">
        <f t="shared" si="199"/>
        <v>0</v>
      </c>
      <c r="I633" s="6">
        <f t="shared" ref="I633:K633" si="200">SUM(I627:I632)</f>
        <v>55000</v>
      </c>
      <c r="J633" s="6">
        <f t="shared" si="200"/>
        <v>27228.5</v>
      </c>
      <c r="K633" s="6">
        <f t="shared" si="200"/>
        <v>55000</v>
      </c>
    </row>
    <row r="634" spans="1:12" ht="12" customHeight="1" outlineLevel="1" x14ac:dyDescent="0.25">
      <c r="A634" s="3" t="s">
        <v>405</v>
      </c>
      <c r="B634" s="3" t="s">
        <v>418</v>
      </c>
      <c r="C634" s="3" t="s">
        <v>419</v>
      </c>
      <c r="D634" s="3" t="s">
        <v>610</v>
      </c>
      <c r="E634" s="4" t="s">
        <v>611</v>
      </c>
      <c r="F634" s="5">
        <v>0</v>
      </c>
      <c r="G634" s="5">
        <v>0</v>
      </c>
      <c r="H634" s="5">
        <v>0</v>
      </c>
      <c r="I634" s="30">
        <v>1512</v>
      </c>
      <c r="J634" s="30">
        <v>2169</v>
      </c>
      <c r="K634" s="26">
        <v>3000</v>
      </c>
    </row>
    <row r="635" spans="1:12" ht="12" customHeight="1" outlineLevel="1" x14ac:dyDescent="0.25">
      <c r="A635" s="3" t="s">
        <v>405</v>
      </c>
      <c r="B635" s="3" t="s">
        <v>418</v>
      </c>
      <c r="C635" s="3" t="s">
        <v>419</v>
      </c>
      <c r="D635" s="3" t="s">
        <v>120</v>
      </c>
      <c r="E635" s="4" t="s">
        <v>121</v>
      </c>
      <c r="F635" s="5">
        <v>0</v>
      </c>
      <c r="G635" s="5">
        <v>0</v>
      </c>
      <c r="H635" s="5">
        <v>0</v>
      </c>
      <c r="I635" s="30">
        <v>35000</v>
      </c>
      <c r="J635" s="30">
        <v>15792</v>
      </c>
      <c r="K635" s="26">
        <v>65000</v>
      </c>
    </row>
    <row r="636" spans="1:12" ht="12" customHeight="1" outlineLevel="1" x14ac:dyDescent="0.25">
      <c r="A636" s="3" t="s">
        <v>405</v>
      </c>
      <c r="B636" s="3" t="s">
        <v>418</v>
      </c>
      <c r="C636" s="3" t="s">
        <v>419</v>
      </c>
      <c r="D636" s="3" t="s">
        <v>420</v>
      </c>
      <c r="E636" s="4" t="s">
        <v>421</v>
      </c>
      <c r="F636" s="5">
        <v>0</v>
      </c>
      <c r="G636" s="5">
        <v>0</v>
      </c>
      <c r="H636" s="5">
        <v>0</v>
      </c>
      <c r="I636" s="30">
        <v>554660</v>
      </c>
      <c r="J636" s="30">
        <v>406541</v>
      </c>
      <c r="K636" s="26">
        <v>550000</v>
      </c>
    </row>
    <row r="637" spans="1:12" ht="12" customHeight="1" outlineLevel="1" x14ac:dyDescent="0.25">
      <c r="A637" s="3" t="s">
        <v>405</v>
      </c>
      <c r="B637" s="3" t="s">
        <v>418</v>
      </c>
      <c r="C637" s="3" t="s">
        <v>419</v>
      </c>
      <c r="D637" s="3" t="s">
        <v>177</v>
      </c>
      <c r="E637" s="4" t="s">
        <v>178</v>
      </c>
      <c r="F637" s="5">
        <v>0</v>
      </c>
      <c r="G637" s="5">
        <v>0</v>
      </c>
      <c r="H637" s="5">
        <v>0</v>
      </c>
      <c r="I637" s="30">
        <v>54000</v>
      </c>
      <c r="J637" s="30">
        <v>38017</v>
      </c>
      <c r="K637" s="26">
        <v>55000</v>
      </c>
    </row>
    <row r="638" spans="1:12" ht="12" customHeight="1" outlineLevel="1" x14ac:dyDescent="0.25">
      <c r="A638" s="3" t="s">
        <v>405</v>
      </c>
      <c r="B638" s="3" t="s">
        <v>418</v>
      </c>
      <c r="C638" s="3" t="s">
        <v>419</v>
      </c>
      <c r="D638" s="3" t="s">
        <v>122</v>
      </c>
      <c r="E638" s="4" t="s">
        <v>123</v>
      </c>
      <c r="F638" s="5">
        <v>0</v>
      </c>
      <c r="G638" s="5">
        <v>0</v>
      </c>
      <c r="H638" s="5">
        <v>0</v>
      </c>
      <c r="I638" s="30">
        <v>586</v>
      </c>
      <c r="J638" s="30">
        <v>734</v>
      </c>
      <c r="K638" s="26">
        <v>1000</v>
      </c>
    </row>
    <row r="639" spans="1:12" ht="12" customHeight="1" outlineLevel="1" x14ac:dyDescent="0.25">
      <c r="A639" s="3" t="s">
        <v>405</v>
      </c>
      <c r="B639" s="3" t="s">
        <v>418</v>
      </c>
      <c r="C639" s="3" t="s">
        <v>419</v>
      </c>
      <c r="D639" s="3" t="s">
        <v>128</v>
      </c>
      <c r="E639" s="4" t="s">
        <v>129</v>
      </c>
      <c r="F639" s="5">
        <v>0</v>
      </c>
      <c r="G639" s="5">
        <v>0</v>
      </c>
      <c r="H639" s="5">
        <v>0</v>
      </c>
      <c r="I639" s="30">
        <v>5000</v>
      </c>
      <c r="J639" s="30">
        <v>0</v>
      </c>
      <c r="K639" s="26">
        <v>5000</v>
      </c>
    </row>
    <row r="640" spans="1:12" ht="12" customHeight="1" outlineLevel="1" x14ac:dyDescent="0.25">
      <c r="A640" s="3" t="s">
        <v>405</v>
      </c>
      <c r="B640" s="3" t="s">
        <v>418</v>
      </c>
      <c r="C640" s="3" t="s">
        <v>419</v>
      </c>
      <c r="D640" s="3" t="s">
        <v>130</v>
      </c>
      <c r="E640" s="4" t="s">
        <v>131</v>
      </c>
      <c r="F640" s="5">
        <v>0</v>
      </c>
      <c r="G640" s="5">
        <v>0</v>
      </c>
      <c r="H640" s="5">
        <v>0</v>
      </c>
      <c r="I640" s="30">
        <v>5000</v>
      </c>
      <c r="J640" s="30">
        <v>0</v>
      </c>
      <c r="K640" s="26">
        <v>5000</v>
      </c>
    </row>
    <row r="641" spans="1:12" ht="12" customHeight="1" outlineLevel="1" x14ac:dyDescent="0.25">
      <c r="A641" s="3" t="s">
        <v>405</v>
      </c>
      <c r="B641" s="3" t="s">
        <v>418</v>
      </c>
      <c r="C641" s="3" t="s">
        <v>419</v>
      </c>
      <c r="D641" s="3" t="s">
        <v>148</v>
      </c>
      <c r="E641" s="4" t="s">
        <v>149</v>
      </c>
      <c r="F641" s="5">
        <v>0</v>
      </c>
      <c r="G641" s="5">
        <v>0</v>
      </c>
      <c r="H641" s="5">
        <v>0</v>
      </c>
      <c r="I641" s="30">
        <v>8242</v>
      </c>
      <c r="J641" s="30">
        <v>0</v>
      </c>
      <c r="K641" s="26">
        <v>10000</v>
      </c>
    </row>
    <row r="642" spans="1:12" ht="12" customHeight="1" outlineLevel="1" x14ac:dyDescent="0.25">
      <c r="A642" s="3" t="s">
        <v>405</v>
      </c>
      <c r="B642" s="3" t="s">
        <v>418</v>
      </c>
      <c r="C642" s="3" t="s">
        <v>419</v>
      </c>
      <c r="D642" s="3" t="s">
        <v>101</v>
      </c>
      <c r="E642" s="4" t="s">
        <v>102</v>
      </c>
      <c r="F642" s="5">
        <v>0</v>
      </c>
      <c r="G642" s="5">
        <v>0</v>
      </c>
      <c r="H642" s="5">
        <v>0</v>
      </c>
      <c r="I642" s="30">
        <v>5000</v>
      </c>
      <c r="J642" s="30">
        <v>0</v>
      </c>
      <c r="K642" s="26">
        <v>5000</v>
      </c>
    </row>
    <row r="643" spans="1:12" ht="12" customHeight="1" outlineLevel="1" x14ac:dyDescent="0.25">
      <c r="A643" s="3" t="s">
        <v>405</v>
      </c>
      <c r="B643" s="3" t="s">
        <v>418</v>
      </c>
      <c r="C643" s="3" t="s">
        <v>419</v>
      </c>
      <c r="D643" s="3" t="s">
        <v>183</v>
      </c>
      <c r="E643" s="4" t="s">
        <v>184</v>
      </c>
      <c r="F643" s="5">
        <v>0</v>
      </c>
      <c r="G643" s="5">
        <v>0</v>
      </c>
      <c r="H643" s="5">
        <v>0</v>
      </c>
      <c r="I643" s="30">
        <v>5000</v>
      </c>
      <c r="J643" s="30">
        <v>0</v>
      </c>
      <c r="K643" s="26">
        <v>5000</v>
      </c>
    </row>
    <row r="644" spans="1:12" ht="12" customHeight="1" outlineLevel="1" x14ac:dyDescent="0.25">
      <c r="A644" s="3" t="s">
        <v>405</v>
      </c>
      <c r="B644" s="3" t="s">
        <v>418</v>
      </c>
      <c r="C644" s="3" t="s">
        <v>419</v>
      </c>
      <c r="D644" s="3" t="s">
        <v>160</v>
      </c>
      <c r="E644" s="4" t="s">
        <v>161</v>
      </c>
      <c r="F644" s="5">
        <v>0</v>
      </c>
      <c r="G644" s="5">
        <v>0</v>
      </c>
      <c r="H644" s="5">
        <v>0</v>
      </c>
      <c r="I644" s="30">
        <v>10000</v>
      </c>
      <c r="J644" s="30">
        <v>4637</v>
      </c>
      <c r="K644" s="26">
        <v>10000</v>
      </c>
    </row>
    <row r="645" spans="1:12" ht="12" customHeight="1" outlineLevel="1" x14ac:dyDescent="0.25">
      <c r="A645" s="3" t="s">
        <v>405</v>
      </c>
      <c r="B645" s="3" t="s">
        <v>418</v>
      </c>
      <c r="C645" s="3" t="s">
        <v>419</v>
      </c>
      <c r="D645" s="3" t="s">
        <v>162</v>
      </c>
      <c r="E645" s="4" t="s">
        <v>163</v>
      </c>
      <c r="F645" s="5">
        <v>0</v>
      </c>
      <c r="G645" s="5">
        <v>0</v>
      </c>
      <c r="H645" s="5">
        <v>0</v>
      </c>
      <c r="I645" s="30">
        <v>0</v>
      </c>
      <c r="J645" s="30">
        <v>0</v>
      </c>
      <c r="K645" s="26">
        <v>0</v>
      </c>
    </row>
    <row r="646" spans="1:12" ht="12" customHeight="1" outlineLevel="1" x14ac:dyDescent="0.25">
      <c r="A646" s="3" t="s">
        <v>405</v>
      </c>
      <c r="B646" s="3" t="s">
        <v>418</v>
      </c>
      <c r="C646" s="3" t="s">
        <v>419</v>
      </c>
      <c r="D646" s="3" t="s">
        <v>422</v>
      </c>
      <c r="E646" s="4" t="s">
        <v>423</v>
      </c>
      <c r="F646" s="5">
        <v>0</v>
      </c>
      <c r="G646" s="5">
        <v>0</v>
      </c>
      <c r="H646" s="5">
        <v>0</v>
      </c>
      <c r="I646" s="5">
        <v>50000</v>
      </c>
      <c r="J646" s="5">
        <v>0</v>
      </c>
      <c r="K646" s="26">
        <v>50000</v>
      </c>
    </row>
    <row r="647" spans="1:12" ht="12" customHeight="1" x14ac:dyDescent="0.25">
      <c r="A647" s="50" t="s">
        <v>424</v>
      </c>
      <c r="B647" s="51"/>
      <c r="C647" s="51"/>
      <c r="D647" s="51"/>
      <c r="E647" s="51"/>
      <c r="F647" s="6">
        <f>SUM(F634:F646)</f>
        <v>0</v>
      </c>
      <c r="G647" s="6">
        <f t="shared" ref="G647:H647" si="201">SUM(G634:G646)</f>
        <v>0</v>
      </c>
      <c r="H647" s="6">
        <f t="shared" si="201"/>
        <v>0</v>
      </c>
      <c r="I647" s="6">
        <f>SUM(I634:I646)</f>
        <v>734000</v>
      </c>
      <c r="J647" s="6">
        <f t="shared" ref="J647:K647" si="202">SUM(J634:J646)</f>
        <v>467890</v>
      </c>
      <c r="K647" s="6">
        <f t="shared" si="202"/>
        <v>764000</v>
      </c>
    </row>
    <row r="648" spans="1:12" ht="12" customHeight="1" outlineLevel="1" x14ac:dyDescent="0.25">
      <c r="A648" s="3" t="s">
        <v>405</v>
      </c>
      <c r="B648" s="3" t="s">
        <v>425</v>
      </c>
      <c r="C648" s="3" t="s">
        <v>419</v>
      </c>
      <c r="D648" s="3" t="s">
        <v>420</v>
      </c>
      <c r="E648" s="4" t="s">
        <v>421</v>
      </c>
      <c r="F648" s="5">
        <v>0</v>
      </c>
      <c r="G648" s="5">
        <v>0</v>
      </c>
      <c r="H648" s="5">
        <v>0</v>
      </c>
      <c r="I648" s="5">
        <v>1634000</v>
      </c>
      <c r="J648" s="30">
        <v>1326742</v>
      </c>
      <c r="K648" s="26">
        <v>1781000</v>
      </c>
    </row>
    <row r="649" spans="1:12" ht="12" customHeight="1" outlineLevel="1" x14ac:dyDescent="0.25">
      <c r="A649" s="3" t="s">
        <v>405</v>
      </c>
      <c r="B649" s="3" t="s">
        <v>425</v>
      </c>
      <c r="C649" s="3" t="s">
        <v>419</v>
      </c>
      <c r="D649" s="3" t="s">
        <v>175</v>
      </c>
      <c r="E649" s="4" t="s">
        <v>176</v>
      </c>
      <c r="F649" s="5">
        <v>0</v>
      </c>
      <c r="G649" s="5">
        <v>0</v>
      </c>
      <c r="H649" s="5">
        <v>0</v>
      </c>
      <c r="I649" s="5">
        <v>406000</v>
      </c>
      <c r="J649" s="30">
        <v>329033</v>
      </c>
      <c r="K649" s="26">
        <v>446000</v>
      </c>
    </row>
    <row r="650" spans="1:12" ht="12" customHeight="1" outlineLevel="1" x14ac:dyDescent="0.25">
      <c r="A650" s="3" t="s">
        <v>405</v>
      </c>
      <c r="B650" s="3" t="s">
        <v>425</v>
      </c>
      <c r="C650" s="3" t="s">
        <v>419</v>
      </c>
      <c r="D650" s="3" t="s">
        <v>177</v>
      </c>
      <c r="E650" s="4" t="s">
        <v>178</v>
      </c>
      <c r="F650" s="5">
        <v>0</v>
      </c>
      <c r="G650" s="5">
        <v>0</v>
      </c>
      <c r="H650" s="5">
        <v>0</v>
      </c>
      <c r="I650" s="5">
        <v>147000</v>
      </c>
      <c r="J650" s="30">
        <v>119406</v>
      </c>
      <c r="K650" s="26">
        <v>161000</v>
      </c>
    </row>
    <row r="651" spans="1:12" ht="12" customHeight="1" outlineLevel="1" x14ac:dyDescent="0.25">
      <c r="A651" s="3" t="s">
        <v>405</v>
      </c>
      <c r="B651" s="3" t="s">
        <v>425</v>
      </c>
      <c r="C651" s="3" t="s">
        <v>419</v>
      </c>
      <c r="D651" s="3" t="s">
        <v>126</v>
      </c>
      <c r="E651" s="4" t="s">
        <v>127</v>
      </c>
      <c r="F651" s="5">
        <v>0</v>
      </c>
      <c r="G651" s="5">
        <v>0</v>
      </c>
      <c r="H651" s="5">
        <v>0</v>
      </c>
      <c r="I651" s="5">
        <v>2000</v>
      </c>
      <c r="J651" s="30">
        <v>0</v>
      </c>
      <c r="K651" s="26">
        <v>2000</v>
      </c>
    </row>
    <row r="652" spans="1:12" ht="12" customHeight="1" outlineLevel="1" x14ac:dyDescent="0.25">
      <c r="A652" s="3" t="s">
        <v>405</v>
      </c>
      <c r="B652" s="3" t="s">
        <v>425</v>
      </c>
      <c r="C652" s="3" t="s">
        <v>419</v>
      </c>
      <c r="D652" s="3" t="s">
        <v>128</v>
      </c>
      <c r="E652" s="4" t="s">
        <v>129</v>
      </c>
      <c r="F652" s="5">
        <v>0</v>
      </c>
      <c r="G652" s="5">
        <v>0</v>
      </c>
      <c r="H652" s="5">
        <v>0</v>
      </c>
      <c r="I652" s="5">
        <v>5000</v>
      </c>
      <c r="J652" s="30">
        <v>0</v>
      </c>
      <c r="K652" s="26">
        <v>5000</v>
      </c>
    </row>
    <row r="653" spans="1:12" ht="12" customHeight="1" outlineLevel="1" x14ac:dyDescent="0.25">
      <c r="A653" s="3" t="s">
        <v>405</v>
      </c>
      <c r="B653" s="3" t="s">
        <v>425</v>
      </c>
      <c r="C653" s="3" t="s">
        <v>419</v>
      </c>
      <c r="D653" s="3" t="s">
        <v>130</v>
      </c>
      <c r="E653" s="4" t="s">
        <v>131</v>
      </c>
      <c r="F653" s="5">
        <v>0</v>
      </c>
      <c r="G653" s="5">
        <v>0</v>
      </c>
      <c r="H653" s="5">
        <v>0</v>
      </c>
      <c r="I653" s="5">
        <v>5000</v>
      </c>
      <c r="J653" s="30">
        <v>1318.9</v>
      </c>
      <c r="K653" s="26">
        <v>5000</v>
      </c>
    </row>
    <row r="654" spans="1:12" ht="12" customHeight="1" outlineLevel="1" x14ac:dyDescent="0.25">
      <c r="A654" s="3" t="s">
        <v>405</v>
      </c>
      <c r="B654" s="3" t="s">
        <v>425</v>
      </c>
      <c r="C654" s="3" t="s">
        <v>419</v>
      </c>
      <c r="D654" s="3" t="s">
        <v>142</v>
      </c>
      <c r="E654" s="4" t="s">
        <v>143</v>
      </c>
      <c r="F654" s="5">
        <v>0</v>
      </c>
      <c r="G654" s="5">
        <v>0</v>
      </c>
      <c r="H654" s="5">
        <v>0</v>
      </c>
      <c r="I654" s="5">
        <v>10000</v>
      </c>
      <c r="J654" s="30">
        <v>2825</v>
      </c>
      <c r="K654" s="26">
        <v>10000</v>
      </c>
    </row>
    <row r="655" spans="1:12" ht="12" customHeight="1" outlineLevel="1" x14ac:dyDescent="0.25">
      <c r="A655" s="3" t="s">
        <v>405</v>
      </c>
      <c r="B655" s="3" t="s">
        <v>425</v>
      </c>
      <c r="C655" s="3" t="s">
        <v>419</v>
      </c>
      <c r="D655" s="3" t="s">
        <v>148</v>
      </c>
      <c r="E655" s="4" t="s">
        <v>149</v>
      </c>
      <c r="F655" s="5">
        <v>0</v>
      </c>
      <c r="G655" s="5">
        <v>0</v>
      </c>
      <c r="H655" s="5">
        <v>0</v>
      </c>
      <c r="I655" s="5">
        <v>10000</v>
      </c>
      <c r="J655" s="30">
        <v>4480</v>
      </c>
      <c r="K655" s="26">
        <v>10000</v>
      </c>
    </row>
    <row r="656" spans="1:12" ht="12" customHeight="1" outlineLevel="1" x14ac:dyDescent="0.25">
      <c r="A656" s="3" t="s">
        <v>405</v>
      </c>
      <c r="B656" s="3" t="s">
        <v>425</v>
      </c>
      <c r="C656" s="3" t="s">
        <v>419</v>
      </c>
      <c r="D656" s="3" t="s">
        <v>101</v>
      </c>
      <c r="E656" s="4" t="s">
        <v>102</v>
      </c>
      <c r="F656" s="5">
        <v>0</v>
      </c>
      <c r="G656" s="5">
        <v>0</v>
      </c>
      <c r="H656" s="5">
        <v>0</v>
      </c>
      <c r="I656" s="5">
        <v>10000</v>
      </c>
      <c r="J656" s="30">
        <v>0</v>
      </c>
      <c r="K656" s="26">
        <v>10000</v>
      </c>
    </row>
    <row r="657" spans="1:12" ht="12" customHeight="1" outlineLevel="1" x14ac:dyDescent="0.25">
      <c r="A657" s="3" t="s">
        <v>405</v>
      </c>
      <c r="B657" s="3" t="s">
        <v>425</v>
      </c>
      <c r="C657" s="3" t="s">
        <v>419</v>
      </c>
      <c r="D657" s="3" t="s">
        <v>183</v>
      </c>
      <c r="E657" s="4" t="s">
        <v>184</v>
      </c>
      <c r="F657" s="5">
        <v>0</v>
      </c>
      <c r="G657" s="5">
        <v>0</v>
      </c>
      <c r="H657" s="5">
        <v>0</v>
      </c>
      <c r="I657" s="5">
        <v>10000</v>
      </c>
      <c r="J657" s="30">
        <v>0</v>
      </c>
      <c r="K657" s="26">
        <v>10000</v>
      </c>
    </row>
    <row r="658" spans="1:12" ht="12" customHeight="1" outlineLevel="1" x14ac:dyDescent="0.25">
      <c r="A658" s="3" t="s">
        <v>405</v>
      </c>
      <c r="B658" s="3" t="s">
        <v>425</v>
      </c>
      <c r="C658" s="3" t="s">
        <v>419</v>
      </c>
      <c r="D658" s="3" t="s">
        <v>205</v>
      </c>
      <c r="E658" s="4" t="s">
        <v>206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26">
        <v>0</v>
      </c>
    </row>
    <row r="659" spans="1:12" ht="12" customHeight="1" x14ac:dyDescent="0.25">
      <c r="A659" s="50" t="s">
        <v>426</v>
      </c>
      <c r="B659" s="51"/>
      <c r="C659" s="51"/>
      <c r="D659" s="51"/>
      <c r="E659" s="51"/>
      <c r="F659" s="6">
        <f>SUM(F648:F658)</f>
        <v>0</v>
      </c>
      <c r="G659" s="6">
        <f t="shared" ref="G659:H659" si="203">SUM(G648:G658)</f>
        <v>0</v>
      </c>
      <c r="H659" s="6">
        <f t="shared" si="203"/>
        <v>0</v>
      </c>
      <c r="I659" s="6">
        <f t="shared" ref="I659:K659" si="204">SUM(I648:I658)</f>
        <v>2239000</v>
      </c>
      <c r="J659" s="6">
        <f t="shared" si="204"/>
        <v>1783804.9</v>
      </c>
      <c r="K659" s="6">
        <f t="shared" si="204"/>
        <v>2440000</v>
      </c>
    </row>
    <row r="660" spans="1:12" ht="12" customHeight="1" outlineLevel="1" x14ac:dyDescent="0.25">
      <c r="A660" s="3" t="s">
        <v>405</v>
      </c>
      <c r="B660" s="3" t="s">
        <v>427</v>
      </c>
      <c r="C660" s="3" t="s">
        <v>13</v>
      </c>
      <c r="D660" s="3" t="s">
        <v>72</v>
      </c>
      <c r="E660" s="4" t="s">
        <v>73</v>
      </c>
      <c r="F660" s="5">
        <v>154400</v>
      </c>
      <c r="G660" s="5">
        <v>154400</v>
      </c>
      <c r="H660" s="25">
        <v>0</v>
      </c>
      <c r="I660" s="5">
        <v>0</v>
      </c>
      <c r="J660" s="5">
        <v>0</v>
      </c>
      <c r="K660" s="5">
        <v>0</v>
      </c>
    </row>
    <row r="661" spans="1:12" ht="12" customHeight="1" outlineLevel="1" x14ac:dyDescent="0.25">
      <c r="A661" s="3" t="s">
        <v>405</v>
      </c>
      <c r="B661" s="3" t="s">
        <v>427</v>
      </c>
      <c r="C661" s="3" t="s">
        <v>428</v>
      </c>
      <c r="D661" s="3" t="s">
        <v>120</v>
      </c>
      <c r="E661" s="4" t="s">
        <v>121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26">
        <v>30000</v>
      </c>
    </row>
    <row r="662" spans="1:12" ht="12" customHeight="1" outlineLevel="1" x14ac:dyDescent="0.25">
      <c r="A662" s="3" t="s">
        <v>405</v>
      </c>
      <c r="B662" s="3" t="s">
        <v>427</v>
      </c>
      <c r="C662" s="3" t="s">
        <v>612</v>
      </c>
      <c r="D662" s="3" t="s">
        <v>120</v>
      </c>
      <c r="E662" s="4" t="s">
        <v>121</v>
      </c>
      <c r="F662" s="5">
        <v>0</v>
      </c>
      <c r="G662" s="5">
        <v>0</v>
      </c>
      <c r="H662" s="5">
        <v>0</v>
      </c>
      <c r="I662" s="5">
        <v>25668</v>
      </c>
      <c r="J662" s="36">
        <v>25668</v>
      </c>
      <c r="K662" s="26">
        <v>0</v>
      </c>
    </row>
    <row r="663" spans="1:12" ht="12" customHeight="1" outlineLevel="1" x14ac:dyDescent="0.25">
      <c r="A663" s="3" t="s">
        <v>405</v>
      </c>
      <c r="B663" s="3" t="s">
        <v>427</v>
      </c>
      <c r="C663" s="3" t="s">
        <v>428</v>
      </c>
      <c r="D663" s="3" t="s">
        <v>420</v>
      </c>
      <c r="E663" s="4" t="s">
        <v>421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26">
        <v>60000</v>
      </c>
    </row>
    <row r="664" spans="1:12" ht="12" customHeight="1" outlineLevel="1" x14ac:dyDescent="0.25">
      <c r="A664" s="3" t="s">
        <v>405</v>
      </c>
      <c r="B664" s="3" t="s">
        <v>427</v>
      </c>
      <c r="C664" s="3" t="s">
        <v>612</v>
      </c>
      <c r="D664" s="3" t="s">
        <v>420</v>
      </c>
      <c r="E664" s="4" t="s">
        <v>421</v>
      </c>
      <c r="F664" s="5">
        <v>0</v>
      </c>
      <c r="G664" s="5">
        <v>0</v>
      </c>
      <c r="H664" s="5">
        <v>0</v>
      </c>
      <c r="I664" s="5">
        <v>57565</v>
      </c>
      <c r="J664" s="5">
        <v>57565</v>
      </c>
      <c r="K664" s="26">
        <v>0</v>
      </c>
    </row>
    <row r="665" spans="1:12" ht="12" customHeight="1" outlineLevel="1" x14ac:dyDescent="0.25">
      <c r="A665" s="3" t="s">
        <v>405</v>
      </c>
      <c r="B665" s="3" t="s">
        <v>427</v>
      </c>
      <c r="C665" s="3" t="s">
        <v>428</v>
      </c>
      <c r="D665" s="3" t="s">
        <v>130</v>
      </c>
      <c r="E665" s="4" t="s">
        <v>131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26">
        <v>5000</v>
      </c>
    </row>
    <row r="666" spans="1:12" ht="12" customHeight="1" outlineLevel="1" x14ac:dyDescent="0.25">
      <c r="A666" s="3" t="s">
        <v>405</v>
      </c>
      <c r="B666" s="3" t="s">
        <v>427</v>
      </c>
      <c r="C666" s="3" t="s">
        <v>612</v>
      </c>
      <c r="D666" s="3" t="s">
        <v>130</v>
      </c>
      <c r="E666" s="4" t="s">
        <v>131</v>
      </c>
      <c r="F666" s="5">
        <v>0</v>
      </c>
      <c r="G666" s="5">
        <v>0</v>
      </c>
      <c r="H666" s="5">
        <v>0</v>
      </c>
      <c r="I666" s="5">
        <v>1029</v>
      </c>
      <c r="J666" s="5">
        <v>1029</v>
      </c>
      <c r="K666" s="26">
        <v>0</v>
      </c>
    </row>
    <row r="667" spans="1:12" ht="12" customHeight="1" outlineLevel="1" x14ac:dyDescent="0.25">
      <c r="A667" s="3" t="s">
        <v>405</v>
      </c>
      <c r="B667" s="3" t="s">
        <v>427</v>
      </c>
      <c r="C667" s="3" t="s">
        <v>428</v>
      </c>
      <c r="D667" s="3" t="s">
        <v>146</v>
      </c>
      <c r="E667" s="4" t="s">
        <v>147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26">
        <v>30000</v>
      </c>
    </row>
    <row r="668" spans="1:12" ht="12" customHeight="1" outlineLevel="1" x14ac:dyDescent="0.25">
      <c r="A668" s="3" t="s">
        <v>405</v>
      </c>
      <c r="B668" s="3" t="s">
        <v>427</v>
      </c>
      <c r="C668" s="3" t="s">
        <v>612</v>
      </c>
      <c r="D668" s="3" t="s">
        <v>146</v>
      </c>
      <c r="E668" s="4" t="s">
        <v>147</v>
      </c>
      <c r="F668" s="5">
        <v>0</v>
      </c>
      <c r="G668" s="5">
        <v>0</v>
      </c>
      <c r="H668" s="5">
        <v>0</v>
      </c>
      <c r="I668" s="5">
        <v>30200</v>
      </c>
      <c r="J668" s="5">
        <v>30200</v>
      </c>
      <c r="K668" s="26">
        <v>0</v>
      </c>
    </row>
    <row r="669" spans="1:12" ht="12" customHeight="1" outlineLevel="1" x14ac:dyDescent="0.25">
      <c r="A669" s="3" t="s">
        <v>405</v>
      </c>
      <c r="B669" s="3" t="s">
        <v>427</v>
      </c>
      <c r="C669" s="3" t="s">
        <v>428</v>
      </c>
      <c r="D669" s="3" t="s">
        <v>101</v>
      </c>
      <c r="E669" s="4" t="s">
        <v>102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26">
        <v>0</v>
      </c>
    </row>
    <row r="670" spans="1:12" ht="12" customHeight="1" outlineLevel="1" x14ac:dyDescent="0.25">
      <c r="A670" s="3" t="s">
        <v>405</v>
      </c>
      <c r="B670" s="3" t="s">
        <v>427</v>
      </c>
      <c r="C670" s="3" t="s">
        <v>612</v>
      </c>
      <c r="D670" s="3" t="s">
        <v>101</v>
      </c>
      <c r="E670" s="4" t="s">
        <v>102</v>
      </c>
      <c r="F670" s="5">
        <v>0</v>
      </c>
      <c r="G670" s="5">
        <v>0</v>
      </c>
      <c r="H670" s="5">
        <v>0</v>
      </c>
      <c r="I670" s="5">
        <v>10320</v>
      </c>
      <c r="J670" s="5">
        <v>10320</v>
      </c>
      <c r="K670" s="26">
        <v>10000</v>
      </c>
    </row>
    <row r="671" spans="1:12" ht="12" customHeight="1" outlineLevel="1" x14ac:dyDescent="0.25">
      <c r="A671" s="3" t="s">
        <v>405</v>
      </c>
      <c r="B671" s="3" t="s">
        <v>427</v>
      </c>
      <c r="C671" s="3" t="s">
        <v>428</v>
      </c>
      <c r="D671" s="3" t="s">
        <v>183</v>
      </c>
      <c r="E671" s="4" t="s">
        <v>184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26">
        <v>0</v>
      </c>
    </row>
    <row r="672" spans="1:12" ht="12" customHeight="1" outlineLevel="1" x14ac:dyDescent="0.25">
      <c r="A672" s="3" t="s">
        <v>405</v>
      </c>
      <c r="B672" s="3" t="s">
        <v>427</v>
      </c>
      <c r="C672" s="3" t="s">
        <v>429</v>
      </c>
      <c r="D672" s="3" t="s">
        <v>430</v>
      </c>
      <c r="E672" s="4" t="s">
        <v>431</v>
      </c>
      <c r="F672" s="5">
        <v>0</v>
      </c>
      <c r="G672" s="5">
        <v>0</v>
      </c>
      <c r="H672" s="5">
        <v>0</v>
      </c>
      <c r="I672" s="5">
        <v>90665</v>
      </c>
      <c r="J672" s="5">
        <v>90664.57</v>
      </c>
      <c r="K672" s="26">
        <v>0</v>
      </c>
    </row>
    <row r="673" spans="1:11" ht="12" customHeight="1" x14ac:dyDescent="0.25">
      <c r="A673" s="50" t="s">
        <v>432</v>
      </c>
      <c r="B673" s="51"/>
      <c r="C673" s="51"/>
      <c r="D673" s="51"/>
      <c r="E673" s="51"/>
      <c r="F673" s="6">
        <f>SUM(F660:F672)</f>
        <v>154400</v>
      </c>
      <c r="G673" s="6">
        <f t="shared" ref="G673:H673" si="205">SUM(G660:G672)</f>
        <v>154400</v>
      </c>
      <c r="H673" s="6">
        <f t="shared" si="205"/>
        <v>0</v>
      </c>
      <c r="I673" s="6">
        <f>SUM(I660:I672)</f>
        <v>215447</v>
      </c>
      <c r="J673" s="6">
        <f t="shared" ref="J673:K673" si="206">SUM(J660:J672)</f>
        <v>215446.57</v>
      </c>
      <c r="K673" s="6">
        <f t="shared" si="206"/>
        <v>135000</v>
      </c>
    </row>
    <row r="674" spans="1:11" ht="12" customHeight="1" outlineLevel="1" x14ac:dyDescent="0.25">
      <c r="A674" s="3" t="s">
        <v>405</v>
      </c>
      <c r="B674" s="3" t="s">
        <v>433</v>
      </c>
      <c r="C674" s="3" t="s">
        <v>159</v>
      </c>
      <c r="D674" s="3" t="s">
        <v>169</v>
      </c>
      <c r="E674" s="4" t="s">
        <v>170</v>
      </c>
      <c r="F674" s="5">
        <v>2000</v>
      </c>
      <c r="G674" s="36">
        <v>4000</v>
      </c>
      <c r="H674" s="25">
        <v>0</v>
      </c>
      <c r="I674" s="5">
        <v>0</v>
      </c>
      <c r="J674" s="5">
        <v>0</v>
      </c>
      <c r="K674" s="5">
        <v>0</v>
      </c>
    </row>
    <row r="675" spans="1:11" ht="12" customHeight="1" outlineLevel="1" x14ac:dyDescent="0.25">
      <c r="A675" s="3" t="s">
        <v>405</v>
      </c>
      <c r="B675" s="3" t="s">
        <v>433</v>
      </c>
      <c r="C675" s="3" t="s">
        <v>159</v>
      </c>
      <c r="D675" s="3" t="s">
        <v>279</v>
      </c>
      <c r="E675" s="4" t="s">
        <v>600</v>
      </c>
      <c r="F675" s="5">
        <v>0</v>
      </c>
      <c r="G675" s="5">
        <v>0</v>
      </c>
      <c r="H675" s="25">
        <v>0</v>
      </c>
      <c r="I675" s="5">
        <v>0</v>
      </c>
      <c r="J675" s="5">
        <v>0</v>
      </c>
      <c r="K675" s="5">
        <v>0</v>
      </c>
    </row>
    <row r="676" spans="1:11" ht="12" customHeight="1" outlineLevel="1" x14ac:dyDescent="0.25">
      <c r="A676" s="3" t="s">
        <v>405</v>
      </c>
      <c r="B676" s="3" t="s">
        <v>433</v>
      </c>
      <c r="C676" s="3" t="s">
        <v>159</v>
      </c>
      <c r="D676" s="3" t="s">
        <v>80</v>
      </c>
      <c r="E676" s="4" t="s">
        <v>81</v>
      </c>
      <c r="F676" s="5">
        <v>0</v>
      </c>
      <c r="G676" s="5">
        <v>0</v>
      </c>
      <c r="H676" s="25">
        <v>0</v>
      </c>
      <c r="I676" s="5">
        <v>0</v>
      </c>
      <c r="J676" s="5">
        <v>0</v>
      </c>
      <c r="K676" s="5">
        <v>0</v>
      </c>
    </row>
    <row r="677" spans="1:11" ht="12" customHeight="1" outlineLevel="1" x14ac:dyDescent="0.25">
      <c r="A677" s="3" t="s">
        <v>405</v>
      </c>
      <c r="B677" s="3" t="s">
        <v>433</v>
      </c>
      <c r="C677" s="3" t="s">
        <v>159</v>
      </c>
      <c r="D677" s="3" t="s">
        <v>236</v>
      </c>
      <c r="E677" s="4" t="s">
        <v>237</v>
      </c>
      <c r="F677" s="5">
        <v>7140</v>
      </c>
      <c r="G677" s="36">
        <v>6640</v>
      </c>
      <c r="H677" s="25">
        <v>0</v>
      </c>
      <c r="I677" s="5">
        <v>0</v>
      </c>
      <c r="J677" s="5">
        <v>0</v>
      </c>
      <c r="K677" s="5">
        <v>0</v>
      </c>
    </row>
    <row r="678" spans="1:11" ht="12" customHeight="1" outlineLevel="1" x14ac:dyDescent="0.25">
      <c r="A678" s="3" t="s">
        <v>405</v>
      </c>
      <c r="B678" s="3" t="s">
        <v>433</v>
      </c>
      <c r="C678" s="3" t="s">
        <v>159</v>
      </c>
      <c r="D678" s="3" t="s">
        <v>173</v>
      </c>
      <c r="E678" s="4" t="s">
        <v>174</v>
      </c>
      <c r="F678" s="5">
        <v>0</v>
      </c>
      <c r="G678" s="5">
        <v>0</v>
      </c>
      <c r="H678" s="5">
        <v>0</v>
      </c>
      <c r="I678" s="30">
        <v>1875000</v>
      </c>
      <c r="J678" s="30">
        <v>1280644</v>
      </c>
      <c r="K678" s="26">
        <v>1835000</v>
      </c>
    </row>
    <row r="679" spans="1:11" ht="12" customHeight="1" outlineLevel="1" x14ac:dyDescent="0.25">
      <c r="A679" s="3" t="s">
        <v>405</v>
      </c>
      <c r="B679" s="3" t="s">
        <v>433</v>
      </c>
      <c r="C679" s="3" t="s">
        <v>159</v>
      </c>
      <c r="D679" s="3" t="s">
        <v>120</v>
      </c>
      <c r="E679" s="4" t="s">
        <v>121</v>
      </c>
      <c r="F679" s="5">
        <v>0</v>
      </c>
      <c r="G679" s="5">
        <v>0</v>
      </c>
      <c r="H679" s="5">
        <v>0</v>
      </c>
      <c r="I679" s="30">
        <v>50000</v>
      </c>
      <c r="J679" s="30">
        <v>26190</v>
      </c>
      <c r="K679" s="26">
        <v>50000</v>
      </c>
    </row>
    <row r="680" spans="1:11" ht="12" customHeight="1" outlineLevel="1" x14ac:dyDescent="0.25">
      <c r="A680" s="3" t="s">
        <v>405</v>
      </c>
      <c r="B680" s="3" t="s">
        <v>433</v>
      </c>
      <c r="C680" s="3" t="s">
        <v>159</v>
      </c>
      <c r="D680" s="3" t="s">
        <v>175</v>
      </c>
      <c r="E680" s="4" t="s">
        <v>176</v>
      </c>
      <c r="F680" s="5">
        <v>0</v>
      </c>
      <c r="G680" s="5">
        <v>0</v>
      </c>
      <c r="H680" s="5">
        <v>0</v>
      </c>
      <c r="I680" s="30">
        <v>470000</v>
      </c>
      <c r="J680" s="30">
        <v>317127</v>
      </c>
      <c r="K680" s="26">
        <v>460000</v>
      </c>
    </row>
    <row r="681" spans="1:11" ht="12" customHeight="1" outlineLevel="1" x14ac:dyDescent="0.25">
      <c r="A681" s="3" t="s">
        <v>405</v>
      </c>
      <c r="B681" s="3" t="s">
        <v>433</v>
      </c>
      <c r="C681" s="3" t="s">
        <v>159</v>
      </c>
      <c r="D681" s="3" t="s">
        <v>177</v>
      </c>
      <c r="E681" s="4" t="s">
        <v>178</v>
      </c>
      <c r="F681" s="5">
        <v>0</v>
      </c>
      <c r="G681" s="5">
        <v>0</v>
      </c>
      <c r="H681" s="5">
        <v>0</v>
      </c>
      <c r="I681" s="30">
        <v>170000</v>
      </c>
      <c r="J681" s="30">
        <v>115088</v>
      </c>
      <c r="K681" s="26">
        <v>166000</v>
      </c>
    </row>
    <row r="682" spans="1:11" ht="12" customHeight="1" outlineLevel="1" x14ac:dyDescent="0.25">
      <c r="A682" s="3" t="s">
        <v>405</v>
      </c>
      <c r="B682" s="3" t="s">
        <v>433</v>
      </c>
      <c r="C682" s="3" t="s">
        <v>159</v>
      </c>
      <c r="D682" s="3" t="s">
        <v>434</v>
      </c>
      <c r="E682" s="4" t="s">
        <v>435</v>
      </c>
      <c r="F682" s="5">
        <v>0</v>
      </c>
      <c r="G682" s="5">
        <v>0</v>
      </c>
      <c r="H682" s="5">
        <v>0</v>
      </c>
      <c r="I682" s="30">
        <v>55000</v>
      </c>
      <c r="J682" s="30">
        <v>61897</v>
      </c>
      <c r="K682" s="26">
        <v>65000</v>
      </c>
    </row>
    <row r="683" spans="1:11" ht="12" customHeight="1" outlineLevel="1" x14ac:dyDescent="0.25">
      <c r="A683" s="3" t="s">
        <v>405</v>
      </c>
      <c r="B683" s="3" t="s">
        <v>433</v>
      </c>
      <c r="C683" s="3" t="s">
        <v>159</v>
      </c>
      <c r="D683" s="3" t="s">
        <v>355</v>
      </c>
      <c r="E683" s="4" t="s">
        <v>356</v>
      </c>
      <c r="F683" s="5">
        <v>0</v>
      </c>
      <c r="G683" s="5">
        <v>0</v>
      </c>
      <c r="H683" s="5">
        <v>0</v>
      </c>
      <c r="I683" s="30">
        <v>10000</v>
      </c>
      <c r="J683" s="30">
        <v>0</v>
      </c>
      <c r="K683" s="26">
        <v>10000</v>
      </c>
    </row>
    <row r="684" spans="1:11" ht="12" customHeight="1" outlineLevel="1" x14ac:dyDescent="0.25">
      <c r="A684" s="3" t="s">
        <v>405</v>
      </c>
      <c r="B684" s="3" t="s">
        <v>433</v>
      </c>
      <c r="C684" s="3" t="s">
        <v>159</v>
      </c>
      <c r="D684" s="3" t="s">
        <v>357</v>
      </c>
      <c r="E684" s="4" t="s">
        <v>358</v>
      </c>
      <c r="F684" s="5">
        <v>0</v>
      </c>
      <c r="G684" s="5">
        <v>0</v>
      </c>
      <c r="H684" s="5">
        <v>0</v>
      </c>
      <c r="I684" s="30">
        <v>15000</v>
      </c>
      <c r="J684" s="30">
        <v>0</v>
      </c>
      <c r="K684" s="26">
        <v>15000</v>
      </c>
    </row>
    <row r="685" spans="1:11" ht="12" customHeight="1" outlineLevel="1" x14ac:dyDescent="0.25">
      <c r="A685" s="3" t="s">
        <v>405</v>
      </c>
      <c r="B685" s="3" t="s">
        <v>433</v>
      </c>
      <c r="C685" s="3" t="s">
        <v>159</v>
      </c>
      <c r="D685" s="3" t="s">
        <v>126</v>
      </c>
      <c r="E685" s="4" t="s">
        <v>127</v>
      </c>
      <c r="F685" s="5">
        <v>0</v>
      </c>
      <c r="G685" s="5">
        <v>0</v>
      </c>
      <c r="H685" s="5">
        <v>0</v>
      </c>
      <c r="I685" s="30">
        <v>4000</v>
      </c>
      <c r="J685" s="30">
        <v>1188</v>
      </c>
      <c r="K685" s="26">
        <v>4000</v>
      </c>
    </row>
    <row r="686" spans="1:11" ht="12" customHeight="1" outlineLevel="1" x14ac:dyDescent="0.25">
      <c r="A686" s="3" t="s">
        <v>405</v>
      </c>
      <c r="B686" s="3" t="s">
        <v>433</v>
      </c>
      <c r="C686" s="3" t="s">
        <v>159</v>
      </c>
      <c r="D686" s="3" t="s">
        <v>128</v>
      </c>
      <c r="E686" s="4" t="s">
        <v>129</v>
      </c>
      <c r="F686" s="5">
        <v>0</v>
      </c>
      <c r="G686" s="5">
        <v>0</v>
      </c>
      <c r="H686" s="5">
        <v>0</v>
      </c>
      <c r="I686" s="30">
        <v>145000</v>
      </c>
      <c r="J686" s="30">
        <v>81627.05</v>
      </c>
      <c r="K686" s="26">
        <v>145000</v>
      </c>
    </row>
    <row r="687" spans="1:11" ht="12" customHeight="1" outlineLevel="1" x14ac:dyDescent="0.25">
      <c r="A687" s="3" t="s">
        <v>405</v>
      </c>
      <c r="B687" s="3" t="s">
        <v>433</v>
      </c>
      <c r="C687" s="3" t="s">
        <v>159</v>
      </c>
      <c r="D687" s="3" t="s">
        <v>130</v>
      </c>
      <c r="E687" s="4" t="s">
        <v>131</v>
      </c>
      <c r="F687" s="5">
        <v>0</v>
      </c>
      <c r="G687" s="5">
        <v>0</v>
      </c>
      <c r="H687" s="5">
        <v>0</v>
      </c>
      <c r="I687" s="30">
        <v>140000</v>
      </c>
      <c r="J687" s="30">
        <v>55990.51</v>
      </c>
      <c r="K687" s="26">
        <v>140000</v>
      </c>
    </row>
    <row r="688" spans="1:11" ht="12" customHeight="1" outlineLevel="1" x14ac:dyDescent="0.25">
      <c r="A688" s="3" t="s">
        <v>405</v>
      </c>
      <c r="B688" s="3" t="s">
        <v>433</v>
      </c>
      <c r="C688" s="3" t="s">
        <v>159</v>
      </c>
      <c r="D688" s="3" t="s">
        <v>263</v>
      </c>
      <c r="E688" s="4" t="s">
        <v>264</v>
      </c>
      <c r="F688" s="5">
        <v>0</v>
      </c>
      <c r="G688" s="5">
        <v>0</v>
      </c>
      <c r="H688" s="5">
        <v>0</v>
      </c>
      <c r="I688" s="30">
        <v>1000</v>
      </c>
      <c r="J688" s="30">
        <v>0</v>
      </c>
      <c r="K688" s="26">
        <v>1000</v>
      </c>
    </row>
    <row r="689" spans="1:11" ht="12" customHeight="1" outlineLevel="1" x14ac:dyDescent="0.25">
      <c r="A689" s="3" t="s">
        <v>405</v>
      </c>
      <c r="B689" s="3" t="s">
        <v>433</v>
      </c>
      <c r="C689" s="3" t="s">
        <v>159</v>
      </c>
      <c r="D689" s="3" t="s">
        <v>132</v>
      </c>
      <c r="E689" s="4" t="s">
        <v>133</v>
      </c>
      <c r="F689" s="5">
        <v>0</v>
      </c>
      <c r="G689" s="5">
        <v>0</v>
      </c>
      <c r="H689" s="5">
        <v>0</v>
      </c>
      <c r="I689" s="30">
        <v>20000</v>
      </c>
      <c r="J689" s="30">
        <v>14775</v>
      </c>
      <c r="K689" s="26">
        <v>20000</v>
      </c>
    </row>
    <row r="690" spans="1:11" ht="12" customHeight="1" outlineLevel="1" x14ac:dyDescent="0.25">
      <c r="A690" s="3" t="s">
        <v>405</v>
      </c>
      <c r="B690" s="3" t="s">
        <v>433</v>
      </c>
      <c r="C690" s="3" t="s">
        <v>159</v>
      </c>
      <c r="D690" s="3" t="s">
        <v>222</v>
      </c>
      <c r="E690" s="4" t="s">
        <v>223</v>
      </c>
      <c r="F690" s="5">
        <v>0</v>
      </c>
      <c r="G690" s="5">
        <v>0</v>
      </c>
      <c r="H690" s="5">
        <v>0</v>
      </c>
      <c r="I690" s="30">
        <v>360000</v>
      </c>
      <c r="J690" s="30">
        <v>134812.63</v>
      </c>
      <c r="K690" s="26">
        <v>350000</v>
      </c>
    </row>
    <row r="691" spans="1:11" ht="12" customHeight="1" outlineLevel="1" x14ac:dyDescent="0.25">
      <c r="A691" s="3" t="s">
        <v>405</v>
      </c>
      <c r="B691" s="3" t="s">
        <v>433</v>
      </c>
      <c r="C691" s="3" t="s">
        <v>159</v>
      </c>
      <c r="D691" s="3" t="s">
        <v>136</v>
      </c>
      <c r="E691" s="4" t="s">
        <v>137</v>
      </c>
      <c r="F691" s="5">
        <v>0</v>
      </c>
      <c r="G691" s="5">
        <v>0</v>
      </c>
      <c r="H691" s="5">
        <v>0</v>
      </c>
      <c r="I691" s="30">
        <v>200000</v>
      </c>
      <c r="J691" s="30">
        <v>133165.22</v>
      </c>
      <c r="K691" s="26">
        <v>200000</v>
      </c>
    </row>
    <row r="692" spans="1:11" ht="12" customHeight="1" outlineLevel="1" x14ac:dyDescent="0.25">
      <c r="A692" s="3" t="s">
        <v>405</v>
      </c>
      <c r="B692" s="3" t="s">
        <v>433</v>
      </c>
      <c r="C692" s="3" t="s">
        <v>159</v>
      </c>
      <c r="D692" s="3" t="s">
        <v>140</v>
      </c>
      <c r="E692" s="4" t="s">
        <v>141</v>
      </c>
      <c r="F692" s="5">
        <v>0</v>
      </c>
      <c r="G692" s="5">
        <v>0</v>
      </c>
      <c r="H692" s="5">
        <v>0</v>
      </c>
      <c r="I692" s="30">
        <v>140000</v>
      </c>
      <c r="J692" s="30">
        <v>109748.7</v>
      </c>
      <c r="K692" s="26">
        <v>140000</v>
      </c>
    </row>
    <row r="693" spans="1:11" ht="12" customHeight="1" outlineLevel="1" x14ac:dyDescent="0.25">
      <c r="A693" s="3" t="s">
        <v>405</v>
      </c>
      <c r="B693" s="3" t="s">
        <v>433</v>
      </c>
      <c r="C693" s="3" t="s">
        <v>159</v>
      </c>
      <c r="D693" s="3" t="s">
        <v>142</v>
      </c>
      <c r="E693" s="4" t="s">
        <v>143</v>
      </c>
      <c r="F693" s="5">
        <v>0</v>
      </c>
      <c r="G693" s="5">
        <v>0</v>
      </c>
      <c r="H693" s="5">
        <v>0</v>
      </c>
      <c r="I693" s="30">
        <v>200000</v>
      </c>
      <c r="J693" s="30">
        <v>171571.91</v>
      </c>
      <c r="K693" s="26">
        <v>200000</v>
      </c>
    </row>
    <row r="694" spans="1:11" ht="12" customHeight="1" outlineLevel="1" x14ac:dyDescent="0.25">
      <c r="A694" s="3" t="s">
        <v>405</v>
      </c>
      <c r="B694" s="3" t="s">
        <v>433</v>
      </c>
      <c r="C694" s="3" t="s">
        <v>159</v>
      </c>
      <c r="D694" s="3" t="s">
        <v>146</v>
      </c>
      <c r="E694" s="4" t="s">
        <v>147</v>
      </c>
      <c r="F694" s="5">
        <v>0</v>
      </c>
      <c r="G694" s="5">
        <v>0</v>
      </c>
      <c r="H694" s="5">
        <v>0</v>
      </c>
      <c r="I694" s="30">
        <v>125000</v>
      </c>
      <c r="J694" s="30">
        <v>104435.1</v>
      </c>
      <c r="K694" s="26">
        <v>125000</v>
      </c>
    </row>
    <row r="695" spans="1:11" ht="12" customHeight="1" outlineLevel="1" x14ac:dyDescent="0.25">
      <c r="A695" s="3" t="s">
        <v>405</v>
      </c>
      <c r="B695" s="3" t="s">
        <v>433</v>
      </c>
      <c r="C695" s="3" t="s">
        <v>159</v>
      </c>
      <c r="D695" s="3" t="s">
        <v>436</v>
      </c>
      <c r="E695" s="4" t="s">
        <v>437</v>
      </c>
      <c r="F695" s="5">
        <v>0</v>
      </c>
      <c r="G695" s="5">
        <v>0</v>
      </c>
      <c r="H695" s="5">
        <v>0</v>
      </c>
      <c r="I695" s="30">
        <v>300000</v>
      </c>
      <c r="J695" s="30">
        <v>221188</v>
      </c>
      <c r="K695" s="26">
        <v>300000</v>
      </c>
    </row>
    <row r="696" spans="1:11" ht="12" customHeight="1" outlineLevel="1" x14ac:dyDescent="0.25">
      <c r="A696" s="3" t="s">
        <v>405</v>
      </c>
      <c r="B696" s="3" t="s">
        <v>433</v>
      </c>
      <c r="C696" s="3" t="s">
        <v>159</v>
      </c>
      <c r="D696" s="3" t="s">
        <v>148</v>
      </c>
      <c r="E696" s="4" t="s">
        <v>149</v>
      </c>
      <c r="F696" s="5">
        <v>0</v>
      </c>
      <c r="G696" s="5">
        <v>0</v>
      </c>
      <c r="H696" s="5">
        <v>0</v>
      </c>
      <c r="I696" s="30">
        <v>52000</v>
      </c>
      <c r="J696" s="30">
        <v>18847.5</v>
      </c>
      <c r="K696" s="26">
        <v>52000</v>
      </c>
    </row>
    <row r="697" spans="1:11" ht="12" customHeight="1" outlineLevel="1" x14ac:dyDescent="0.25">
      <c r="A697" s="3" t="s">
        <v>405</v>
      </c>
      <c r="B697" s="3" t="s">
        <v>433</v>
      </c>
      <c r="C697" s="3" t="s">
        <v>159</v>
      </c>
      <c r="D697" s="3" t="s">
        <v>181</v>
      </c>
      <c r="E697" s="4" t="s">
        <v>182</v>
      </c>
      <c r="F697" s="5">
        <v>0</v>
      </c>
      <c r="G697" s="5">
        <v>0</v>
      </c>
      <c r="H697" s="5">
        <v>0</v>
      </c>
      <c r="I697" s="30">
        <v>920000</v>
      </c>
      <c r="J697" s="30">
        <v>844784.09</v>
      </c>
      <c r="K697" s="26">
        <v>920000</v>
      </c>
    </row>
    <row r="698" spans="1:11" ht="12" customHeight="1" outlineLevel="1" x14ac:dyDescent="0.25">
      <c r="A698" s="3" t="s">
        <v>405</v>
      </c>
      <c r="B698" s="3" t="s">
        <v>433</v>
      </c>
      <c r="C698" s="3" t="s">
        <v>159</v>
      </c>
      <c r="D698" s="3" t="s">
        <v>101</v>
      </c>
      <c r="E698" s="4" t="s">
        <v>102</v>
      </c>
      <c r="F698" s="5">
        <v>0</v>
      </c>
      <c r="G698" s="5">
        <v>0</v>
      </c>
      <c r="H698" s="5">
        <v>0</v>
      </c>
      <c r="I698" s="30">
        <v>300000</v>
      </c>
      <c r="J698" s="30">
        <v>238717.83</v>
      </c>
      <c r="K698" s="26">
        <v>300000</v>
      </c>
    </row>
    <row r="699" spans="1:11" ht="12" customHeight="1" outlineLevel="1" x14ac:dyDescent="0.25">
      <c r="A699" s="3" t="s">
        <v>405</v>
      </c>
      <c r="B699" s="3" t="s">
        <v>433</v>
      </c>
      <c r="C699" s="3" t="s">
        <v>159</v>
      </c>
      <c r="D699" s="3" t="s">
        <v>84</v>
      </c>
      <c r="E699" s="4" t="s">
        <v>85</v>
      </c>
      <c r="F699" s="5">
        <v>0</v>
      </c>
      <c r="G699" s="5">
        <v>0</v>
      </c>
      <c r="H699" s="5">
        <v>0</v>
      </c>
      <c r="I699" s="30">
        <v>50000</v>
      </c>
      <c r="J699" s="30">
        <v>3298</v>
      </c>
      <c r="K699" s="26">
        <v>50000</v>
      </c>
    </row>
    <row r="700" spans="1:11" ht="12" customHeight="1" outlineLevel="1" x14ac:dyDescent="0.25">
      <c r="A700" s="3" t="s">
        <v>405</v>
      </c>
      <c r="B700" s="3" t="s">
        <v>433</v>
      </c>
      <c r="C700" s="3" t="s">
        <v>159</v>
      </c>
      <c r="D700" s="3" t="s">
        <v>203</v>
      </c>
      <c r="E700" s="4" t="s">
        <v>204</v>
      </c>
      <c r="F700" s="5">
        <v>0</v>
      </c>
      <c r="G700" s="5">
        <v>0</v>
      </c>
      <c r="H700" s="5">
        <v>0</v>
      </c>
      <c r="I700" s="30">
        <v>35000</v>
      </c>
      <c r="J700" s="30">
        <v>6715.5</v>
      </c>
      <c r="K700" s="26">
        <v>35000</v>
      </c>
    </row>
    <row r="701" spans="1:11" ht="12" customHeight="1" outlineLevel="1" x14ac:dyDescent="0.25">
      <c r="A701" s="3" t="s">
        <v>405</v>
      </c>
      <c r="B701" s="3" t="s">
        <v>433</v>
      </c>
      <c r="C701" s="3" t="s">
        <v>159</v>
      </c>
      <c r="D701" s="3" t="s">
        <v>183</v>
      </c>
      <c r="E701" s="4" t="s">
        <v>184</v>
      </c>
      <c r="F701" s="5">
        <v>0</v>
      </c>
      <c r="G701" s="5">
        <v>0</v>
      </c>
      <c r="H701" s="5">
        <v>0</v>
      </c>
      <c r="I701" s="30">
        <v>34000</v>
      </c>
      <c r="J701" s="30">
        <v>28072</v>
      </c>
      <c r="K701" s="26">
        <v>34000</v>
      </c>
    </row>
    <row r="702" spans="1:11" ht="12" customHeight="1" outlineLevel="1" x14ac:dyDescent="0.25">
      <c r="A702" s="3" t="s">
        <v>405</v>
      </c>
      <c r="B702" s="3" t="s">
        <v>433</v>
      </c>
      <c r="C702" s="3" t="s">
        <v>159</v>
      </c>
      <c r="D702" s="3" t="s">
        <v>160</v>
      </c>
      <c r="E702" s="4" t="s">
        <v>161</v>
      </c>
      <c r="F702" s="5">
        <v>0</v>
      </c>
      <c r="G702" s="5">
        <v>0</v>
      </c>
      <c r="H702" s="5">
        <v>0</v>
      </c>
      <c r="I702" s="30">
        <v>25000</v>
      </c>
      <c r="J702" s="30">
        <v>5292</v>
      </c>
      <c r="K702" s="26">
        <v>25000</v>
      </c>
    </row>
    <row r="703" spans="1:11" ht="12" customHeight="1" outlineLevel="1" x14ac:dyDescent="0.25">
      <c r="A703" s="3" t="s">
        <v>405</v>
      </c>
      <c r="B703" s="3" t="s">
        <v>433</v>
      </c>
      <c r="C703" s="3" t="s">
        <v>159</v>
      </c>
      <c r="D703" s="3" t="s">
        <v>185</v>
      </c>
      <c r="E703" s="4" t="s">
        <v>186</v>
      </c>
      <c r="F703" s="5">
        <v>0</v>
      </c>
      <c r="G703" s="5">
        <v>0</v>
      </c>
      <c r="H703" s="5">
        <v>0</v>
      </c>
      <c r="I703" s="30">
        <v>105000</v>
      </c>
      <c r="J703" s="30">
        <v>103813.08</v>
      </c>
      <c r="K703" s="26">
        <v>105000</v>
      </c>
    </row>
    <row r="704" spans="1:11" ht="12" customHeight="1" outlineLevel="1" x14ac:dyDescent="0.25">
      <c r="A704" s="3" t="s">
        <v>405</v>
      </c>
      <c r="B704" s="3" t="s">
        <v>433</v>
      </c>
      <c r="C704" s="3" t="s">
        <v>159</v>
      </c>
      <c r="D704" s="3" t="s">
        <v>438</v>
      </c>
      <c r="E704" s="4" t="s">
        <v>439</v>
      </c>
      <c r="F704" s="5">
        <v>0</v>
      </c>
      <c r="G704" s="5">
        <v>0</v>
      </c>
      <c r="H704" s="5">
        <v>0</v>
      </c>
      <c r="I704" s="30">
        <v>1000</v>
      </c>
      <c r="J704" s="30">
        <v>983</v>
      </c>
      <c r="K704" s="26">
        <v>10000</v>
      </c>
    </row>
    <row r="705" spans="1:11" ht="12" customHeight="1" outlineLevel="1" x14ac:dyDescent="0.25">
      <c r="A705" s="3" t="s">
        <v>405</v>
      </c>
      <c r="B705" s="3" t="s">
        <v>433</v>
      </c>
      <c r="C705" s="3" t="s">
        <v>159</v>
      </c>
      <c r="D705" s="3" t="s">
        <v>91</v>
      </c>
      <c r="E705" s="4" t="s">
        <v>92</v>
      </c>
      <c r="F705" s="5">
        <v>0</v>
      </c>
      <c r="G705" s="5">
        <v>0</v>
      </c>
      <c r="H705" s="5">
        <v>0</v>
      </c>
      <c r="I705" s="30">
        <v>5000</v>
      </c>
      <c r="J705" s="30">
        <v>0</v>
      </c>
      <c r="K705" s="26">
        <v>5000</v>
      </c>
    </row>
    <row r="706" spans="1:11" ht="12" customHeight="1" outlineLevel="1" x14ac:dyDescent="0.25">
      <c r="A706" s="3" t="s">
        <v>405</v>
      </c>
      <c r="B706" s="3" t="s">
        <v>433</v>
      </c>
      <c r="C706" s="3" t="s">
        <v>159</v>
      </c>
      <c r="D706" s="3" t="s">
        <v>440</v>
      </c>
      <c r="E706" s="4" t="s">
        <v>441</v>
      </c>
      <c r="F706" s="5">
        <v>0</v>
      </c>
      <c r="G706" s="5">
        <v>0</v>
      </c>
      <c r="H706" s="5">
        <v>0</v>
      </c>
      <c r="I706" s="30">
        <v>20000</v>
      </c>
      <c r="J706" s="30">
        <v>17575</v>
      </c>
      <c r="K706" s="26">
        <v>20000</v>
      </c>
    </row>
    <row r="707" spans="1:11" ht="12" customHeight="1" outlineLevel="1" x14ac:dyDescent="0.25">
      <c r="A707" s="3" t="s">
        <v>405</v>
      </c>
      <c r="B707" s="3" t="s">
        <v>433</v>
      </c>
      <c r="C707" s="3" t="s">
        <v>159</v>
      </c>
      <c r="D707" s="3" t="s">
        <v>442</v>
      </c>
      <c r="E707" s="4" t="s">
        <v>443</v>
      </c>
      <c r="F707" s="5">
        <v>0</v>
      </c>
      <c r="G707" s="5">
        <v>0</v>
      </c>
      <c r="H707" s="5">
        <v>0</v>
      </c>
      <c r="I707" s="30">
        <v>30000</v>
      </c>
      <c r="J707" s="30">
        <v>0</v>
      </c>
      <c r="K707" s="26">
        <v>30000</v>
      </c>
    </row>
    <row r="708" spans="1:11" ht="12" customHeight="1" outlineLevel="1" x14ac:dyDescent="0.25">
      <c r="A708" s="3" t="s">
        <v>405</v>
      </c>
      <c r="B708" s="3" t="s">
        <v>433</v>
      </c>
      <c r="C708" s="3" t="s">
        <v>159</v>
      </c>
      <c r="D708" s="3" t="s">
        <v>334</v>
      </c>
      <c r="E708" s="4" t="s">
        <v>335</v>
      </c>
      <c r="F708" s="5">
        <v>0</v>
      </c>
      <c r="G708" s="5">
        <v>0</v>
      </c>
      <c r="H708" s="5">
        <v>0</v>
      </c>
      <c r="I708" s="30">
        <v>500000</v>
      </c>
      <c r="J708" s="30">
        <v>369011</v>
      </c>
      <c r="K708" s="26">
        <v>500000</v>
      </c>
    </row>
    <row r="709" spans="1:11" ht="12" customHeight="1" outlineLevel="1" x14ac:dyDescent="0.25">
      <c r="A709" s="3" t="s">
        <v>405</v>
      </c>
      <c r="B709" s="3" t="s">
        <v>433</v>
      </c>
      <c r="C709" s="3" t="s">
        <v>159</v>
      </c>
      <c r="D709" s="3" t="s">
        <v>253</v>
      </c>
      <c r="E709" s="4" t="s">
        <v>254</v>
      </c>
      <c r="F709" s="5">
        <v>0</v>
      </c>
      <c r="G709" s="5">
        <v>0</v>
      </c>
      <c r="H709" s="5">
        <v>0</v>
      </c>
      <c r="I709" s="30">
        <v>1209540</v>
      </c>
      <c r="J709" s="30">
        <v>1209540</v>
      </c>
      <c r="K709" s="26">
        <v>1300000</v>
      </c>
    </row>
    <row r="710" spans="1:11" ht="12" customHeight="1" outlineLevel="1" x14ac:dyDescent="0.25">
      <c r="A710" s="3" t="s">
        <v>405</v>
      </c>
      <c r="B710" s="3" t="s">
        <v>433</v>
      </c>
      <c r="C710" s="3" t="s">
        <v>159</v>
      </c>
      <c r="D710" s="3" t="s">
        <v>205</v>
      </c>
      <c r="E710" s="4" t="s">
        <v>206</v>
      </c>
      <c r="F710" s="5">
        <v>0</v>
      </c>
      <c r="G710" s="5">
        <v>0</v>
      </c>
      <c r="H710" s="5">
        <v>0</v>
      </c>
      <c r="I710" s="30">
        <v>0</v>
      </c>
      <c r="J710" s="30">
        <v>0</v>
      </c>
      <c r="K710" s="26">
        <v>0</v>
      </c>
    </row>
    <row r="711" spans="1:11" ht="12" customHeight="1" outlineLevel="1" x14ac:dyDescent="0.25">
      <c r="A711" s="3" t="s">
        <v>405</v>
      </c>
      <c r="B711" s="3" t="s">
        <v>433</v>
      </c>
      <c r="C711" s="3" t="s">
        <v>159</v>
      </c>
      <c r="D711" s="3" t="s">
        <v>444</v>
      </c>
      <c r="E711" s="4" t="s">
        <v>445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26">
        <v>0</v>
      </c>
    </row>
    <row r="712" spans="1:11" ht="12" customHeight="1" outlineLevel="1" x14ac:dyDescent="0.25">
      <c r="A712" s="3" t="s">
        <v>405</v>
      </c>
      <c r="B712" s="3" t="s">
        <v>627</v>
      </c>
      <c r="C712" s="3" t="s">
        <v>252</v>
      </c>
      <c r="D712" s="3" t="s">
        <v>236</v>
      </c>
      <c r="E712" s="39" t="s">
        <v>237</v>
      </c>
      <c r="F712" s="5">
        <v>0</v>
      </c>
      <c r="G712" s="5">
        <v>500</v>
      </c>
      <c r="H712" s="5">
        <v>0</v>
      </c>
      <c r="I712" s="5">
        <v>0</v>
      </c>
      <c r="J712" s="5">
        <v>0</v>
      </c>
      <c r="K712" s="26">
        <v>0</v>
      </c>
    </row>
    <row r="713" spans="1:11" ht="12" customHeight="1" x14ac:dyDescent="0.25">
      <c r="A713" s="50" t="s">
        <v>446</v>
      </c>
      <c r="B713" s="51"/>
      <c r="C713" s="51"/>
      <c r="D713" s="51"/>
      <c r="E713" s="51"/>
      <c r="F713" s="6">
        <f t="shared" ref="F713:K713" si="207">SUM(F674:F712)</f>
        <v>9140</v>
      </c>
      <c r="G713" s="6">
        <f t="shared" si="207"/>
        <v>11140</v>
      </c>
      <c r="H713" s="6">
        <f t="shared" si="207"/>
        <v>0</v>
      </c>
      <c r="I713" s="6">
        <f t="shared" si="207"/>
        <v>7566540</v>
      </c>
      <c r="J713" s="6">
        <f t="shared" si="207"/>
        <v>5676097.120000001</v>
      </c>
      <c r="K713" s="6">
        <f t="shared" si="207"/>
        <v>7612000</v>
      </c>
    </row>
    <row r="714" spans="1:11" ht="12" customHeight="1" outlineLevel="1" x14ac:dyDescent="0.25">
      <c r="A714" s="3" t="s">
        <v>405</v>
      </c>
      <c r="B714" s="3" t="s">
        <v>447</v>
      </c>
      <c r="C714" s="3" t="s">
        <v>303</v>
      </c>
      <c r="D714" s="3" t="s">
        <v>169</v>
      </c>
      <c r="E714" s="4" t="s">
        <v>170</v>
      </c>
      <c r="F714" s="5">
        <v>30000</v>
      </c>
      <c r="G714" s="5">
        <v>30000</v>
      </c>
      <c r="H714" s="25">
        <v>0</v>
      </c>
      <c r="I714" s="5">
        <v>0</v>
      </c>
      <c r="J714" s="5">
        <v>0</v>
      </c>
      <c r="K714" s="5">
        <v>0</v>
      </c>
    </row>
    <row r="715" spans="1:11" ht="12" customHeight="1" x14ac:dyDescent="0.25">
      <c r="A715" s="50" t="s">
        <v>448</v>
      </c>
      <c r="B715" s="51"/>
      <c r="C715" s="51"/>
      <c r="D715" s="51"/>
      <c r="E715" s="51"/>
      <c r="F715" s="6">
        <f>SUM(F714)</f>
        <v>30000</v>
      </c>
      <c r="G715" s="6">
        <f t="shared" ref="G715:H715" si="208">SUM(G714)</f>
        <v>30000</v>
      </c>
      <c r="H715" s="6">
        <f t="shared" si="208"/>
        <v>0</v>
      </c>
      <c r="I715" s="6">
        <f>SUM(I714)</f>
        <v>0</v>
      </c>
      <c r="J715" s="6">
        <f t="shared" ref="J715:K715" si="209">SUM(J714)</f>
        <v>0</v>
      </c>
      <c r="K715" s="6">
        <f t="shared" si="209"/>
        <v>0</v>
      </c>
    </row>
    <row r="716" spans="1:11" ht="12" customHeight="1" outlineLevel="1" x14ac:dyDescent="0.25">
      <c r="A716" s="3" t="s">
        <v>405</v>
      </c>
      <c r="B716" s="3" t="s">
        <v>449</v>
      </c>
      <c r="C716" s="3" t="s">
        <v>159</v>
      </c>
      <c r="D716" s="3" t="s">
        <v>173</v>
      </c>
      <c r="E716" s="4" t="s">
        <v>174</v>
      </c>
      <c r="F716" s="5">
        <v>0</v>
      </c>
      <c r="G716" s="5">
        <v>0</v>
      </c>
      <c r="H716" s="5">
        <v>0</v>
      </c>
      <c r="I716" s="5">
        <v>0</v>
      </c>
      <c r="J716" s="36">
        <v>-2000</v>
      </c>
      <c r="K716" s="26">
        <v>0</v>
      </c>
    </row>
    <row r="717" spans="1:11" ht="12" customHeight="1" x14ac:dyDescent="0.25">
      <c r="A717" s="50" t="s">
        <v>450</v>
      </c>
      <c r="B717" s="51"/>
      <c r="C717" s="51"/>
      <c r="D717" s="51"/>
      <c r="E717" s="51"/>
      <c r="F717" s="6">
        <f>SUM(F716)</f>
        <v>0</v>
      </c>
      <c r="G717" s="6">
        <f t="shared" ref="G717:H717" si="210">SUM(G716)</f>
        <v>0</v>
      </c>
      <c r="H717" s="6">
        <f t="shared" si="210"/>
        <v>0</v>
      </c>
      <c r="I717" s="6">
        <f>SUM(I716)</f>
        <v>0</v>
      </c>
      <c r="J717" s="6">
        <f t="shared" ref="J717:K717" si="211">SUM(J716)</f>
        <v>-2000</v>
      </c>
      <c r="K717" s="6">
        <f t="shared" si="211"/>
        <v>0</v>
      </c>
    </row>
    <row r="718" spans="1:11" ht="12" customHeight="1" outlineLevel="1" x14ac:dyDescent="0.25">
      <c r="A718" s="3" t="s">
        <v>405</v>
      </c>
      <c r="B718" s="3" t="s">
        <v>451</v>
      </c>
      <c r="C718" s="3" t="s">
        <v>159</v>
      </c>
      <c r="D718" s="3" t="s">
        <v>101</v>
      </c>
      <c r="E718" s="4" t="s">
        <v>102</v>
      </c>
      <c r="F718" s="5">
        <v>0</v>
      </c>
      <c r="G718" s="5">
        <v>0</v>
      </c>
      <c r="H718" s="5">
        <v>0</v>
      </c>
      <c r="I718" s="5">
        <v>300000</v>
      </c>
      <c r="J718" s="30">
        <v>233600</v>
      </c>
      <c r="K718" s="26">
        <v>300000</v>
      </c>
    </row>
    <row r="719" spans="1:11" ht="12" customHeight="1" outlineLevel="1" x14ac:dyDescent="0.25">
      <c r="A719" s="3" t="s">
        <v>405</v>
      </c>
      <c r="B719" s="3" t="s">
        <v>451</v>
      </c>
      <c r="C719" s="3" t="s">
        <v>159</v>
      </c>
      <c r="D719" s="3" t="s">
        <v>185</v>
      </c>
      <c r="E719" s="4" t="s">
        <v>186</v>
      </c>
      <c r="F719" s="5">
        <v>0</v>
      </c>
      <c r="G719" s="5">
        <v>0</v>
      </c>
      <c r="H719" s="5">
        <v>0</v>
      </c>
      <c r="I719" s="5">
        <v>250000</v>
      </c>
      <c r="J719" s="30">
        <v>209949</v>
      </c>
      <c r="K719" s="26">
        <v>250000</v>
      </c>
    </row>
    <row r="720" spans="1:11" ht="12" customHeight="1" outlineLevel="1" x14ac:dyDescent="0.25">
      <c r="A720" s="3" t="s">
        <v>405</v>
      </c>
      <c r="B720" s="3" t="s">
        <v>451</v>
      </c>
      <c r="C720" s="3" t="s">
        <v>159</v>
      </c>
      <c r="D720" s="3" t="s">
        <v>452</v>
      </c>
      <c r="E720" s="4" t="s">
        <v>453</v>
      </c>
      <c r="F720" s="5">
        <v>0</v>
      </c>
      <c r="G720" s="5">
        <v>0</v>
      </c>
      <c r="H720" s="5">
        <v>0</v>
      </c>
      <c r="I720" s="5">
        <v>53000</v>
      </c>
      <c r="J720" s="30">
        <v>27000</v>
      </c>
      <c r="K720" s="26">
        <v>47000</v>
      </c>
    </row>
    <row r="721" spans="1:12" ht="12" customHeight="1" x14ac:dyDescent="0.25">
      <c r="A721" s="50" t="s">
        <v>454</v>
      </c>
      <c r="B721" s="51"/>
      <c r="C721" s="51"/>
      <c r="D721" s="51"/>
      <c r="E721" s="51"/>
      <c r="F721" s="6">
        <f>SUM(F718:F720)</f>
        <v>0</v>
      </c>
      <c r="G721" s="6">
        <f t="shared" ref="G721:H721" si="212">SUM(G718:G720)</f>
        <v>0</v>
      </c>
      <c r="H721" s="6">
        <f t="shared" si="212"/>
        <v>0</v>
      </c>
      <c r="I721" s="6">
        <f t="shared" ref="I721:K721" si="213">SUM(I718:I720)</f>
        <v>603000</v>
      </c>
      <c r="J721" s="6">
        <f t="shared" si="213"/>
        <v>470549</v>
      </c>
      <c r="K721" s="6">
        <f t="shared" si="213"/>
        <v>597000</v>
      </c>
    </row>
    <row r="722" spans="1:12" ht="12" customHeight="1" outlineLevel="1" x14ac:dyDescent="0.25">
      <c r="A722" s="3" t="s">
        <v>405</v>
      </c>
      <c r="B722" s="3" t="s">
        <v>455</v>
      </c>
      <c r="C722" s="3" t="s">
        <v>159</v>
      </c>
      <c r="D722" s="3" t="s">
        <v>101</v>
      </c>
      <c r="E722" s="4" t="s">
        <v>102</v>
      </c>
      <c r="F722" s="5">
        <v>0</v>
      </c>
      <c r="G722" s="5">
        <v>0</v>
      </c>
      <c r="H722" s="5">
        <v>0</v>
      </c>
      <c r="I722" s="5">
        <v>320000</v>
      </c>
      <c r="J722" s="36">
        <v>298940</v>
      </c>
      <c r="K722" s="26">
        <v>600000</v>
      </c>
    </row>
    <row r="723" spans="1:12" ht="12" customHeight="1" x14ac:dyDescent="0.25">
      <c r="A723" s="50" t="s">
        <v>456</v>
      </c>
      <c r="B723" s="51"/>
      <c r="C723" s="51"/>
      <c r="D723" s="51"/>
      <c r="E723" s="51"/>
      <c r="F723" s="6">
        <f>SUM(F722)</f>
        <v>0</v>
      </c>
      <c r="G723" s="6">
        <f t="shared" ref="G723:H723" si="214">SUM(G722)</f>
        <v>0</v>
      </c>
      <c r="H723" s="6">
        <f t="shared" si="214"/>
        <v>0</v>
      </c>
      <c r="I723" s="6">
        <f t="shared" ref="I723:K723" si="215">SUM(I722)</f>
        <v>320000</v>
      </c>
      <c r="J723" s="6">
        <f t="shared" si="215"/>
        <v>298940</v>
      </c>
      <c r="K723" s="6">
        <f t="shared" si="215"/>
        <v>600000</v>
      </c>
    </row>
    <row r="724" spans="1:12" ht="12" customHeight="1" outlineLevel="1" x14ac:dyDescent="0.25">
      <c r="A724" s="3" t="s">
        <v>405</v>
      </c>
      <c r="B724" s="3" t="s">
        <v>457</v>
      </c>
      <c r="C724" s="3" t="s">
        <v>159</v>
      </c>
      <c r="D724" s="3" t="s">
        <v>173</v>
      </c>
      <c r="E724" s="4" t="s">
        <v>174</v>
      </c>
      <c r="F724" s="5">
        <v>0</v>
      </c>
      <c r="G724" s="5">
        <v>0</v>
      </c>
      <c r="H724" s="5">
        <v>0</v>
      </c>
      <c r="I724" s="30">
        <v>491000</v>
      </c>
      <c r="J724" s="30">
        <v>365074</v>
      </c>
      <c r="K724" s="26">
        <v>491000</v>
      </c>
    </row>
    <row r="725" spans="1:12" ht="12" customHeight="1" outlineLevel="1" x14ac:dyDescent="0.25">
      <c r="A725" s="3" t="s">
        <v>405</v>
      </c>
      <c r="B725" s="3" t="s">
        <v>457</v>
      </c>
      <c r="C725" s="3" t="s">
        <v>159</v>
      </c>
      <c r="D725" s="3" t="s">
        <v>120</v>
      </c>
      <c r="E725" s="4" t="s">
        <v>121</v>
      </c>
      <c r="F725" s="5">
        <v>0</v>
      </c>
      <c r="G725" s="5">
        <v>0</v>
      </c>
      <c r="H725" s="5">
        <v>0</v>
      </c>
      <c r="I725" s="30">
        <v>120000</v>
      </c>
      <c r="J725" s="30">
        <v>62160</v>
      </c>
      <c r="K725" s="26">
        <v>120000</v>
      </c>
    </row>
    <row r="726" spans="1:12" ht="12" customHeight="1" outlineLevel="1" x14ac:dyDescent="0.25">
      <c r="A726" s="3" t="s">
        <v>405</v>
      </c>
      <c r="B726" s="3" t="s">
        <v>457</v>
      </c>
      <c r="C726" s="3" t="s">
        <v>159</v>
      </c>
      <c r="D726" s="3" t="s">
        <v>175</v>
      </c>
      <c r="E726" s="4" t="s">
        <v>176</v>
      </c>
      <c r="F726" s="5">
        <v>0</v>
      </c>
      <c r="G726" s="5">
        <v>0</v>
      </c>
      <c r="H726" s="5">
        <v>0</v>
      </c>
      <c r="I726" s="30">
        <v>123000</v>
      </c>
      <c r="J726" s="30">
        <v>87876</v>
      </c>
      <c r="K726" s="26">
        <v>123000</v>
      </c>
    </row>
    <row r="727" spans="1:12" ht="12" customHeight="1" outlineLevel="1" x14ac:dyDescent="0.25">
      <c r="A727" s="3" t="s">
        <v>405</v>
      </c>
      <c r="B727" s="3" t="s">
        <v>457</v>
      </c>
      <c r="C727" s="3" t="s">
        <v>159</v>
      </c>
      <c r="D727" s="3" t="s">
        <v>177</v>
      </c>
      <c r="E727" s="4" t="s">
        <v>178</v>
      </c>
      <c r="F727" s="5">
        <v>0</v>
      </c>
      <c r="G727" s="5">
        <v>0</v>
      </c>
      <c r="H727" s="5">
        <v>0</v>
      </c>
      <c r="I727" s="30">
        <v>45000</v>
      </c>
      <c r="J727" s="30">
        <v>31892</v>
      </c>
      <c r="K727" s="26">
        <v>45000</v>
      </c>
    </row>
    <row r="728" spans="1:12" ht="12" customHeight="1" outlineLevel="1" x14ac:dyDescent="0.25">
      <c r="A728" s="3" t="s">
        <v>405</v>
      </c>
      <c r="B728" s="3" t="s">
        <v>457</v>
      </c>
      <c r="C728" s="3" t="s">
        <v>159</v>
      </c>
      <c r="D728" s="3" t="s">
        <v>126</v>
      </c>
      <c r="E728" s="4" t="s">
        <v>127</v>
      </c>
      <c r="F728" s="5">
        <v>0</v>
      </c>
      <c r="G728" s="5">
        <v>0</v>
      </c>
      <c r="H728" s="5">
        <v>0</v>
      </c>
      <c r="I728" s="30">
        <v>0</v>
      </c>
      <c r="J728" s="30">
        <v>0</v>
      </c>
      <c r="K728" s="26">
        <v>3000</v>
      </c>
    </row>
    <row r="729" spans="1:12" ht="12" customHeight="1" outlineLevel="1" x14ac:dyDescent="0.25">
      <c r="A729" s="3" t="s">
        <v>405</v>
      </c>
      <c r="B729" s="3" t="s">
        <v>457</v>
      </c>
      <c r="C729" s="3" t="s">
        <v>159</v>
      </c>
      <c r="D729" s="3" t="s">
        <v>130</v>
      </c>
      <c r="E729" s="4" t="s">
        <v>131</v>
      </c>
      <c r="F729" s="5">
        <v>0</v>
      </c>
      <c r="G729" s="5">
        <v>0</v>
      </c>
      <c r="H729" s="5">
        <v>0</v>
      </c>
      <c r="I729" s="30">
        <v>0</v>
      </c>
      <c r="J729" s="30">
        <v>0</v>
      </c>
      <c r="K729" s="26">
        <v>1000</v>
      </c>
    </row>
    <row r="730" spans="1:12" ht="12" customHeight="1" outlineLevel="1" x14ac:dyDescent="0.25">
      <c r="A730" s="3" t="s">
        <v>405</v>
      </c>
      <c r="B730" s="3" t="s">
        <v>457</v>
      </c>
      <c r="C730" s="3" t="s">
        <v>159</v>
      </c>
      <c r="D730" s="3" t="s">
        <v>142</v>
      </c>
      <c r="E730" s="4" t="s">
        <v>143</v>
      </c>
      <c r="F730" s="5">
        <v>0</v>
      </c>
      <c r="G730" s="5">
        <v>0</v>
      </c>
      <c r="H730" s="5">
        <v>0</v>
      </c>
      <c r="I730" s="30">
        <v>3000</v>
      </c>
      <c r="J730" s="30">
        <v>2397</v>
      </c>
      <c r="K730" s="26">
        <v>3000</v>
      </c>
    </row>
    <row r="731" spans="1:12" ht="12" customHeight="1" outlineLevel="1" x14ac:dyDescent="0.25">
      <c r="A731" s="3" t="s">
        <v>405</v>
      </c>
      <c r="B731" s="3" t="s">
        <v>457</v>
      </c>
      <c r="C731" s="3" t="s">
        <v>159</v>
      </c>
      <c r="D731" s="3" t="s">
        <v>148</v>
      </c>
      <c r="E731" s="4" t="s">
        <v>149</v>
      </c>
      <c r="F731" s="5">
        <v>0</v>
      </c>
      <c r="G731" s="5">
        <v>0</v>
      </c>
      <c r="H731" s="5">
        <v>0</v>
      </c>
      <c r="I731" s="30">
        <v>35000</v>
      </c>
      <c r="J731" s="30">
        <v>32670</v>
      </c>
      <c r="K731" s="26">
        <v>35000</v>
      </c>
    </row>
    <row r="732" spans="1:12" ht="12" customHeight="1" outlineLevel="1" x14ac:dyDescent="0.25">
      <c r="A732" s="3" t="s">
        <v>405</v>
      </c>
      <c r="B732" s="3" t="s">
        <v>457</v>
      </c>
      <c r="C732" s="3" t="s">
        <v>159</v>
      </c>
      <c r="D732" s="3" t="s">
        <v>183</v>
      </c>
      <c r="E732" s="4" t="s">
        <v>184</v>
      </c>
      <c r="F732" s="5">
        <v>0</v>
      </c>
      <c r="G732" s="5">
        <v>0</v>
      </c>
      <c r="H732" s="5">
        <v>0</v>
      </c>
      <c r="I732" s="30">
        <v>9000</v>
      </c>
      <c r="J732" s="30">
        <v>7651</v>
      </c>
      <c r="K732" s="26">
        <v>5000</v>
      </c>
    </row>
    <row r="733" spans="1:12" ht="12" customHeight="1" x14ac:dyDescent="0.25">
      <c r="A733" s="50" t="s">
        <v>458</v>
      </c>
      <c r="B733" s="51"/>
      <c r="C733" s="51"/>
      <c r="D733" s="51"/>
      <c r="E733" s="51"/>
      <c r="F733" s="6">
        <f>SUM(F724:F732)</f>
        <v>0</v>
      </c>
      <c r="G733" s="6">
        <f t="shared" ref="G733:H733" si="216">SUM(G724:G732)</f>
        <v>0</v>
      </c>
      <c r="H733" s="6">
        <f t="shared" si="216"/>
        <v>0</v>
      </c>
      <c r="I733" s="6">
        <f t="shared" ref="I733:K733" si="217">SUM(I724:I732)</f>
        <v>826000</v>
      </c>
      <c r="J733" s="6">
        <f t="shared" si="217"/>
        <v>589720</v>
      </c>
      <c r="K733" s="6">
        <f t="shared" si="217"/>
        <v>826000</v>
      </c>
    </row>
    <row r="734" spans="1:12" ht="12" customHeight="1" outlineLevel="1" x14ac:dyDescent="0.25">
      <c r="A734" s="3" t="s">
        <v>405</v>
      </c>
      <c r="B734" s="3" t="s">
        <v>459</v>
      </c>
      <c r="C734" s="3" t="s">
        <v>159</v>
      </c>
      <c r="D734" s="3" t="s">
        <v>173</v>
      </c>
      <c r="E734" s="4" t="s">
        <v>174</v>
      </c>
      <c r="F734" s="5">
        <v>0</v>
      </c>
      <c r="G734" s="5">
        <v>0</v>
      </c>
      <c r="H734" s="5">
        <v>0</v>
      </c>
      <c r="I734" s="5">
        <v>496000</v>
      </c>
      <c r="J734" s="30">
        <v>371195</v>
      </c>
      <c r="K734" s="26">
        <v>496000</v>
      </c>
    </row>
    <row r="735" spans="1:12" ht="12" customHeight="1" outlineLevel="1" x14ac:dyDescent="0.25">
      <c r="A735" s="3" t="s">
        <v>405</v>
      </c>
      <c r="B735" s="3" t="s">
        <v>459</v>
      </c>
      <c r="C735" s="3" t="s">
        <v>159</v>
      </c>
      <c r="D735" s="3" t="s">
        <v>175</v>
      </c>
      <c r="E735" s="4" t="s">
        <v>176</v>
      </c>
      <c r="F735" s="5">
        <v>0</v>
      </c>
      <c r="G735" s="5">
        <v>0</v>
      </c>
      <c r="H735" s="5">
        <v>0</v>
      </c>
      <c r="I735" s="5">
        <v>124000</v>
      </c>
      <c r="J735" s="30">
        <v>93161</v>
      </c>
      <c r="K735" s="26">
        <v>124000</v>
      </c>
    </row>
    <row r="736" spans="1:12" ht="12" customHeight="1" outlineLevel="1" x14ac:dyDescent="0.25">
      <c r="A736" s="3" t="s">
        <v>405</v>
      </c>
      <c r="B736" s="3" t="s">
        <v>459</v>
      </c>
      <c r="C736" s="3" t="s">
        <v>159</v>
      </c>
      <c r="D736" s="3" t="s">
        <v>177</v>
      </c>
      <c r="E736" s="4" t="s">
        <v>178</v>
      </c>
      <c r="F736" s="5">
        <v>0</v>
      </c>
      <c r="G736" s="5">
        <v>0</v>
      </c>
      <c r="H736" s="5">
        <v>0</v>
      </c>
      <c r="I736" s="5">
        <v>45000</v>
      </c>
      <c r="J736" s="30">
        <v>33808</v>
      </c>
      <c r="K736" s="26">
        <v>45000</v>
      </c>
    </row>
    <row r="737" spans="1:12" ht="12" customHeight="1" outlineLevel="1" x14ac:dyDescent="0.25">
      <c r="A737" s="3" t="s">
        <v>405</v>
      </c>
      <c r="B737" s="3" t="s">
        <v>459</v>
      </c>
      <c r="C737" s="3" t="s">
        <v>159</v>
      </c>
      <c r="D737" s="3" t="s">
        <v>126</v>
      </c>
      <c r="E737" s="4" t="s">
        <v>127</v>
      </c>
      <c r="F737" s="5">
        <v>0</v>
      </c>
      <c r="G737" s="5">
        <v>0</v>
      </c>
      <c r="H737" s="5">
        <v>0</v>
      </c>
      <c r="I737" s="5">
        <v>2000</v>
      </c>
      <c r="J737" s="30">
        <v>0</v>
      </c>
      <c r="K737" s="26">
        <v>2000</v>
      </c>
    </row>
    <row r="738" spans="1:12" ht="12" customHeight="1" outlineLevel="1" x14ac:dyDescent="0.25">
      <c r="A738" s="3" t="s">
        <v>405</v>
      </c>
      <c r="B738" s="3" t="s">
        <v>459</v>
      </c>
      <c r="C738" s="3" t="s">
        <v>159</v>
      </c>
      <c r="D738" s="3" t="s">
        <v>130</v>
      </c>
      <c r="E738" s="4" t="s">
        <v>131</v>
      </c>
      <c r="F738" s="5">
        <v>0</v>
      </c>
      <c r="G738" s="5">
        <v>0</v>
      </c>
      <c r="H738" s="5">
        <v>0</v>
      </c>
      <c r="I738" s="5">
        <v>1000</v>
      </c>
      <c r="J738" s="30">
        <v>0</v>
      </c>
      <c r="K738" s="26">
        <v>1000</v>
      </c>
    </row>
    <row r="739" spans="1:12" ht="12" customHeight="1" outlineLevel="1" x14ac:dyDescent="0.25">
      <c r="A739" s="3" t="s">
        <v>405</v>
      </c>
      <c r="B739" s="3" t="s">
        <v>459</v>
      </c>
      <c r="C739" s="3" t="s">
        <v>159</v>
      </c>
      <c r="D739" s="3" t="s">
        <v>142</v>
      </c>
      <c r="E739" s="4" t="s">
        <v>143</v>
      </c>
      <c r="F739" s="5">
        <v>0</v>
      </c>
      <c r="G739" s="5">
        <v>0</v>
      </c>
      <c r="H739" s="5">
        <v>0</v>
      </c>
      <c r="I739" s="5">
        <v>3000</v>
      </c>
      <c r="J739" s="30">
        <v>231</v>
      </c>
      <c r="K739" s="26">
        <v>3000</v>
      </c>
    </row>
    <row r="740" spans="1:12" ht="12" customHeight="1" outlineLevel="1" x14ac:dyDescent="0.25">
      <c r="A740" s="3" t="s">
        <v>405</v>
      </c>
      <c r="B740" s="3" t="s">
        <v>459</v>
      </c>
      <c r="C740" s="3" t="s">
        <v>159</v>
      </c>
      <c r="D740" s="3" t="s">
        <v>148</v>
      </c>
      <c r="E740" s="4" t="s">
        <v>149</v>
      </c>
      <c r="F740" s="5">
        <v>0</v>
      </c>
      <c r="G740" s="5">
        <v>0</v>
      </c>
      <c r="H740" s="5">
        <v>0</v>
      </c>
      <c r="I740" s="5">
        <v>6000</v>
      </c>
      <c r="J740" s="30">
        <v>0</v>
      </c>
      <c r="K740" s="26">
        <v>6000</v>
      </c>
    </row>
    <row r="741" spans="1:12" ht="12" customHeight="1" outlineLevel="1" x14ac:dyDescent="0.25">
      <c r="A741" s="3" t="s">
        <v>405</v>
      </c>
      <c r="B741" s="3" t="s">
        <v>459</v>
      </c>
      <c r="C741" s="3" t="s">
        <v>159</v>
      </c>
      <c r="D741" s="3" t="s">
        <v>101</v>
      </c>
      <c r="E741" s="4" t="s">
        <v>102</v>
      </c>
      <c r="F741" s="5">
        <v>0</v>
      </c>
      <c r="G741" s="5">
        <v>0</v>
      </c>
      <c r="H741" s="5">
        <v>0</v>
      </c>
      <c r="I741" s="5">
        <v>1000</v>
      </c>
      <c r="J741" s="30">
        <v>0</v>
      </c>
      <c r="K741" s="26">
        <v>1000</v>
      </c>
    </row>
    <row r="742" spans="1:12" ht="12" customHeight="1" outlineLevel="1" x14ac:dyDescent="0.25">
      <c r="A742" s="3" t="s">
        <v>405</v>
      </c>
      <c r="B742" s="3" t="s">
        <v>459</v>
      </c>
      <c r="C742" s="3" t="s">
        <v>159</v>
      </c>
      <c r="D742" s="3" t="s">
        <v>183</v>
      </c>
      <c r="E742" s="4" t="s">
        <v>184</v>
      </c>
      <c r="F742" s="5">
        <v>0</v>
      </c>
      <c r="G742" s="5">
        <v>0</v>
      </c>
      <c r="H742" s="5">
        <v>0</v>
      </c>
      <c r="I742" s="5">
        <v>1500</v>
      </c>
      <c r="J742" s="30">
        <v>0</v>
      </c>
      <c r="K742" s="26">
        <v>1500</v>
      </c>
    </row>
    <row r="743" spans="1:12" ht="12" customHeight="1" x14ac:dyDescent="0.25">
      <c r="A743" s="50" t="s">
        <v>460</v>
      </c>
      <c r="B743" s="51"/>
      <c r="C743" s="51"/>
      <c r="D743" s="51"/>
      <c r="E743" s="51"/>
      <c r="F743" s="6">
        <f>SUM(F734:F742)</f>
        <v>0</v>
      </c>
      <c r="G743" s="6">
        <f t="shared" ref="G743:H743" si="218">SUM(G734:G742)</f>
        <v>0</v>
      </c>
      <c r="H743" s="6">
        <f t="shared" si="218"/>
        <v>0</v>
      </c>
      <c r="I743" s="6">
        <f t="shared" ref="I743:K743" si="219">SUM(I734:I742)</f>
        <v>679500</v>
      </c>
      <c r="J743" s="6">
        <f t="shared" si="219"/>
        <v>498395</v>
      </c>
      <c r="K743" s="6">
        <f t="shared" si="219"/>
        <v>679500</v>
      </c>
    </row>
    <row r="744" spans="1:12" ht="12" customHeight="1" outlineLevel="1" x14ac:dyDescent="0.25">
      <c r="A744" s="3" t="s">
        <v>405</v>
      </c>
      <c r="B744" s="3" t="s">
        <v>461</v>
      </c>
      <c r="C744" s="3" t="s">
        <v>159</v>
      </c>
      <c r="D744" s="3" t="s">
        <v>173</v>
      </c>
      <c r="E744" s="4" t="s">
        <v>174</v>
      </c>
      <c r="F744" s="5">
        <v>0</v>
      </c>
      <c r="G744" s="5">
        <v>0</v>
      </c>
      <c r="H744" s="5">
        <v>0</v>
      </c>
      <c r="I744" s="5">
        <v>1495482</v>
      </c>
      <c r="J744" s="30">
        <v>1139559</v>
      </c>
      <c r="K744" s="26">
        <v>1665000</v>
      </c>
    </row>
    <row r="745" spans="1:12" ht="12" customHeight="1" outlineLevel="1" x14ac:dyDescent="0.25">
      <c r="A745" s="3" t="s">
        <v>405</v>
      </c>
      <c r="B745" s="3" t="s">
        <v>461</v>
      </c>
      <c r="C745" s="3" t="s">
        <v>159</v>
      </c>
      <c r="D745" s="3" t="s">
        <v>120</v>
      </c>
      <c r="E745" s="4" t="s">
        <v>121</v>
      </c>
      <c r="F745" s="5">
        <v>0</v>
      </c>
      <c r="G745" s="5">
        <v>0</v>
      </c>
      <c r="H745" s="5">
        <v>0</v>
      </c>
      <c r="I745" s="5">
        <v>10000</v>
      </c>
      <c r="J745" s="30">
        <v>6000</v>
      </c>
      <c r="K745" s="26">
        <v>10000</v>
      </c>
    </row>
    <row r="746" spans="1:12" ht="12" customHeight="1" outlineLevel="1" x14ac:dyDescent="0.25">
      <c r="A746" s="3" t="s">
        <v>405</v>
      </c>
      <c r="B746" s="3" t="s">
        <v>461</v>
      </c>
      <c r="C746" s="3" t="s">
        <v>159</v>
      </c>
      <c r="D746" s="3" t="s">
        <v>175</v>
      </c>
      <c r="E746" s="4" t="s">
        <v>176</v>
      </c>
      <c r="F746" s="5">
        <v>0</v>
      </c>
      <c r="G746" s="5">
        <v>0</v>
      </c>
      <c r="H746" s="5">
        <v>0</v>
      </c>
      <c r="I746" s="5">
        <v>367000</v>
      </c>
      <c r="J746" s="30">
        <v>296836</v>
      </c>
      <c r="K746" s="26">
        <v>423000</v>
      </c>
    </row>
    <row r="747" spans="1:12" ht="12" customHeight="1" outlineLevel="1" x14ac:dyDescent="0.25">
      <c r="A747" s="3" t="s">
        <v>405</v>
      </c>
      <c r="B747" s="3" t="s">
        <v>461</v>
      </c>
      <c r="C747" s="3" t="s">
        <v>159</v>
      </c>
      <c r="D747" s="3" t="s">
        <v>177</v>
      </c>
      <c r="E747" s="4" t="s">
        <v>178</v>
      </c>
      <c r="F747" s="5">
        <v>0</v>
      </c>
      <c r="G747" s="5">
        <v>0</v>
      </c>
      <c r="H747" s="5">
        <v>0</v>
      </c>
      <c r="I747" s="5">
        <v>132500</v>
      </c>
      <c r="J747" s="30">
        <v>107724</v>
      </c>
      <c r="K747" s="26">
        <v>153000</v>
      </c>
    </row>
    <row r="748" spans="1:12" ht="12" customHeight="1" outlineLevel="1" x14ac:dyDescent="0.25">
      <c r="A748" s="3" t="s">
        <v>405</v>
      </c>
      <c r="B748" s="3" t="s">
        <v>461</v>
      </c>
      <c r="C748" s="3" t="s">
        <v>159</v>
      </c>
      <c r="D748" s="3" t="s">
        <v>126</v>
      </c>
      <c r="E748" s="4" t="s">
        <v>127</v>
      </c>
      <c r="F748" s="5">
        <v>0</v>
      </c>
      <c r="G748" s="5">
        <v>0</v>
      </c>
      <c r="H748" s="5">
        <v>0</v>
      </c>
      <c r="I748" s="5">
        <v>7000</v>
      </c>
      <c r="J748" s="30">
        <v>3100</v>
      </c>
      <c r="K748" s="26">
        <v>10000</v>
      </c>
    </row>
    <row r="749" spans="1:12" ht="12" customHeight="1" outlineLevel="1" x14ac:dyDescent="0.25">
      <c r="A749" s="3" t="s">
        <v>405</v>
      </c>
      <c r="B749" s="3" t="s">
        <v>461</v>
      </c>
      <c r="C749" s="3" t="s">
        <v>159</v>
      </c>
      <c r="D749" s="3" t="s">
        <v>128</v>
      </c>
      <c r="E749" s="4" t="s">
        <v>129</v>
      </c>
      <c r="F749" s="5">
        <v>0</v>
      </c>
      <c r="G749" s="5">
        <v>0</v>
      </c>
      <c r="H749" s="5">
        <v>0</v>
      </c>
      <c r="I749" s="5">
        <v>0</v>
      </c>
      <c r="J749" s="30">
        <v>0</v>
      </c>
      <c r="K749" s="26">
        <v>10000</v>
      </c>
    </row>
    <row r="750" spans="1:12" ht="12" customHeight="1" outlineLevel="1" x14ac:dyDescent="0.25">
      <c r="A750" s="3" t="s">
        <v>405</v>
      </c>
      <c r="B750" s="3" t="s">
        <v>461</v>
      </c>
      <c r="C750" s="3" t="s">
        <v>159</v>
      </c>
      <c r="D750" s="3" t="s">
        <v>130</v>
      </c>
      <c r="E750" s="4" t="s">
        <v>131</v>
      </c>
      <c r="F750" s="5">
        <v>0</v>
      </c>
      <c r="G750" s="5">
        <v>0</v>
      </c>
      <c r="H750" s="5">
        <v>0</v>
      </c>
      <c r="I750" s="5">
        <v>16000</v>
      </c>
      <c r="J750" s="30">
        <v>13552.05</v>
      </c>
      <c r="K750" s="26">
        <v>16000</v>
      </c>
    </row>
    <row r="751" spans="1:12" ht="12" customHeight="1" outlineLevel="1" x14ac:dyDescent="0.25">
      <c r="A751" s="3" t="s">
        <v>405</v>
      </c>
      <c r="B751" s="3" t="s">
        <v>461</v>
      </c>
      <c r="C751" s="3" t="s">
        <v>159</v>
      </c>
      <c r="D751" s="3" t="s">
        <v>140</v>
      </c>
      <c r="E751" s="4" t="s">
        <v>141</v>
      </c>
      <c r="F751" s="5">
        <v>0</v>
      </c>
      <c r="G751" s="5">
        <v>0</v>
      </c>
      <c r="H751" s="5">
        <v>0</v>
      </c>
      <c r="I751" s="5">
        <v>300</v>
      </c>
      <c r="J751" s="30">
        <v>0</v>
      </c>
      <c r="K751" s="26">
        <v>1000</v>
      </c>
    </row>
    <row r="752" spans="1:12" ht="12" customHeight="1" outlineLevel="1" x14ac:dyDescent="0.25">
      <c r="A752" s="3" t="s">
        <v>405</v>
      </c>
      <c r="B752" s="3" t="s">
        <v>461</v>
      </c>
      <c r="C752" s="3" t="s">
        <v>159</v>
      </c>
      <c r="D752" s="3" t="s">
        <v>142</v>
      </c>
      <c r="E752" s="4" t="s">
        <v>143</v>
      </c>
      <c r="F752" s="5">
        <v>0</v>
      </c>
      <c r="G752" s="5">
        <v>0</v>
      </c>
      <c r="H752" s="5">
        <v>0</v>
      </c>
      <c r="I752" s="5">
        <v>6000</v>
      </c>
      <c r="J752" s="30">
        <v>1299</v>
      </c>
      <c r="K752" s="26">
        <v>6000</v>
      </c>
    </row>
    <row r="753" spans="1:11" ht="12" customHeight="1" outlineLevel="1" x14ac:dyDescent="0.25">
      <c r="A753" s="3" t="s">
        <v>405</v>
      </c>
      <c r="B753" s="3" t="s">
        <v>461</v>
      </c>
      <c r="C753" s="3" t="s">
        <v>159</v>
      </c>
      <c r="D753" s="3" t="s">
        <v>144</v>
      </c>
      <c r="E753" s="4" t="s">
        <v>145</v>
      </c>
      <c r="F753" s="5">
        <v>0</v>
      </c>
      <c r="G753" s="5">
        <v>0</v>
      </c>
      <c r="H753" s="5">
        <v>0</v>
      </c>
      <c r="I753" s="5">
        <v>4000</v>
      </c>
      <c r="J753" s="30">
        <v>0</v>
      </c>
      <c r="K753" s="26">
        <v>4000</v>
      </c>
    </row>
    <row r="754" spans="1:11" ht="12" customHeight="1" outlineLevel="1" x14ac:dyDescent="0.25">
      <c r="A754" s="3" t="s">
        <v>405</v>
      </c>
      <c r="B754" s="3" t="s">
        <v>461</v>
      </c>
      <c r="C754" s="3" t="s">
        <v>159</v>
      </c>
      <c r="D754" s="3" t="s">
        <v>148</v>
      </c>
      <c r="E754" s="4" t="s">
        <v>149</v>
      </c>
      <c r="F754" s="5">
        <v>0</v>
      </c>
      <c r="G754" s="5">
        <v>0</v>
      </c>
      <c r="H754" s="5">
        <v>0</v>
      </c>
      <c r="I754" s="5">
        <v>16700</v>
      </c>
      <c r="J754" s="30">
        <v>16116.1</v>
      </c>
      <c r="K754" s="26">
        <v>20000</v>
      </c>
    </row>
    <row r="755" spans="1:11" ht="12" customHeight="1" outlineLevel="1" x14ac:dyDescent="0.25">
      <c r="A755" s="3" t="s">
        <v>405</v>
      </c>
      <c r="B755" s="3" t="s">
        <v>461</v>
      </c>
      <c r="C755" s="3" t="s">
        <v>159</v>
      </c>
      <c r="D755" s="3" t="s">
        <v>101</v>
      </c>
      <c r="E755" s="4" t="s">
        <v>102</v>
      </c>
      <c r="F755" s="5">
        <v>0</v>
      </c>
      <c r="G755" s="5">
        <v>0</v>
      </c>
      <c r="H755" s="5">
        <v>0</v>
      </c>
      <c r="I755" s="5">
        <v>25000</v>
      </c>
      <c r="J755" s="30">
        <v>24000</v>
      </c>
      <c r="K755" s="26">
        <v>25000</v>
      </c>
    </row>
    <row r="756" spans="1:11" ht="12" customHeight="1" outlineLevel="1" x14ac:dyDescent="0.25">
      <c r="A756" s="3" t="s">
        <v>405</v>
      </c>
      <c r="B756" s="3" t="s">
        <v>461</v>
      </c>
      <c r="C756" s="3" t="s">
        <v>159</v>
      </c>
      <c r="D756" s="3" t="s">
        <v>84</v>
      </c>
      <c r="E756" s="4" t="s">
        <v>85</v>
      </c>
      <c r="F756" s="5">
        <v>0</v>
      </c>
      <c r="G756" s="5">
        <v>0</v>
      </c>
      <c r="H756" s="5">
        <v>0</v>
      </c>
      <c r="I756" s="5">
        <v>1000</v>
      </c>
      <c r="J756" s="30">
        <v>593.29999999999995</v>
      </c>
      <c r="K756" s="26">
        <v>1000</v>
      </c>
    </row>
    <row r="757" spans="1:11" ht="12" customHeight="1" outlineLevel="1" x14ac:dyDescent="0.25">
      <c r="A757" s="3" t="s">
        <v>405</v>
      </c>
      <c r="B757" s="3" t="s">
        <v>461</v>
      </c>
      <c r="C757" s="3" t="s">
        <v>159</v>
      </c>
      <c r="D757" s="3" t="s">
        <v>183</v>
      </c>
      <c r="E757" s="4" t="s">
        <v>184</v>
      </c>
      <c r="F757" s="5">
        <v>0</v>
      </c>
      <c r="G757" s="5">
        <v>0</v>
      </c>
      <c r="H757" s="5">
        <v>0</v>
      </c>
      <c r="I757" s="5">
        <v>5000</v>
      </c>
      <c r="J757" s="30">
        <v>236</v>
      </c>
      <c r="K757" s="26">
        <v>5000</v>
      </c>
    </row>
    <row r="758" spans="1:11" ht="12" customHeight="1" outlineLevel="1" x14ac:dyDescent="0.25">
      <c r="A758" s="3" t="s">
        <v>405</v>
      </c>
      <c r="B758" s="3" t="s">
        <v>461</v>
      </c>
      <c r="C758" s="3" t="s">
        <v>159</v>
      </c>
      <c r="D758" s="3" t="s">
        <v>150</v>
      </c>
      <c r="E758" s="4" t="s">
        <v>151</v>
      </c>
      <c r="F758" s="5">
        <v>0</v>
      </c>
      <c r="G758" s="5">
        <v>0</v>
      </c>
      <c r="H758" s="5">
        <v>0</v>
      </c>
      <c r="I758" s="5">
        <v>7000</v>
      </c>
      <c r="J758" s="30">
        <v>0</v>
      </c>
      <c r="K758" s="26">
        <v>0</v>
      </c>
    </row>
    <row r="759" spans="1:11" ht="12" customHeight="1" outlineLevel="1" x14ac:dyDescent="0.25">
      <c r="A759" s="3" t="s">
        <v>405</v>
      </c>
      <c r="B759" s="3" t="s">
        <v>461</v>
      </c>
      <c r="C759" s="3" t="s">
        <v>159</v>
      </c>
      <c r="D759" s="3" t="s">
        <v>205</v>
      </c>
      <c r="E759" s="4" t="s">
        <v>206</v>
      </c>
      <c r="F759" s="5">
        <v>0</v>
      </c>
      <c r="G759" s="5">
        <v>0</v>
      </c>
      <c r="H759" s="5">
        <v>0</v>
      </c>
      <c r="I759" s="5">
        <v>19018</v>
      </c>
      <c r="J759" s="5">
        <v>14603</v>
      </c>
      <c r="K759" s="26">
        <v>0</v>
      </c>
    </row>
    <row r="760" spans="1:11" ht="12" customHeight="1" x14ac:dyDescent="0.25">
      <c r="A760" s="50" t="s">
        <v>462</v>
      </c>
      <c r="B760" s="51"/>
      <c r="C760" s="51"/>
      <c r="D760" s="51"/>
      <c r="E760" s="51"/>
      <c r="F760" s="6">
        <f t="shared" ref="F760:K760" si="220">SUM(F744:F759)</f>
        <v>0</v>
      </c>
      <c r="G760" s="6">
        <f t="shared" si="220"/>
        <v>0</v>
      </c>
      <c r="H760" s="6">
        <f t="shared" si="220"/>
        <v>0</v>
      </c>
      <c r="I760" s="6">
        <f t="shared" si="220"/>
        <v>2112000</v>
      </c>
      <c r="J760" s="6">
        <f t="shared" si="220"/>
        <v>1623618.4500000002</v>
      </c>
      <c r="K760" s="6">
        <f t="shared" si="220"/>
        <v>2349000</v>
      </c>
    </row>
    <row r="761" spans="1:11" ht="12" customHeight="1" outlineLevel="1" x14ac:dyDescent="0.25">
      <c r="A761" s="3" t="s">
        <v>405</v>
      </c>
      <c r="B761" s="3" t="s">
        <v>463</v>
      </c>
      <c r="C761" s="3" t="s">
        <v>159</v>
      </c>
      <c r="D761" s="3" t="s">
        <v>173</v>
      </c>
      <c r="E761" s="4" t="s">
        <v>174</v>
      </c>
      <c r="F761" s="5">
        <v>0</v>
      </c>
      <c r="G761" s="5">
        <v>0</v>
      </c>
      <c r="H761" s="5">
        <v>0</v>
      </c>
      <c r="I761" s="5">
        <v>465000</v>
      </c>
      <c r="J761" s="30">
        <v>340104</v>
      </c>
      <c r="K761" s="26">
        <v>465000</v>
      </c>
    </row>
    <row r="762" spans="1:11" ht="12" customHeight="1" outlineLevel="1" x14ac:dyDescent="0.25">
      <c r="A762" s="3" t="s">
        <v>405</v>
      </c>
      <c r="B762" s="3" t="s">
        <v>463</v>
      </c>
      <c r="C762" s="3" t="s">
        <v>159</v>
      </c>
      <c r="D762" s="3" t="s">
        <v>175</v>
      </c>
      <c r="E762" s="4" t="s">
        <v>176</v>
      </c>
      <c r="F762" s="5">
        <v>0</v>
      </c>
      <c r="G762" s="5">
        <v>0</v>
      </c>
      <c r="H762" s="5">
        <v>0</v>
      </c>
      <c r="I762" s="5">
        <v>116000</v>
      </c>
      <c r="J762" s="30">
        <v>84327</v>
      </c>
      <c r="K762" s="26">
        <v>116000</v>
      </c>
    </row>
    <row r="763" spans="1:11" ht="12" customHeight="1" outlineLevel="1" x14ac:dyDescent="0.25">
      <c r="A763" s="3" t="s">
        <v>405</v>
      </c>
      <c r="B763" s="3" t="s">
        <v>463</v>
      </c>
      <c r="C763" s="3" t="s">
        <v>159</v>
      </c>
      <c r="D763" s="3" t="s">
        <v>177</v>
      </c>
      <c r="E763" s="4" t="s">
        <v>178</v>
      </c>
      <c r="F763" s="5">
        <v>0</v>
      </c>
      <c r="G763" s="5">
        <v>0</v>
      </c>
      <c r="H763" s="5">
        <v>0</v>
      </c>
      <c r="I763" s="5">
        <v>42000</v>
      </c>
      <c r="J763" s="30">
        <v>30603</v>
      </c>
      <c r="K763" s="26">
        <v>42000</v>
      </c>
    </row>
    <row r="764" spans="1:11" ht="12" customHeight="1" outlineLevel="1" x14ac:dyDescent="0.25">
      <c r="A764" s="3" t="s">
        <v>405</v>
      </c>
      <c r="B764" s="3" t="s">
        <v>463</v>
      </c>
      <c r="C764" s="3" t="s">
        <v>159</v>
      </c>
      <c r="D764" s="3" t="s">
        <v>126</v>
      </c>
      <c r="E764" s="4" t="s">
        <v>127</v>
      </c>
      <c r="F764" s="5">
        <v>0</v>
      </c>
      <c r="G764" s="5">
        <v>0</v>
      </c>
      <c r="H764" s="5">
        <v>0</v>
      </c>
      <c r="I764" s="5">
        <v>0</v>
      </c>
      <c r="J764" s="30">
        <v>0</v>
      </c>
      <c r="K764" s="26">
        <v>1500</v>
      </c>
    </row>
    <row r="765" spans="1:11" ht="12" customHeight="1" outlineLevel="1" x14ac:dyDescent="0.25">
      <c r="A765" s="3" t="s">
        <v>405</v>
      </c>
      <c r="B765" s="3" t="s">
        <v>463</v>
      </c>
      <c r="C765" s="3" t="s">
        <v>159</v>
      </c>
      <c r="D765" s="3" t="s">
        <v>130</v>
      </c>
      <c r="E765" s="4" t="s">
        <v>131</v>
      </c>
      <c r="F765" s="5">
        <v>0</v>
      </c>
      <c r="G765" s="5">
        <v>0</v>
      </c>
      <c r="H765" s="5">
        <v>0</v>
      </c>
      <c r="I765" s="5">
        <v>0</v>
      </c>
      <c r="J765" s="30">
        <v>0</v>
      </c>
      <c r="K765" s="26">
        <v>1500</v>
      </c>
    </row>
    <row r="766" spans="1:11" ht="12" customHeight="1" outlineLevel="1" x14ac:dyDescent="0.25">
      <c r="A766" s="3" t="s">
        <v>405</v>
      </c>
      <c r="B766" s="3" t="s">
        <v>463</v>
      </c>
      <c r="C766" s="3" t="s">
        <v>159</v>
      </c>
      <c r="D766" s="3" t="s">
        <v>142</v>
      </c>
      <c r="E766" s="4" t="s">
        <v>143</v>
      </c>
      <c r="F766" s="5">
        <v>0</v>
      </c>
      <c r="G766" s="5">
        <v>0</v>
      </c>
      <c r="H766" s="5">
        <v>0</v>
      </c>
      <c r="I766" s="30">
        <v>3500</v>
      </c>
      <c r="J766" s="30">
        <v>1221</v>
      </c>
      <c r="K766" s="26">
        <v>3500</v>
      </c>
    </row>
    <row r="767" spans="1:11" ht="12" customHeight="1" outlineLevel="1" x14ac:dyDescent="0.25">
      <c r="A767" s="3" t="s">
        <v>405</v>
      </c>
      <c r="B767" s="3" t="s">
        <v>463</v>
      </c>
      <c r="C767" s="3" t="s">
        <v>159</v>
      </c>
      <c r="D767" s="3" t="s">
        <v>148</v>
      </c>
      <c r="E767" s="4" t="s">
        <v>149</v>
      </c>
      <c r="F767" s="5">
        <v>0</v>
      </c>
      <c r="G767" s="5">
        <v>0</v>
      </c>
      <c r="H767" s="5">
        <v>0</v>
      </c>
      <c r="I767" s="30">
        <v>6159</v>
      </c>
      <c r="J767" s="30">
        <v>6159</v>
      </c>
      <c r="K767" s="26">
        <v>6000</v>
      </c>
    </row>
    <row r="768" spans="1:11" ht="12" customHeight="1" outlineLevel="1" x14ac:dyDescent="0.25">
      <c r="A768" s="3" t="s">
        <v>405</v>
      </c>
      <c r="B768" s="3" t="s">
        <v>463</v>
      </c>
      <c r="C768" s="3" t="s">
        <v>159</v>
      </c>
      <c r="D768" s="3" t="s">
        <v>84</v>
      </c>
      <c r="E768" s="4" t="s">
        <v>85</v>
      </c>
      <c r="F768" s="5">
        <v>0</v>
      </c>
      <c r="G768" s="5">
        <v>0</v>
      </c>
      <c r="H768" s="5">
        <v>0</v>
      </c>
      <c r="I768" s="30">
        <v>841</v>
      </c>
      <c r="J768" s="30">
        <v>0</v>
      </c>
      <c r="K768" s="26">
        <v>0</v>
      </c>
    </row>
    <row r="769" spans="1:11" ht="12" customHeight="1" outlineLevel="1" x14ac:dyDescent="0.25">
      <c r="A769" s="3" t="s">
        <v>405</v>
      </c>
      <c r="B769" s="3" t="s">
        <v>463</v>
      </c>
      <c r="C769" s="3" t="s">
        <v>159</v>
      </c>
      <c r="D769" s="3" t="s">
        <v>183</v>
      </c>
      <c r="E769" s="4" t="s">
        <v>184</v>
      </c>
      <c r="F769" s="5">
        <v>0</v>
      </c>
      <c r="G769" s="5">
        <v>0</v>
      </c>
      <c r="H769" s="5">
        <v>0</v>
      </c>
      <c r="I769" s="30">
        <v>5000</v>
      </c>
      <c r="J769" s="30">
        <v>2439</v>
      </c>
      <c r="K769" s="26">
        <v>5000</v>
      </c>
    </row>
    <row r="770" spans="1:11" ht="12" customHeight="1" x14ac:dyDescent="0.25">
      <c r="A770" s="50" t="s">
        <v>464</v>
      </c>
      <c r="B770" s="51"/>
      <c r="C770" s="51"/>
      <c r="D770" s="51"/>
      <c r="E770" s="51"/>
      <c r="F770" s="6">
        <f>SUM(F761:F769)</f>
        <v>0</v>
      </c>
      <c r="G770" s="6">
        <f t="shared" ref="G770:H770" si="221">SUM(G761:G769)</f>
        <v>0</v>
      </c>
      <c r="H770" s="6">
        <f t="shared" si="221"/>
        <v>0</v>
      </c>
      <c r="I770" s="6">
        <f t="shared" ref="I770:K770" si="222">SUM(I761:I769)</f>
        <v>638500</v>
      </c>
      <c r="J770" s="6">
        <f t="shared" si="222"/>
        <v>464853</v>
      </c>
      <c r="K770" s="6">
        <f t="shared" si="222"/>
        <v>640500</v>
      </c>
    </row>
    <row r="771" spans="1:11" ht="12" customHeight="1" outlineLevel="1" x14ac:dyDescent="0.25">
      <c r="A771" s="3" t="s">
        <v>405</v>
      </c>
      <c r="B771" s="3" t="s">
        <v>465</v>
      </c>
      <c r="C771" s="3" t="s">
        <v>159</v>
      </c>
      <c r="D771" s="3" t="s">
        <v>290</v>
      </c>
      <c r="E771" s="4" t="s">
        <v>466</v>
      </c>
      <c r="F771" s="5">
        <v>10000</v>
      </c>
      <c r="G771" s="5">
        <v>10000</v>
      </c>
      <c r="H771" s="25">
        <v>0</v>
      </c>
      <c r="I771" s="5">
        <v>0</v>
      </c>
      <c r="J771" s="30">
        <v>0</v>
      </c>
      <c r="K771" s="5">
        <v>0</v>
      </c>
    </row>
    <row r="772" spans="1:11" ht="12" customHeight="1" outlineLevel="1" x14ac:dyDescent="0.25">
      <c r="A772" s="3" t="s">
        <v>405</v>
      </c>
      <c r="B772" s="3" t="s">
        <v>465</v>
      </c>
      <c r="C772" s="3" t="s">
        <v>159</v>
      </c>
      <c r="D772" s="3" t="s">
        <v>80</v>
      </c>
      <c r="E772" s="4" t="s">
        <v>81</v>
      </c>
      <c r="F772" s="5">
        <v>2000</v>
      </c>
      <c r="G772" s="36">
        <v>2000</v>
      </c>
      <c r="H772" s="25">
        <v>0</v>
      </c>
      <c r="I772" s="5">
        <v>0</v>
      </c>
      <c r="J772" s="30">
        <v>0</v>
      </c>
      <c r="K772" s="5">
        <v>0</v>
      </c>
    </row>
    <row r="773" spans="1:11" ht="12" customHeight="1" outlineLevel="1" x14ac:dyDescent="0.25">
      <c r="A773" s="3" t="s">
        <v>405</v>
      </c>
      <c r="B773" s="3" t="s">
        <v>465</v>
      </c>
      <c r="C773" s="3" t="s">
        <v>159</v>
      </c>
      <c r="D773" s="3" t="s">
        <v>173</v>
      </c>
      <c r="E773" s="4" t="s">
        <v>174</v>
      </c>
      <c r="F773" s="5">
        <v>0</v>
      </c>
      <c r="G773" s="5">
        <v>0</v>
      </c>
      <c r="H773" s="5">
        <v>0</v>
      </c>
      <c r="I773" s="30">
        <v>1090000</v>
      </c>
      <c r="J773" s="30">
        <v>794715</v>
      </c>
      <c r="K773" s="26">
        <v>1090000</v>
      </c>
    </row>
    <row r="774" spans="1:11" ht="12" customHeight="1" outlineLevel="1" x14ac:dyDescent="0.25">
      <c r="A774" s="3" t="s">
        <v>405</v>
      </c>
      <c r="B774" s="3" t="s">
        <v>465</v>
      </c>
      <c r="C774" s="3" t="s">
        <v>159</v>
      </c>
      <c r="D774" s="3" t="s">
        <v>120</v>
      </c>
      <c r="E774" s="4" t="s">
        <v>121</v>
      </c>
      <c r="F774" s="5">
        <v>0</v>
      </c>
      <c r="G774" s="5">
        <v>0</v>
      </c>
      <c r="H774" s="5">
        <v>0</v>
      </c>
      <c r="I774" s="30">
        <v>20000</v>
      </c>
      <c r="J774" s="30">
        <v>0</v>
      </c>
      <c r="K774" s="26">
        <v>20000</v>
      </c>
    </row>
    <row r="775" spans="1:11" ht="12" customHeight="1" outlineLevel="1" x14ac:dyDescent="0.25">
      <c r="A775" s="3" t="s">
        <v>405</v>
      </c>
      <c r="B775" s="3" t="s">
        <v>465</v>
      </c>
      <c r="C775" s="3" t="s">
        <v>159</v>
      </c>
      <c r="D775" s="3" t="s">
        <v>175</v>
      </c>
      <c r="E775" s="4" t="s">
        <v>176</v>
      </c>
      <c r="F775" s="5">
        <v>0</v>
      </c>
      <c r="G775" s="5">
        <v>0</v>
      </c>
      <c r="H775" s="5">
        <v>0</v>
      </c>
      <c r="I775" s="30">
        <v>273000</v>
      </c>
      <c r="J775" s="30">
        <v>197060</v>
      </c>
      <c r="K775" s="26">
        <v>273000</v>
      </c>
    </row>
    <row r="776" spans="1:11" ht="12" customHeight="1" outlineLevel="1" x14ac:dyDescent="0.25">
      <c r="A776" s="3" t="s">
        <v>405</v>
      </c>
      <c r="B776" s="3" t="s">
        <v>465</v>
      </c>
      <c r="C776" s="3" t="s">
        <v>159</v>
      </c>
      <c r="D776" s="3" t="s">
        <v>177</v>
      </c>
      <c r="E776" s="4" t="s">
        <v>178</v>
      </c>
      <c r="F776" s="5">
        <v>0</v>
      </c>
      <c r="G776" s="5">
        <v>0</v>
      </c>
      <c r="H776" s="5">
        <v>0</v>
      </c>
      <c r="I776" s="30">
        <v>98000</v>
      </c>
      <c r="J776" s="30">
        <v>71515</v>
      </c>
      <c r="K776" s="26">
        <v>98000</v>
      </c>
    </row>
    <row r="777" spans="1:11" ht="12" customHeight="1" outlineLevel="1" x14ac:dyDescent="0.25">
      <c r="A777" s="3" t="s">
        <v>405</v>
      </c>
      <c r="B777" s="3" t="s">
        <v>465</v>
      </c>
      <c r="C777" s="3" t="s">
        <v>159</v>
      </c>
      <c r="D777" s="3" t="s">
        <v>126</v>
      </c>
      <c r="E777" s="4" t="s">
        <v>127</v>
      </c>
      <c r="F777" s="5">
        <v>0</v>
      </c>
      <c r="G777" s="5">
        <v>0</v>
      </c>
      <c r="H777" s="5">
        <v>0</v>
      </c>
      <c r="I777" s="30">
        <v>4000</v>
      </c>
      <c r="J777" s="30">
        <v>624</v>
      </c>
      <c r="K777" s="26">
        <v>4000</v>
      </c>
    </row>
    <row r="778" spans="1:11" ht="12" customHeight="1" outlineLevel="1" x14ac:dyDescent="0.25">
      <c r="A778" s="3" t="s">
        <v>405</v>
      </c>
      <c r="B778" s="3" t="s">
        <v>465</v>
      </c>
      <c r="C778" s="3" t="s">
        <v>159</v>
      </c>
      <c r="D778" s="3" t="s">
        <v>128</v>
      </c>
      <c r="E778" s="4" t="s">
        <v>129</v>
      </c>
      <c r="F778" s="5">
        <v>0</v>
      </c>
      <c r="G778" s="5">
        <v>0</v>
      </c>
      <c r="H778" s="5">
        <v>0</v>
      </c>
      <c r="I778" s="30">
        <v>20000</v>
      </c>
      <c r="J778" s="30">
        <v>0</v>
      </c>
      <c r="K778" s="26">
        <v>20000</v>
      </c>
    </row>
    <row r="779" spans="1:11" ht="12" customHeight="1" outlineLevel="1" x14ac:dyDescent="0.25">
      <c r="A779" s="3" t="s">
        <v>405</v>
      </c>
      <c r="B779" s="3" t="s">
        <v>465</v>
      </c>
      <c r="C779" s="3" t="s">
        <v>159</v>
      </c>
      <c r="D779" s="3" t="s">
        <v>130</v>
      </c>
      <c r="E779" s="4" t="s">
        <v>131</v>
      </c>
      <c r="F779" s="5">
        <v>0</v>
      </c>
      <c r="G779" s="5">
        <v>0</v>
      </c>
      <c r="H779" s="5">
        <v>0</v>
      </c>
      <c r="I779" s="30">
        <v>2000</v>
      </c>
      <c r="J779" s="30">
        <v>0</v>
      </c>
      <c r="K779" s="26">
        <v>2000</v>
      </c>
    </row>
    <row r="780" spans="1:11" ht="12" customHeight="1" outlineLevel="1" x14ac:dyDescent="0.25">
      <c r="A780" s="3" t="s">
        <v>405</v>
      </c>
      <c r="B780" s="3" t="s">
        <v>465</v>
      </c>
      <c r="C780" s="3" t="s">
        <v>159</v>
      </c>
      <c r="D780" s="3" t="s">
        <v>142</v>
      </c>
      <c r="E780" s="4" t="s">
        <v>143</v>
      </c>
      <c r="F780" s="5">
        <v>0</v>
      </c>
      <c r="G780" s="5">
        <v>0</v>
      </c>
      <c r="H780" s="5">
        <v>0</v>
      </c>
      <c r="I780" s="30">
        <v>6000</v>
      </c>
      <c r="J780" s="30">
        <v>1173</v>
      </c>
      <c r="K780" s="26">
        <v>6000</v>
      </c>
    </row>
    <row r="781" spans="1:11" ht="12" customHeight="1" outlineLevel="1" x14ac:dyDescent="0.25">
      <c r="A781" s="3" t="s">
        <v>405</v>
      </c>
      <c r="B781" s="3" t="s">
        <v>465</v>
      </c>
      <c r="C781" s="3" t="s">
        <v>159</v>
      </c>
      <c r="D781" s="3" t="s">
        <v>148</v>
      </c>
      <c r="E781" s="4" t="s">
        <v>149</v>
      </c>
      <c r="F781" s="5">
        <v>0</v>
      </c>
      <c r="G781" s="5">
        <v>0</v>
      </c>
      <c r="H781" s="5">
        <v>0</v>
      </c>
      <c r="I781" s="30">
        <v>10000</v>
      </c>
      <c r="J781" s="30">
        <v>0</v>
      </c>
      <c r="K781" s="26">
        <v>10000</v>
      </c>
    </row>
    <row r="782" spans="1:11" ht="12" customHeight="1" outlineLevel="1" x14ac:dyDescent="0.25">
      <c r="A782" s="3" t="s">
        <v>405</v>
      </c>
      <c r="B782" s="3" t="s">
        <v>465</v>
      </c>
      <c r="C782" s="3" t="s">
        <v>159</v>
      </c>
      <c r="D782" s="3" t="s">
        <v>101</v>
      </c>
      <c r="E782" s="4" t="s">
        <v>102</v>
      </c>
      <c r="F782" s="5">
        <v>0</v>
      </c>
      <c r="G782" s="5">
        <v>0</v>
      </c>
      <c r="H782" s="5">
        <v>0</v>
      </c>
      <c r="I782" s="30">
        <v>5000</v>
      </c>
      <c r="J782" s="30">
        <v>0</v>
      </c>
      <c r="K782" s="26">
        <v>5000</v>
      </c>
    </row>
    <row r="783" spans="1:11" ht="12" customHeight="1" outlineLevel="1" x14ac:dyDescent="0.25">
      <c r="A783" s="3" t="s">
        <v>405</v>
      </c>
      <c r="B783" s="3" t="s">
        <v>465</v>
      </c>
      <c r="C783" s="3" t="s">
        <v>159</v>
      </c>
      <c r="D783" s="3" t="s">
        <v>203</v>
      </c>
      <c r="E783" s="4" t="s">
        <v>204</v>
      </c>
      <c r="F783" s="5">
        <v>0</v>
      </c>
      <c r="G783" s="5">
        <v>0</v>
      </c>
      <c r="H783" s="5">
        <v>0</v>
      </c>
      <c r="I783" s="30">
        <v>5000</v>
      </c>
      <c r="J783" s="30">
        <v>0</v>
      </c>
      <c r="K783" s="26">
        <v>5000</v>
      </c>
    </row>
    <row r="784" spans="1:11" ht="12" customHeight="1" outlineLevel="1" x14ac:dyDescent="0.25">
      <c r="A784" s="3" t="s">
        <v>405</v>
      </c>
      <c r="B784" s="3" t="s">
        <v>465</v>
      </c>
      <c r="C784" s="3" t="s">
        <v>159</v>
      </c>
      <c r="D784" s="3" t="s">
        <v>183</v>
      </c>
      <c r="E784" s="4" t="s">
        <v>184</v>
      </c>
      <c r="F784" s="5">
        <v>0</v>
      </c>
      <c r="G784" s="5">
        <v>0</v>
      </c>
      <c r="H784" s="5">
        <v>0</v>
      </c>
      <c r="I784" s="30">
        <v>5000</v>
      </c>
      <c r="J784" s="30">
        <v>2332</v>
      </c>
      <c r="K784" s="26">
        <v>5000</v>
      </c>
    </row>
    <row r="785" spans="1:11" ht="12" customHeight="1" outlineLevel="1" x14ac:dyDescent="0.25">
      <c r="A785" s="3" t="s">
        <v>405</v>
      </c>
      <c r="B785" s="3" t="s">
        <v>465</v>
      </c>
      <c r="C785" s="3" t="s">
        <v>159</v>
      </c>
      <c r="D785" s="3" t="s">
        <v>205</v>
      </c>
      <c r="E785" s="4" t="s">
        <v>206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26">
        <v>0</v>
      </c>
    </row>
    <row r="786" spans="1:11" ht="12" customHeight="1" x14ac:dyDescent="0.25">
      <c r="A786" s="50" t="s">
        <v>467</v>
      </c>
      <c r="B786" s="51"/>
      <c r="C786" s="51"/>
      <c r="D786" s="51"/>
      <c r="E786" s="51"/>
      <c r="F786" s="6">
        <f>SUM(F771:F785)</f>
        <v>12000</v>
      </c>
      <c r="G786" s="6">
        <f>SUM(G771:G785)</f>
        <v>12000</v>
      </c>
      <c r="H786" s="6">
        <f t="shared" ref="H786" si="223">SUM(H771:H785)</f>
        <v>0</v>
      </c>
      <c r="I786" s="6">
        <f>SUM(I771:I785)</f>
        <v>1538000</v>
      </c>
      <c r="J786" s="6">
        <f t="shared" ref="J786:K786" si="224">SUM(J771:J785)</f>
        <v>1067419</v>
      </c>
      <c r="K786" s="6">
        <f t="shared" si="224"/>
        <v>1538000</v>
      </c>
    </row>
    <row r="787" spans="1:11" s="7" customFormat="1" ht="12" customHeight="1" x14ac:dyDescent="0.25">
      <c r="A787" s="55" t="s">
        <v>468</v>
      </c>
      <c r="B787" s="56"/>
      <c r="C787" s="56"/>
      <c r="D787" s="56"/>
      <c r="E787" s="56"/>
      <c r="F787" s="10">
        <f t="shared" ref="F787:K787" si="225">SUM(F598,F608,F618,F626,F633,F647,F659,F673,F713,F715,F717,F721,F723,F733,F743,F760,F770,F786)</f>
        <v>205540</v>
      </c>
      <c r="G787" s="10">
        <f t="shared" si="225"/>
        <v>207540</v>
      </c>
      <c r="H787" s="10">
        <f t="shared" si="225"/>
        <v>0</v>
      </c>
      <c r="I787" s="10">
        <f t="shared" si="225"/>
        <v>19219587</v>
      </c>
      <c r="J787" s="10">
        <f t="shared" si="225"/>
        <v>14305112.370000001</v>
      </c>
      <c r="K787" s="10">
        <f t="shared" si="225"/>
        <v>19811600</v>
      </c>
    </row>
    <row r="788" spans="1:11" ht="12" customHeight="1" outlineLevel="1" x14ac:dyDescent="0.25">
      <c r="A788" s="3" t="s">
        <v>469</v>
      </c>
      <c r="B788" s="3" t="s">
        <v>470</v>
      </c>
      <c r="C788" s="3" t="s">
        <v>110</v>
      </c>
      <c r="D788" s="3" t="s">
        <v>290</v>
      </c>
      <c r="E788" s="4" t="s">
        <v>466</v>
      </c>
      <c r="F788" s="5">
        <v>2000</v>
      </c>
      <c r="G788" s="36">
        <v>5000</v>
      </c>
      <c r="H788" s="25">
        <v>0</v>
      </c>
      <c r="I788" s="5">
        <v>0</v>
      </c>
      <c r="J788" s="5">
        <v>0</v>
      </c>
      <c r="K788" s="5">
        <v>0</v>
      </c>
    </row>
    <row r="789" spans="1:11" ht="12" customHeight="1" x14ac:dyDescent="0.25">
      <c r="A789" s="50" t="s">
        <v>471</v>
      </c>
      <c r="B789" s="51"/>
      <c r="C789" s="51"/>
      <c r="D789" s="51"/>
      <c r="E789" s="51"/>
      <c r="F789" s="6">
        <f>SUM(F788)</f>
        <v>2000</v>
      </c>
      <c r="G789" s="6">
        <f t="shared" ref="G789:H789" si="226">SUM(G788)</f>
        <v>5000</v>
      </c>
      <c r="H789" s="6">
        <f t="shared" si="226"/>
        <v>0</v>
      </c>
      <c r="I789" s="6">
        <f>SUM(I788)</f>
        <v>0</v>
      </c>
      <c r="J789" s="6">
        <f t="shared" ref="J789:K789" si="227">SUM(J788)</f>
        <v>0</v>
      </c>
      <c r="K789" s="6">
        <f t="shared" si="227"/>
        <v>0</v>
      </c>
    </row>
    <row r="790" spans="1:11" ht="12" customHeight="1" outlineLevel="1" x14ac:dyDescent="0.25">
      <c r="A790" s="3" t="s">
        <v>469</v>
      </c>
      <c r="B790" s="3" t="s">
        <v>472</v>
      </c>
      <c r="C790" s="3" t="s">
        <v>414</v>
      </c>
      <c r="D790" s="3" t="s">
        <v>473</v>
      </c>
      <c r="E790" s="4" t="s">
        <v>474</v>
      </c>
      <c r="F790" s="5">
        <v>0</v>
      </c>
      <c r="G790" s="5">
        <v>0</v>
      </c>
      <c r="H790" s="5">
        <v>0</v>
      </c>
      <c r="I790" s="5">
        <v>160000</v>
      </c>
      <c r="J790" s="36">
        <v>119512</v>
      </c>
      <c r="K790" s="26">
        <v>160000</v>
      </c>
    </row>
    <row r="791" spans="1:11" ht="12" customHeight="1" x14ac:dyDescent="0.25">
      <c r="A791" s="50" t="s">
        <v>475</v>
      </c>
      <c r="B791" s="51"/>
      <c r="C791" s="51"/>
      <c r="D791" s="51"/>
      <c r="E791" s="51"/>
      <c r="F791" s="6">
        <f>SUM(F790)</f>
        <v>0</v>
      </c>
      <c r="G791" s="6">
        <f t="shared" ref="G791:H791" si="228">SUM(G790)</f>
        <v>0</v>
      </c>
      <c r="H791" s="6">
        <f t="shared" si="228"/>
        <v>0</v>
      </c>
      <c r="I791" s="6">
        <f t="shared" ref="I791:K791" si="229">SUM(I790)</f>
        <v>160000</v>
      </c>
      <c r="J791" s="6">
        <f t="shared" si="229"/>
        <v>119512</v>
      </c>
      <c r="K791" s="6">
        <f t="shared" si="229"/>
        <v>160000</v>
      </c>
    </row>
    <row r="792" spans="1:11" ht="12" customHeight="1" outlineLevel="1" x14ac:dyDescent="0.25">
      <c r="A792" s="3" t="s">
        <v>469</v>
      </c>
      <c r="B792" s="3" t="s">
        <v>476</v>
      </c>
      <c r="C792" s="3" t="s">
        <v>477</v>
      </c>
      <c r="D792" s="3" t="s">
        <v>478</v>
      </c>
      <c r="E792" s="4" t="s">
        <v>479</v>
      </c>
      <c r="F792" s="5">
        <v>0</v>
      </c>
      <c r="G792" s="5">
        <v>0</v>
      </c>
      <c r="H792" s="5">
        <v>0</v>
      </c>
      <c r="I792" s="5">
        <v>72600</v>
      </c>
      <c r="J792" s="5">
        <v>72600</v>
      </c>
      <c r="K792" s="26">
        <v>72600</v>
      </c>
    </row>
    <row r="793" spans="1:11" ht="12" customHeight="1" x14ac:dyDescent="0.25">
      <c r="A793" s="50" t="s">
        <v>480</v>
      </c>
      <c r="B793" s="51"/>
      <c r="C793" s="51"/>
      <c r="D793" s="51"/>
      <c r="E793" s="51"/>
      <c r="F793" s="6">
        <f>SUM(F792)</f>
        <v>0</v>
      </c>
      <c r="G793" s="6">
        <f t="shared" ref="G793:H793" si="230">SUM(G792)</f>
        <v>0</v>
      </c>
      <c r="H793" s="6">
        <f t="shared" si="230"/>
        <v>0</v>
      </c>
      <c r="I793" s="6">
        <f t="shared" ref="I793:K793" si="231">SUM(I792)</f>
        <v>72600</v>
      </c>
      <c r="J793" s="6">
        <f t="shared" si="231"/>
        <v>72600</v>
      </c>
      <c r="K793" s="6">
        <f t="shared" si="231"/>
        <v>72600</v>
      </c>
    </row>
    <row r="794" spans="1:11" ht="12" customHeight="1" outlineLevel="1" x14ac:dyDescent="0.25">
      <c r="A794" s="3" t="s">
        <v>469</v>
      </c>
      <c r="B794" s="3" t="s">
        <v>481</v>
      </c>
      <c r="C794" s="3" t="s">
        <v>482</v>
      </c>
      <c r="D794" s="3" t="s">
        <v>478</v>
      </c>
      <c r="E794" s="4" t="s">
        <v>479</v>
      </c>
      <c r="F794" s="5">
        <v>0</v>
      </c>
      <c r="G794" s="5">
        <v>0</v>
      </c>
      <c r="H794" s="5">
        <v>0</v>
      </c>
      <c r="I794" s="5">
        <v>300000</v>
      </c>
      <c r="J794" s="5">
        <v>300000</v>
      </c>
      <c r="K794" s="26">
        <v>300000</v>
      </c>
    </row>
    <row r="795" spans="1:11" ht="12" customHeight="1" x14ac:dyDescent="0.25">
      <c r="A795" s="50" t="s">
        <v>483</v>
      </c>
      <c r="B795" s="51"/>
      <c r="C795" s="51"/>
      <c r="D795" s="51"/>
      <c r="E795" s="51"/>
      <c r="F795" s="6">
        <f>SUM(F794)</f>
        <v>0</v>
      </c>
      <c r="G795" s="6">
        <f t="shared" ref="G795:H795" si="232">SUM(G794)</f>
        <v>0</v>
      </c>
      <c r="H795" s="6">
        <f t="shared" si="232"/>
        <v>0</v>
      </c>
      <c r="I795" s="6">
        <f t="shared" ref="I795:K795" si="233">SUM(I794)</f>
        <v>300000</v>
      </c>
      <c r="J795" s="6">
        <f t="shared" si="233"/>
        <v>300000</v>
      </c>
      <c r="K795" s="6">
        <f t="shared" si="233"/>
        <v>300000</v>
      </c>
    </row>
    <row r="796" spans="1:11" ht="12" customHeight="1" outlineLevel="1" x14ac:dyDescent="0.25">
      <c r="A796" s="3" t="s">
        <v>469</v>
      </c>
      <c r="B796" s="3" t="s">
        <v>484</v>
      </c>
      <c r="C796" s="3" t="s">
        <v>262</v>
      </c>
      <c r="D796" s="3" t="s">
        <v>101</v>
      </c>
      <c r="E796" s="4" t="s">
        <v>102</v>
      </c>
      <c r="F796" s="5">
        <v>0</v>
      </c>
      <c r="G796" s="5">
        <v>0</v>
      </c>
      <c r="H796" s="5">
        <v>0</v>
      </c>
      <c r="I796" s="5">
        <v>20000</v>
      </c>
      <c r="J796" s="5">
        <v>0</v>
      </c>
      <c r="K796" s="26">
        <v>20000</v>
      </c>
    </row>
    <row r="797" spans="1:11" ht="12" customHeight="1" x14ac:dyDescent="0.25">
      <c r="A797" s="50" t="s">
        <v>485</v>
      </c>
      <c r="B797" s="51"/>
      <c r="C797" s="51"/>
      <c r="D797" s="51"/>
      <c r="E797" s="51"/>
      <c r="F797" s="6">
        <f>SUM(F796)</f>
        <v>0</v>
      </c>
      <c r="G797" s="6">
        <f t="shared" ref="G797:H797" si="234">SUM(G796)</f>
        <v>0</v>
      </c>
      <c r="H797" s="6">
        <f t="shared" si="234"/>
        <v>0</v>
      </c>
      <c r="I797" s="6">
        <f t="shared" ref="I797:K797" si="235">SUM(I796)</f>
        <v>20000</v>
      </c>
      <c r="J797" s="6">
        <f t="shared" si="235"/>
        <v>0</v>
      </c>
      <c r="K797" s="6">
        <f t="shared" si="235"/>
        <v>20000</v>
      </c>
    </row>
    <row r="798" spans="1:11" ht="12" customHeight="1" outlineLevel="1" x14ac:dyDescent="0.25">
      <c r="A798" s="3" t="s">
        <v>469</v>
      </c>
      <c r="B798" s="3" t="s">
        <v>486</v>
      </c>
      <c r="C798" s="3" t="s">
        <v>487</v>
      </c>
      <c r="D798" s="3" t="s">
        <v>452</v>
      </c>
      <c r="E798" s="4" t="s">
        <v>453</v>
      </c>
      <c r="F798" s="5">
        <v>0</v>
      </c>
      <c r="G798" s="5">
        <v>0</v>
      </c>
      <c r="H798" s="5">
        <v>0</v>
      </c>
      <c r="I798" s="5">
        <v>8000</v>
      </c>
      <c r="J798" s="5">
        <v>0</v>
      </c>
      <c r="K798" s="26">
        <v>8000</v>
      </c>
    </row>
    <row r="799" spans="1:11" ht="12" customHeight="1" x14ac:dyDescent="0.25">
      <c r="A799" s="50" t="s">
        <v>488</v>
      </c>
      <c r="B799" s="51"/>
      <c r="C799" s="51"/>
      <c r="D799" s="51"/>
      <c r="E799" s="51"/>
      <c r="F799" s="6">
        <f>SUM(F798)</f>
        <v>0</v>
      </c>
      <c r="G799" s="6">
        <f t="shared" ref="G799:H799" si="236">SUM(G798)</f>
        <v>0</v>
      </c>
      <c r="H799" s="6">
        <f t="shared" si="236"/>
        <v>0</v>
      </c>
      <c r="I799" s="6">
        <f t="shared" ref="I799:K799" si="237">SUM(I798)</f>
        <v>8000</v>
      </c>
      <c r="J799" s="6">
        <f t="shared" si="237"/>
        <v>0</v>
      </c>
      <c r="K799" s="6">
        <f t="shared" si="237"/>
        <v>8000</v>
      </c>
    </row>
    <row r="800" spans="1:11" ht="12" customHeight="1" outlineLevel="1" x14ac:dyDescent="0.25">
      <c r="A800" s="3" t="s">
        <v>469</v>
      </c>
      <c r="B800" s="3" t="s">
        <v>489</v>
      </c>
      <c r="C800" s="3" t="s">
        <v>490</v>
      </c>
      <c r="D800" s="3" t="s">
        <v>111</v>
      </c>
      <c r="E800" s="4" t="s">
        <v>112</v>
      </c>
      <c r="F800" s="5">
        <v>0</v>
      </c>
      <c r="G800" s="5">
        <v>0</v>
      </c>
      <c r="H800" s="5">
        <v>0</v>
      </c>
      <c r="I800" s="5">
        <v>12000</v>
      </c>
      <c r="J800" s="5">
        <v>3550</v>
      </c>
      <c r="K800" s="26">
        <v>12000</v>
      </c>
    </row>
    <row r="801" spans="1:11" ht="12" customHeight="1" x14ac:dyDescent="0.25">
      <c r="A801" s="50" t="s">
        <v>491</v>
      </c>
      <c r="B801" s="51"/>
      <c r="C801" s="51"/>
      <c r="D801" s="51"/>
      <c r="E801" s="51"/>
      <c r="F801" s="6">
        <f>SUM(F800)</f>
        <v>0</v>
      </c>
      <c r="G801" s="6">
        <f t="shared" ref="G801:H801" si="238">SUM(G800)</f>
        <v>0</v>
      </c>
      <c r="H801" s="6">
        <f t="shared" si="238"/>
        <v>0</v>
      </c>
      <c r="I801" s="6">
        <f t="shared" ref="I801:K801" si="239">SUM(I800)</f>
        <v>12000</v>
      </c>
      <c r="J801" s="6">
        <f t="shared" si="239"/>
        <v>3550</v>
      </c>
      <c r="K801" s="6">
        <f t="shared" si="239"/>
        <v>12000</v>
      </c>
    </row>
    <row r="802" spans="1:11" ht="12" customHeight="1" outlineLevel="1" x14ac:dyDescent="0.25">
      <c r="A802" s="3" t="s">
        <v>469</v>
      </c>
      <c r="B802" s="3" t="s">
        <v>492</v>
      </c>
      <c r="C802" s="3" t="s">
        <v>493</v>
      </c>
      <c r="D802" s="3" t="s">
        <v>169</v>
      </c>
      <c r="E802" s="4" t="s">
        <v>170</v>
      </c>
      <c r="F802" s="5">
        <v>22500</v>
      </c>
      <c r="G802" s="36">
        <v>22500</v>
      </c>
      <c r="H802" s="25">
        <v>0</v>
      </c>
      <c r="I802" s="5">
        <v>0</v>
      </c>
      <c r="J802" s="30">
        <v>0</v>
      </c>
      <c r="K802" s="5">
        <v>0</v>
      </c>
    </row>
    <row r="803" spans="1:11" ht="12" customHeight="1" outlineLevel="1" x14ac:dyDescent="0.25">
      <c r="A803" s="3" t="s">
        <v>469</v>
      </c>
      <c r="B803" s="3" t="s">
        <v>492</v>
      </c>
      <c r="C803" s="3" t="s">
        <v>493</v>
      </c>
      <c r="D803" s="3" t="s">
        <v>130</v>
      </c>
      <c r="E803" s="4" t="s">
        <v>131</v>
      </c>
      <c r="F803" s="5">
        <v>0</v>
      </c>
      <c r="G803" s="5">
        <v>0</v>
      </c>
      <c r="H803" s="5">
        <v>0</v>
      </c>
      <c r="I803" s="5">
        <v>25000</v>
      </c>
      <c r="J803" s="30">
        <v>60</v>
      </c>
      <c r="K803" s="26">
        <v>10000</v>
      </c>
    </row>
    <row r="804" spans="1:11" ht="12" customHeight="1" outlineLevel="1" x14ac:dyDescent="0.25">
      <c r="A804" s="3" t="s">
        <v>469</v>
      </c>
      <c r="B804" s="3" t="s">
        <v>492</v>
      </c>
      <c r="C804" s="3" t="s">
        <v>493</v>
      </c>
      <c r="D804" s="3" t="s">
        <v>101</v>
      </c>
      <c r="E804" s="4" t="s">
        <v>102</v>
      </c>
      <c r="F804" s="5">
        <v>0</v>
      </c>
      <c r="G804" s="5">
        <v>0</v>
      </c>
      <c r="H804" s="5">
        <v>0</v>
      </c>
      <c r="I804" s="5">
        <v>60000</v>
      </c>
      <c r="J804" s="30">
        <v>38296.39</v>
      </c>
      <c r="K804" s="26">
        <v>60000</v>
      </c>
    </row>
    <row r="805" spans="1:11" ht="12" customHeight="1" outlineLevel="1" x14ac:dyDescent="0.25">
      <c r="A805" s="3" t="s">
        <v>469</v>
      </c>
      <c r="B805" s="3" t="s">
        <v>492</v>
      </c>
      <c r="C805" s="3" t="s">
        <v>493</v>
      </c>
      <c r="D805" s="3" t="s">
        <v>160</v>
      </c>
      <c r="E805" s="4" t="s">
        <v>161</v>
      </c>
      <c r="F805" s="5">
        <v>0</v>
      </c>
      <c r="G805" s="5">
        <v>0</v>
      </c>
      <c r="H805" s="5">
        <v>0</v>
      </c>
      <c r="I805" s="5">
        <v>30000</v>
      </c>
      <c r="J805" s="30">
        <v>28730</v>
      </c>
      <c r="K805" s="26">
        <v>30000</v>
      </c>
    </row>
    <row r="806" spans="1:11" ht="12" customHeight="1" x14ac:dyDescent="0.25">
      <c r="A806" s="50" t="s">
        <v>494</v>
      </c>
      <c r="B806" s="51"/>
      <c r="C806" s="51"/>
      <c r="D806" s="51"/>
      <c r="E806" s="51"/>
      <c r="F806" s="6">
        <f>SUM(F802:F805)</f>
        <v>22500</v>
      </c>
      <c r="G806" s="6">
        <f t="shared" ref="G806:H806" si="240">SUM(G802:G805)</f>
        <v>22500</v>
      </c>
      <c r="H806" s="6">
        <f t="shared" si="240"/>
        <v>0</v>
      </c>
      <c r="I806" s="6">
        <f>SUM(I802:I805)</f>
        <v>115000</v>
      </c>
      <c r="J806" s="6">
        <f t="shared" ref="J806:K806" si="241">SUM(J802:J805)</f>
        <v>67086.39</v>
      </c>
      <c r="K806" s="6">
        <f t="shared" si="241"/>
        <v>100000</v>
      </c>
    </row>
    <row r="807" spans="1:11" s="7" customFormat="1" ht="12" customHeight="1" x14ac:dyDescent="0.25">
      <c r="A807" s="55" t="s">
        <v>495</v>
      </c>
      <c r="B807" s="56"/>
      <c r="C807" s="56"/>
      <c r="D807" s="56"/>
      <c r="E807" s="56"/>
      <c r="F807" s="10">
        <f>SUM(F789,F791,F793,F795,F797,F799,F801,F806)</f>
        <v>24500</v>
      </c>
      <c r="G807" s="10">
        <f t="shared" ref="G807:H807" si="242">SUM(G789,G791,G793,G795,G797,G799,G801,G806)</f>
        <v>27500</v>
      </c>
      <c r="H807" s="10">
        <f t="shared" si="242"/>
        <v>0</v>
      </c>
      <c r="I807" s="10">
        <f t="shared" ref="I807:K807" si="243">SUM(I789,I791,I793,I795,I797,I799,I801,I806)</f>
        <v>687600</v>
      </c>
      <c r="J807" s="10">
        <f t="shared" si="243"/>
        <v>562748.39</v>
      </c>
      <c r="K807" s="10">
        <f t="shared" si="243"/>
        <v>672600</v>
      </c>
    </row>
    <row r="808" spans="1:11" ht="12" customHeight="1" outlineLevel="1" x14ac:dyDescent="0.25">
      <c r="A808" s="3" t="s">
        <v>496</v>
      </c>
      <c r="B808" s="3" t="s">
        <v>497</v>
      </c>
      <c r="C808" s="3" t="s">
        <v>498</v>
      </c>
      <c r="D808" s="3" t="s">
        <v>120</v>
      </c>
      <c r="E808" s="4" t="s">
        <v>121</v>
      </c>
      <c r="F808" s="5">
        <v>0</v>
      </c>
      <c r="G808" s="5">
        <v>0</v>
      </c>
      <c r="H808" s="5">
        <v>0</v>
      </c>
      <c r="I808" s="30">
        <v>10000</v>
      </c>
      <c r="J808" s="30">
        <v>2900</v>
      </c>
      <c r="K808" s="26">
        <v>10000</v>
      </c>
    </row>
    <row r="809" spans="1:11" ht="12" customHeight="1" outlineLevel="1" x14ac:dyDescent="0.25">
      <c r="A809" s="3" t="s">
        <v>496</v>
      </c>
      <c r="B809" s="3" t="s">
        <v>497</v>
      </c>
      <c r="C809" s="3" t="s">
        <v>498</v>
      </c>
      <c r="D809" s="3" t="s">
        <v>128</v>
      </c>
      <c r="E809" s="4" t="s">
        <v>129</v>
      </c>
      <c r="F809" s="5">
        <v>0</v>
      </c>
      <c r="G809" s="5">
        <v>0</v>
      </c>
      <c r="H809" s="5">
        <v>0</v>
      </c>
      <c r="I809" s="30">
        <v>0</v>
      </c>
      <c r="J809" s="30">
        <v>0</v>
      </c>
      <c r="K809" s="26">
        <v>0</v>
      </c>
    </row>
    <row r="810" spans="1:11" ht="12" customHeight="1" outlineLevel="1" x14ac:dyDescent="0.25">
      <c r="A810" s="3" t="s">
        <v>496</v>
      </c>
      <c r="B810" s="3" t="s">
        <v>497</v>
      </c>
      <c r="C810" s="3" t="s">
        <v>498</v>
      </c>
      <c r="D810" s="3" t="s">
        <v>130</v>
      </c>
      <c r="E810" s="4" t="s">
        <v>131</v>
      </c>
      <c r="F810" s="5">
        <v>0</v>
      </c>
      <c r="G810" s="5">
        <v>0</v>
      </c>
      <c r="H810" s="5">
        <v>0</v>
      </c>
      <c r="I810" s="30">
        <v>19990</v>
      </c>
      <c r="J810" s="30">
        <v>16113</v>
      </c>
      <c r="K810" s="26">
        <v>20000</v>
      </c>
    </row>
    <row r="811" spans="1:11" ht="12" customHeight="1" outlineLevel="1" x14ac:dyDescent="0.25">
      <c r="A811" s="3" t="s">
        <v>496</v>
      </c>
      <c r="B811" s="3" t="s">
        <v>497</v>
      </c>
      <c r="C811" s="3" t="s">
        <v>498</v>
      </c>
      <c r="D811" s="3" t="s">
        <v>101</v>
      </c>
      <c r="E811" s="4" t="s">
        <v>102</v>
      </c>
      <c r="F811" s="5">
        <v>0</v>
      </c>
      <c r="G811" s="5">
        <v>0</v>
      </c>
      <c r="H811" s="5">
        <v>0</v>
      </c>
      <c r="I811" s="30">
        <v>20010</v>
      </c>
      <c r="J811" s="30">
        <v>19999.439999999999</v>
      </c>
      <c r="K811" s="26">
        <v>20000</v>
      </c>
    </row>
    <row r="812" spans="1:11" ht="12" customHeight="1" outlineLevel="1" x14ac:dyDescent="0.25">
      <c r="A812" s="3" t="s">
        <v>496</v>
      </c>
      <c r="B812" s="3" t="s">
        <v>497</v>
      </c>
      <c r="C812" s="3" t="s">
        <v>498</v>
      </c>
      <c r="D812" s="3" t="s">
        <v>160</v>
      </c>
      <c r="E812" s="4" t="s">
        <v>161</v>
      </c>
      <c r="F812" s="5">
        <v>0</v>
      </c>
      <c r="G812" s="5">
        <v>0</v>
      </c>
      <c r="H812" s="5">
        <v>0</v>
      </c>
      <c r="I812" s="30">
        <v>5000</v>
      </c>
      <c r="J812" s="30">
        <v>3623.62</v>
      </c>
      <c r="K812" s="26">
        <v>5000</v>
      </c>
    </row>
    <row r="813" spans="1:11" ht="12" customHeight="1" outlineLevel="1" x14ac:dyDescent="0.25">
      <c r="A813" s="3" t="s">
        <v>496</v>
      </c>
      <c r="B813" s="3" t="s">
        <v>497</v>
      </c>
      <c r="C813" s="3" t="s">
        <v>498</v>
      </c>
      <c r="D813" s="3" t="s">
        <v>162</v>
      </c>
      <c r="E813" s="4" t="s">
        <v>163</v>
      </c>
      <c r="F813" s="5">
        <v>0</v>
      </c>
      <c r="G813" s="5">
        <v>0</v>
      </c>
      <c r="H813" s="5">
        <v>0</v>
      </c>
      <c r="I813" s="30">
        <v>49000</v>
      </c>
      <c r="J813" s="30">
        <v>45714</v>
      </c>
      <c r="K813" s="26">
        <v>49000</v>
      </c>
    </row>
    <row r="814" spans="1:11" ht="12" customHeight="1" outlineLevel="1" x14ac:dyDescent="0.25">
      <c r="A814" s="3" t="s">
        <v>496</v>
      </c>
      <c r="B814" s="3" t="s">
        <v>497</v>
      </c>
      <c r="C814" s="3" t="s">
        <v>498</v>
      </c>
      <c r="D814" s="3" t="s">
        <v>422</v>
      </c>
      <c r="E814" s="4" t="s">
        <v>423</v>
      </c>
      <c r="F814" s="5">
        <v>0</v>
      </c>
      <c r="G814" s="5">
        <v>0</v>
      </c>
      <c r="H814" s="5">
        <v>0</v>
      </c>
      <c r="I814" s="30">
        <v>90000</v>
      </c>
      <c r="J814" s="30">
        <v>75800</v>
      </c>
      <c r="K814" s="26">
        <v>90000</v>
      </c>
    </row>
    <row r="815" spans="1:11" ht="12" customHeight="1" x14ac:dyDescent="0.25">
      <c r="A815" s="50" t="s">
        <v>499</v>
      </c>
      <c r="B815" s="51"/>
      <c r="C815" s="51"/>
      <c r="D815" s="51"/>
      <c r="E815" s="51"/>
      <c r="F815" s="6">
        <f>SUM(F808:F814)</f>
        <v>0</v>
      </c>
      <c r="G815" s="6">
        <f t="shared" ref="G815:H815" si="244">SUM(G808:G814)</f>
        <v>0</v>
      </c>
      <c r="H815" s="6">
        <f t="shared" si="244"/>
        <v>0</v>
      </c>
      <c r="I815" s="6">
        <f t="shared" ref="I815:K815" si="245">SUM(I808:I814)</f>
        <v>194000</v>
      </c>
      <c r="J815" s="6">
        <f t="shared" si="245"/>
        <v>164150.06</v>
      </c>
      <c r="K815" s="6">
        <f t="shared" si="245"/>
        <v>194000</v>
      </c>
    </row>
    <row r="816" spans="1:11" ht="12" customHeight="1" outlineLevel="1" x14ac:dyDescent="0.25">
      <c r="A816" s="3" t="s">
        <v>496</v>
      </c>
      <c r="B816" s="3" t="s">
        <v>500</v>
      </c>
      <c r="C816" s="3" t="s">
        <v>501</v>
      </c>
      <c r="D816" s="3" t="s">
        <v>169</v>
      </c>
      <c r="E816" s="4" t="s">
        <v>170</v>
      </c>
      <c r="F816" s="5">
        <v>30000</v>
      </c>
      <c r="G816" s="5">
        <v>5100</v>
      </c>
      <c r="H816" s="25">
        <v>5000</v>
      </c>
      <c r="I816" s="5">
        <v>0</v>
      </c>
      <c r="J816" s="5">
        <v>0</v>
      </c>
      <c r="K816" s="5">
        <v>0</v>
      </c>
    </row>
    <row r="817" spans="1:11" ht="12" customHeight="1" x14ac:dyDescent="0.25">
      <c r="A817" s="50" t="s">
        <v>502</v>
      </c>
      <c r="B817" s="51"/>
      <c r="C817" s="51"/>
      <c r="D817" s="51"/>
      <c r="E817" s="51"/>
      <c r="F817" s="6">
        <f>SUM(F816)</f>
        <v>30000</v>
      </c>
      <c r="G817" s="6">
        <f t="shared" ref="G817:H817" si="246">SUM(G816)</f>
        <v>5100</v>
      </c>
      <c r="H817" s="6">
        <f t="shared" si="246"/>
        <v>5000</v>
      </c>
      <c r="I817" s="6">
        <f>SUM(I816)</f>
        <v>0</v>
      </c>
      <c r="J817" s="6">
        <f t="shared" ref="J817:K817" si="247">SUM(J816)</f>
        <v>0</v>
      </c>
      <c r="K817" s="6">
        <f t="shared" si="247"/>
        <v>0</v>
      </c>
    </row>
    <row r="818" spans="1:11" s="7" customFormat="1" ht="12" customHeight="1" x14ac:dyDescent="0.25">
      <c r="A818" s="55" t="s">
        <v>503</v>
      </c>
      <c r="B818" s="56"/>
      <c r="C818" s="56"/>
      <c r="D818" s="56"/>
      <c r="E818" s="56"/>
      <c r="F818" s="10">
        <f>SUM(F815,F817)</f>
        <v>30000</v>
      </c>
      <c r="G818" s="10">
        <f t="shared" ref="G818:H818" si="248">SUM(G815,G817)</f>
        <v>5100</v>
      </c>
      <c r="H818" s="10">
        <f t="shared" si="248"/>
        <v>5000</v>
      </c>
      <c r="I818" s="10">
        <f t="shared" ref="I818:K818" si="249">SUM(I815,I817)</f>
        <v>194000</v>
      </c>
      <c r="J818" s="10">
        <f t="shared" si="249"/>
        <v>164150.06</v>
      </c>
      <c r="K818" s="10">
        <f t="shared" si="249"/>
        <v>194000</v>
      </c>
    </row>
    <row r="819" spans="1:11" ht="12" customHeight="1" outlineLevel="1" x14ac:dyDescent="0.25">
      <c r="A819" s="3" t="s">
        <v>504</v>
      </c>
      <c r="B819" s="3" t="s">
        <v>505</v>
      </c>
      <c r="C819" s="3" t="s">
        <v>340</v>
      </c>
      <c r="D819" s="3" t="s">
        <v>506</v>
      </c>
      <c r="E819" s="4" t="s">
        <v>507</v>
      </c>
      <c r="F819" s="5">
        <v>0</v>
      </c>
      <c r="G819" s="5">
        <v>0</v>
      </c>
      <c r="H819" s="5">
        <v>0</v>
      </c>
      <c r="I819" s="5">
        <v>1084000</v>
      </c>
      <c r="J819" s="36">
        <v>1084000</v>
      </c>
      <c r="K819" s="26">
        <v>1168180</v>
      </c>
    </row>
    <row r="820" spans="1:11" ht="12" customHeight="1" x14ac:dyDescent="0.25">
      <c r="A820" s="50" t="s">
        <v>508</v>
      </c>
      <c r="B820" s="51"/>
      <c r="C820" s="51"/>
      <c r="D820" s="51"/>
      <c r="E820" s="51"/>
      <c r="F820" s="6">
        <f>SUM(F819)</f>
        <v>0</v>
      </c>
      <c r="G820" s="6">
        <f t="shared" ref="G820:H820" si="250">SUM(G819)</f>
        <v>0</v>
      </c>
      <c r="H820" s="6">
        <f t="shared" si="250"/>
        <v>0</v>
      </c>
      <c r="I820" s="6">
        <f t="shared" ref="I820:K820" si="251">SUM(I819)</f>
        <v>1084000</v>
      </c>
      <c r="J820" s="6">
        <f t="shared" si="251"/>
        <v>1084000</v>
      </c>
      <c r="K820" s="6">
        <f t="shared" si="251"/>
        <v>1168180</v>
      </c>
    </row>
    <row r="821" spans="1:11" ht="12" customHeight="1" outlineLevel="1" x14ac:dyDescent="0.25">
      <c r="A821" s="3" t="s">
        <v>504</v>
      </c>
      <c r="B821" s="3" t="s">
        <v>509</v>
      </c>
      <c r="C821" s="3" t="s">
        <v>13</v>
      </c>
      <c r="D821" s="3" t="s">
        <v>277</v>
      </c>
      <c r="E821" s="4" t="s">
        <v>278</v>
      </c>
      <c r="F821" s="5">
        <v>80000</v>
      </c>
      <c r="G821" s="5">
        <v>80000</v>
      </c>
      <c r="H821" s="25">
        <v>0</v>
      </c>
      <c r="I821" s="5">
        <v>0</v>
      </c>
      <c r="J821" s="5">
        <v>0</v>
      </c>
      <c r="K821" s="5">
        <v>0</v>
      </c>
    </row>
    <row r="822" spans="1:11" ht="12" customHeight="1" outlineLevel="1" x14ac:dyDescent="0.25">
      <c r="A822" s="3" t="s">
        <v>504</v>
      </c>
      <c r="B822" s="3" t="s">
        <v>509</v>
      </c>
      <c r="C822" s="3" t="s">
        <v>340</v>
      </c>
      <c r="D822" s="3" t="s">
        <v>299</v>
      </c>
      <c r="E822" s="4" t="s">
        <v>300</v>
      </c>
      <c r="F822" s="5">
        <v>0</v>
      </c>
      <c r="G822" s="5">
        <v>0</v>
      </c>
      <c r="H822" s="25">
        <v>0</v>
      </c>
      <c r="I822" s="5">
        <v>0</v>
      </c>
      <c r="J822" s="5">
        <v>0</v>
      </c>
      <c r="K822" s="5">
        <v>0</v>
      </c>
    </row>
    <row r="823" spans="1:11" ht="12" customHeight="1" outlineLevel="1" x14ac:dyDescent="0.25">
      <c r="A823" s="3" t="s">
        <v>504</v>
      </c>
      <c r="B823" s="3" t="s">
        <v>509</v>
      </c>
      <c r="C823" s="3" t="s">
        <v>340</v>
      </c>
      <c r="D823" s="3" t="s">
        <v>506</v>
      </c>
      <c r="E823" s="4" t="s">
        <v>507</v>
      </c>
      <c r="F823" s="5">
        <v>0</v>
      </c>
      <c r="G823" s="5">
        <v>0</v>
      </c>
      <c r="H823" s="5">
        <v>0</v>
      </c>
      <c r="I823" s="5">
        <v>662000</v>
      </c>
      <c r="J823" s="36">
        <v>662000</v>
      </c>
      <c r="K823" s="26">
        <v>677600</v>
      </c>
    </row>
    <row r="824" spans="1:11" ht="12" customHeight="1" outlineLevel="1" x14ac:dyDescent="0.25">
      <c r="A824" s="3" t="s">
        <v>504</v>
      </c>
      <c r="B824" s="3" t="s">
        <v>509</v>
      </c>
      <c r="C824" s="3" t="s">
        <v>340</v>
      </c>
      <c r="D824" s="3" t="s">
        <v>248</v>
      </c>
      <c r="E824" s="4" t="s">
        <v>249</v>
      </c>
      <c r="F824" s="5">
        <v>0</v>
      </c>
      <c r="G824" s="5">
        <v>0</v>
      </c>
      <c r="H824" s="5">
        <v>0</v>
      </c>
      <c r="I824" s="5">
        <v>0</v>
      </c>
      <c r="J824" s="5">
        <v>0</v>
      </c>
      <c r="K824" s="26">
        <v>0</v>
      </c>
    </row>
    <row r="825" spans="1:11" ht="12" customHeight="1" x14ac:dyDescent="0.25">
      <c r="A825" s="50" t="s">
        <v>510</v>
      </c>
      <c r="B825" s="51"/>
      <c r="C825" s="51"/>
      <c r="D825" s="51"/>
      <c r="E825" s="51"/>
      <c r="F825" s="6">
        <f t="shared" ref="F825:K825" si="252">SUM(F821:F824)</f>
        <v>80000</v>
      </c>
      <c r="G825" s="6">
        <f t="shared" si="252"/>
        <v>80000</v>
      </c>
      <c r="H825" s="6">
        <f t="shared" si="252"/>
        <v>0</v>
      </c>
      <c r="I825" s="6">
        <f t="shared" si="252"/>
        <v>662000</v>
      </c>
      <c r="J825" s="6">
        <f t="shared" si="252"/>
        <v>662000</v>
      </c>
      <c r="K825" s="6">
        <f t="shared" si="252"/>
        <v>677600</v>
      </c>
    </row>
    <row r="826" spans="1:11" ht="12" customHeight="1" outlineLevel="1" x14ac:dyDescent="0.25">
      <c r="A826" s="3" t="s">
        <v>504</v>
      </c>
      <c r="B826" s="3" t="s">
        <v>511</v>
      </c>
      <c r="C826" s="3" t="s">
        <v>13</v>
      </c>
      <c r="D826" s="3" t="s">
        <v>115</v>
      </c>
      <c r="E826" s="4" t="s">
        <v>116</v>
      </c>
      <c r="F826" s="5">
        <v>2717994</v>
      </c>
      <c r="G826" s="30">
        <v>2717994</v>
      </c>
      <c r="H826" s="25">
        <v>0</v>
      </c>
      <c r="I826" s="5">
        <v>0</v>
      </c>
      <c r="J826" s="30">
        <v>0</v>
      </c>
      <c r="K826" s="5">
        <v>0</v>
      </c>
    </row>
    <row r="827" spans="1:11" ht="12" customHeight="1" outlineLevel="1" x14ac:dyDescent="0.25">
      <c r="A827" s="3" t="s">
        <v>504</v>
      </c>
      <c r="B827" s="3" t="s">
        <v>511</v>
      </c>
      <c r="C827" s="3" t="s">
        <v>13</v>
      </c>
      <c r="D827" s="3" t="s">
        <v>117</v>
      </c>
      <c r="E827" s="4" t="s">
        <v>118</v>
      </c>
      <c r="F827" s="5">
        <v>57446</v>
      </c>
      <c r="G827" s="30">
        <v>57446</v>
      </c>
      <c r="H827" s="25">
        <v>0</v>
      </c>
      <c r="I827" s="5">
        <v>0</v>
      </c>
      <c r="J827" s="30">
        <v>0</v>
      </c>
      <c r="K827" s="5">
        <v>0</v>
      </c>
    </row>
    <row r="828" spans="1:11" ht="12" customHeight="1" outlineLevel="1" x14ac:dyDescent="0.25">
      <c r="A828" s="3" t="s">
        <v>504</v>
      </c>
      <c r="B828" s="3" t="s">
        <v>511</v>
      </c>
      <c r="C828" s="3" t="s">
        <v>284</v>
      </c>
      <c r="D828" s="3" t="s">
        <v>365</v>
      </c>
      <c r="E828" s="4" t="s">
        <v>624</v>
      </c>
      <c r="F828" s="5">
        <v>2577</v>
      </c>
      <c r="G828" s="30">
        <v>2577</v>
      </c>
      <c r="H828" s="25">
        <v>0</v>
      </c>
      <c r="I828" s="5">
        <v>0</v>
      </c>
      <c r="J828" s="30">
        <v>0</v>
      </c>
      <c r="K828" s="26">
        <v>0</v>
      </c>
    </row>
    <row r="829" spans="1:11" ht="12" customHeight="1" outlineLevel="1" x14ac:dyDescent="0.25">
      <c r="A829" s="3" t="s">
        <v>504</v>
      </c>
      <c r="B829" s="3" t="s">
        <v>511</v>
      </c>
      <c r="C829" s="3" t="s">
        <v>284</v>
      </c>
      <c r="D829" s="3" t="s">
        <v>506</v>
      </c>
      <c r="E829" s="4" t="s">
        <v>507</v>
      </c>
      <c r="F829" s="5">
        <v>0</v>
      </c>
      <c r="G829" s="5">
        <v>0</v>
      </c>
      <c r="H829" s="5">
        <v>0</v>
      </c>
      <c r="I829" s="5">
        <v>3851947</v>
      </c>
      <c r="J829" s="30">
        <v>3259196.07</v>
      </c>
      <c r="K829" s="26">
        <v>3556500</v>
      </c>
    </row>
    <row r="830" spans="1:11" ht="12" customHeight="1" outlineLevel="1" x14ac:dyDescent="0.25">
      <c r="A830" s="3" t="s">
        <v>504</v>
      </c>
      <c r="B830" s="3" t="s">
        <v>511</v>
      </c>
      <c r="C830" s="3" t="s">
        <v>284</v>
      </c>
      <c r="D830" s="3" t="s">
        <v>512</v>
      </c>
      <c r="E830" s="4" t="s">
        <v>513</v>
      </c>
      <c r="F830" s="5">
        <v>0</v>
      </c>
      <c r="G830" s="5">
        <v>0</v>
      </c>
      <c r="H830" s="5">
        <v>0</v>
      </c>
      <c r="I830" s="5">
        <v>2775440</v>
      </c>
      <c r="J830" s="30">
        <v>2775440</v>
      </c>
      <c r="K830" s="26">
        <v>0</v>
      </c>
    </row>
    <row r="831" spans="1:11" ht="12" customHeight="1" outlineLevel="1" x14ac:dyDescent="0.25">
      <c r="A831" s="3" t="s">
        <v>504</v>
      </c>
      <c r="B831" s="3" t="s">
        <v>511</v>
      </c>
      <c r="C831" s="3" t="s">
        <v>429</v>
      </c>
      <c r="D831" s="3" t="s">
        <v>430</v>
      </c>
      <c r="E831" s="4" t="s">
        <v>431</v>
      </c>
      <c r="F831" s="5">
        <v>0</v>
      </c>
      <c r="G831" s="5">
        <v>0</v>
      </c>
      <c r="H831" s="5">
        <v>0</v>
      </c>
      <c r="I831" s="5">
        <v>2577</v>
      </c>
      <c r="J831" s="30">
        <v>2577</v>
      </c>
      <c r="K831" s="26">
        <v>0</v>
      </c>
    </row>
    <row r="832" spans="1:11" ht="12" customHeight="1" x14ac:dyDescent="0.25">
      <c r="A832" s="50" t="s">
        <v>514</v>
      </c>
      <c r="B832" s="51"/>
      <c r="C832" s="51"/>
      <c r="D832" s="51"/>
      <c r="E832" s="51"/>
      <c r="F832" s="6">
        <f t="shared" ref="F832:K832" si="253">SUM(F826:F831)</f>
        <v>2778017</v>
      </c>
      <c r="G832" s="6">
        <f t="shared" si="253"/>
        <v>2778017</v>
      </c>
      <c r="H832" s="6">
        <f t="shared" si="253"/>
        <v>0</v>
      </c>
      <c r="I832" s="6">
        <f t="shared" si="253"/>
        <v>6629964</v>
      </c>
      <c r="J832" s="6">
        <f t="shared" si="253"/>
        <v>6037213.0700000003</v>
      </c>
      <c r="K832" s="6">
        <f t="shared" si="253"/>
        <v>3556500</v>
      </c>
    </row>
    <row r="833" spans="1:11" s="7" customFormat="1" ht="12" customHeight="1" x14ac:dyDescent="0.25">
      <c r="A833" s="55" t="s">
        <v>515</v>
      </c>
      <c r="B833" s="56"/>
      <c r="C833" s="56"/>
      <c r="D833" s="56"/>
      <c r="E833" s="56"/>
      <c r="F833" s="10">
        <f t="shared" ref="F833:K833" si="254">SUM(F820,F825,F832)</f>
        <v>2858017</v>
      </c>
      <c r="G833" s="10">
        <f t="shared" si="254"/>
        <v>2858017</v>
      </c>
      <c r="H833" s="10">
        <f t="shared" si="254"/>
        <v>0</v>
      </c>
      <c r="I833" s="10">
        <f t="shared" si="254"/>
        <v>8375964</v>
      </c>
      <c r="J833" s="10">
        <f t="shared" si="254"/>
        <v>7783213.0700000003</v>
      </c>
      <c r="K833" s="10">
        <f t="shared" si="254"/>
        <v>5402280</v>
      </c>
    </row>
    <row r="834" spans="1:11" ht="12" customHeight="1" outlineLevel="1" x14ac:dyDescent="0.25">
      <c r="A834" s="3" t="s">
        <v>516</v>
      </c>
      <c r="B834" s="3" t="s">
        <v>517</v>
      </c>
      <c r="C834" s="3" t="s">
        <v>287</v>
      </c>
      <c r="D834" s="3" t="s">
        <v>263</v>
      </c>
      <c r="E834" s="4" t="s">
        <v>264</v>
      </c>
      <c r="F834" s="5">
        <v>0</v>
      </c>
      <c r="G834" s="5">
        <v>0</v>
      </c>
      <c r="H834" s="5">
        <v>0</v>
      </c>
      <c r="I834" s="5">
        <v>14000</v>
      </c>
      <c r="J834" s="30">
        <v>12944.04</v>
      </c>
      <c r="K834" s="26">
        <v>14000</v>
      </c>
    </row>
    <row r="835" spans="1:11" ht="12" customHeight="1" outlineLevel="1" x14ac:dyDescent="0.25">
      <c r="A835" s="3" t="s">
        <v>516</v>
      </c>
      <c r="B835" s="3" t="s">
        <v>517</v>
      </c>
      <c r="C835" s="3" t="s">
        <v>287</v>
      </c>
      <c r="D835" s="3" t="s">
        <v>144</v>
      </c>
      <c r="E835" s="4" t="s">
        <v>145</v>
      </c>
      <c r="F835" s="5">
        <v>0</v>
      </c>
      <c r="G835" s="5">
        <v>0</v>
      </c>
      <c r="H835" s="5">
        <v>0</v>
      </c>
      <c r="I835" s="5">
        <v>4800</v>
      </c>
      <c r="J835" s="30">
        <v>4000</v>
      </c>
      <c r="K835" s="26">
        <v>4800</v>
      </c>
    </row>
    <row r="836" spans="1:11" ht="12" customHeight="1" x14ac:dyDescent="0.25">
      <c r="A836" s="50" t="s">
        <v>518</v>
      </c>
      <c r="B836" s="51"/>
      <c r="C836" s="51"/>
      <c r="D836" s="51"/>
      <c r="E836" s="51"/>
      <c r="F836" s="6">
        <f>SUM(F834:F835)</f>
        <v>0</v>
      </c>
      <c r="G836" s="6">
        <f t="shared" ref="G836:H836" si="255">SUM(G834:G835)</f>
        <v>0</v>
      </c>
      <c r="H836" s="6">
        <f t="shared" si="255"/>
        <v>0</v>
      </c>
      <c r="I836" s="6">
        <f t="shared" ref="I836:K836" si="256">SUM(I834:I835)</f>
        <v>18800</v>
      </c>
      <c r="J836" s="6">
        <f t="shared" si="256"/>
        <v>16944.04</v>
      </c>
      <c r="K836" s="6">
        <f t="shared" si="256"/>
        <v>18800</v>
      </c>
    </row>
    <row r="837" spans="1:11" ht="12" customHeight="1" outlineLevel="1" x14ac:dyDescent="0.25">
      <c r="A837" s="3" t="s">
        <v>516</v>
      </c>
      <c r="B837" s="3" t="s">
        <v>519</v>
      </c>
      <c r="C837" s="3" t="s">
        <v>99</v>
      </c>
      <c r="D837" s="3" t="s">
        <v>101</v>
      </c>
      <c r="E837" s="4" t="s">
        <v>102</v>
      </c>
      <c r="F837" s="5">
        <v>0</v>
      </c>
      <c r="G837" s="5">
        <v>0</v>
      </c>
      <c r="H837" s="5">
        <v>0</v>
      </c>
      <c r="I837" s="5">
        <v>780000</v>
      </c>
      <c r="J837" s="5">
        <v>780000</v>
      </c>
      <c r="K837" s="26">
        <v>390000</v>
      </c>
    </row>
    <row r="838" spans="1:11" ht="12" customHeight="1" x14ac:dyDescent="0.25">
      <c r="A838" s="50" t="s">
        <v>520</v>
      </c>
      <c r="B838" s="51"/>
      <c r="C838" s="51"/>
      <c r="D838" s="51"/>
      <c r="E838" s="51"/>
      <c r="F838" s="6">
        <f>SUM(F837)</f>
        <v>0</v>
      </c>
      <c r="G838" s="6">
        <f t="shared" ref="G838:H838" si="257">SUM(G837)</f>
        <v>0</v>
      </c>
      <c r="H838" s="6">
        <f t="shared" si="257"/>
        <v>0</v>
      </c>
      <c r="I838" s="6">
        <f t="shared" ref="I838:K838" si="258">SUM(I837)</f>
        <v>780000</v>
      </c>
      <c r="J838" s="6">
        <f t="shared" si="258"/>
        <v>780000</v>
      </c>
      <c r="K838" s="6">
        <f t="shared" si="258"/>
        <v>390000</v>
      </c>
    </row>
    <row r="839" spans="1:11" ht="12" customHeight="1" outlineLevel="1" x14ac:dyDescent="0.25">
      <c r="A839" s="3" t="s">
        <v>516</v>
      </c>
      <c r="B839" s="3" t="s">
        <v>521</v>
      </c>
      <c r="C839" s="3" t="s">
        <v>99</v>
      </c>
      <c r="D839" s="3" t="s">
        <v>168</v>
      </c>
      <c r="E839" s="4" t="s">
        <v>522</v>
      </c>
      <c r="F839" s="5">
        <v>0</v>
      </c>
      <c r="G839" s="5">
        <v>0</v>
      </c>
      <c r="H839" s="25">
        <v>0</v>
      </c>
      <c r="I839" s="5">
        <v>0</v>
      </c>
      <c r="J839" s="30">
        <v>0</v>
      </c>
      <c r="K839" s="5">
        <v>0</v>
      </c>
    </row>
    <row r="840" spans="1:11" ht="12" customHeight="1" outlineLevel="1" x14ac:dyDescent="0.25">
      <c r="A840" s="3" t="s">
        <v>516</v>
      </c>
      <c r="B840" s="3" t="s">
        <v>521</v>
      </c>
      <c r="C840" s="3" t="s">
        <v>523</v>
      </c>
      <c r="D840" s="3" t="s">
        <v>168</v>
      </c>
      <c r="E840" s="4" t="s">
        <v>522</v>
      </c>
      <c r="F840" s="36">
        <v>141400</v>
      </c>
      <c r="G840" s="30">
        <v>143520.97</v>
      </c>
      <c r="H840" s="25">
        <v>0</v>
      </c>
      <c r="I840" s="5">
        <v>0</v>
      </c>
      <c r="J840" s="30">
        <v>0</v>
      </c>
      <c r="K840" s="5">
        <v>0</v>
      </c>
    </row>
    <row r="841" spans="1:11" ht="12" customHeight="1" outlineLevel="1" x14ac:dyDescent="0.25">
      <c r="A841" s="3" t="s">
        <v>516</v>
      </c>
      <c r="B841" s="3" t="s">
        <v>521</v>
      </c>
      <c r="C841" s="3" t="s">
        <v>523</v>
      </c>
      <c r="D841" s="3" t="s">
        <v>236</v>
      </c>
      <c r="E841" s="4" t="s">
        <v>237</v>
      </c>
      <c r="F841" s="5">
        <v>0</v>
      </c>
      <c r="G841" s="5">
        <v>0</v>
      </c>
      <c r="H841" s="25">
        <v>0</v>
      </c>
      <c r="I841" s="5">
        <v>0</v>
      </c>
      <c r="J841" s="30">
        <v>0</v>
      </c>
      <c r="K841" s="5">
        <v>0</v>
      </c>
    </row>
    <row r="842" spans="1:11" ht="12" customHeight="1" outlineLevel="1" x14ac:dyDescent="0.25">
      <c r="A842" s="3" t="s">
        <v>516</v>
      </c>
      <c r="B842" s="3" t="s">
        <v>521</v>
      </c>
      <c r="C842" s="3" t="s">
        <v>523</v>
      </c>
      <c r="D842" s="3" t="s">
        <v>263</v>
      </c>
      <c r="E842" s="4" t="s">
        <v>264</v>
      </c>
      <c r="F842" s="5">
        <v>0</v>
      </c>
      <c r="G842" s="5">
        <v>0</v>
      </c>
      <c r="H842" s="5">
        <v>0</v>
      </c>
      <c r="I842" s="5">
        <v>1000</v>
      </c>
      <c r="J842" s="30">
        <v>217.22</v>
      </c>
      <c r="K842" s="26">
        <v>0</v>
      </c>
    </row>
    <row r="843" spans="1:11" ht="12" customHeight="1" outlineLevel="1" x14ac:dyDescent="0.25">
      <c r="A843" s="3" t="s">
        <v>516</v>
      </c>
      <c r="B843" s="3" t="s">
        <v>521</v>
      </c>
      <c r="C843" s="3" t="s">
        <v>523</v>
      </c>
      <c r="D843" s="3" t="s">
        <v>625</v>
      </c>
      <c r="E843" s="4" t="s">
        <v>626</v>
      </c>
      <c r="F843" s="5">
        <v>0</v>
      </c>
      <c r="G843" s="5">
        <v>0</v>
      </c>
      <c r="H843" s="5">
        <v>0</v>
      </c>
      <c r="I843" s="5">
        <v>11</v>
      </c>
      <c r="J843" s="30">
        <v>10.56</v>
      </c>
      <c r="K843" s="26">
        <v>0</v>
      </c>
    </row>
    <row r="844" spans="1:11" ht="12" customHeight="1" outlineLevel="1" x14ac:dyDescent="0.25">
      <c r="A844" s="3" t="s">
        <v>516</v>
      </c>
      <c r="B844" s="3" t="s">
        <v>521</v>
      </c>
      <c r="C844" s="3" t="s">
        <v>523</v>
      </c>
      <c r="D844" s="3" t="s">
        <v>144</v>
      </c>
      <c r="E844" s="4" t="s">
        <v>145</v>
      </c>
      <c r="F844" s="5">
        <v>0</v>
      </c>
      <c r="G844" s="5">
        <v>0</v>
      </c>
      <c r="H844" s="5">
        <v>0</v>
      </c>
      <c r="I844" s="5">
        <v>179000</v>
      </c>
      <c r="J844" s="36">
        <v>165529.51999999999</v>
      </c>
      <c r="K844" s="26">
        <v>255000</v>
      </c>
    </row>
    <row r="845" spans="1:11" ht="12" customHeight="1" outlineLevel="1" x14ac:dyDescent="0.25">
      <c r="A845" s="3" t="s">
        <v>516</v>
      </c>
      <c r="B845" s="3" t="s">
        <v>521</v>
      </c>
      <c r="C845" s="3" t="s">
        <v>523</v>
      </c>
      <c r="D845" s="3" t="s">
        <v>527</v>
      </c>
      <c r="E845" s="4" t="s">
        <v>528</v>
      </c>
      <c r="F845" s="5">
        <v>0</v>
      </c>
      <c r="G845" s="5">
        <v>0</v>
      </c>
      <c r="H845" s="5">
        <v>0</v>
      </c>
      <c r="I845" s="5">
        <v>5</v>
      </c>
      <c r="J845" s="30">
        <v>1.51</v>
      </c>
      <c r="K845" s="26">
        <v>0</v>
      </c>
    </row>
    <row r="846" spans="1:11" ht="12" customHeight="1" x14ac:dyDescent="0.25">
      <c r="A846" s="50" t="s">
        <v>524</v>
      </c>
      <c r="B846" s="51"/>
      <c r="C846" s="51"/>
      <c r="D846" s="51"/>
      <c r="E846" s="51"/>
      <c r="F846" s="6">
        <f t="shared" ref="F846:K846" si="259">SUM(F839:F845)</f>
        <v>141400</v>
      </c>
      <c r="G846" s="6">
        <f t="shared" si="259"/>
        <v>143520.97</v>
      </c>
      <c r="H846" s="6">
        <f t="shared" si="259"/>
        <v>0</v>
      </c>
      <c r="I846" s="6">
        <f t="shared" si="259"/>
        <v>180016</v>
      </c>
      <c r="J846" s="6">
        <f t="shared" si="259"/>
        <v>165758.81</v>
      </c>
      <c r="K846" s="6">
        <f t="shared" si="259"/>
        <v>255000</v>
      </c>
    </row>
    <row r="847" spans="1:11" ht="12" customHeight="1" outlineLevel="1" x14ac:dyDescent="0.25">
      <c r="A847" s="3" t="s">
        <v>516</v>
      </c>
      <c r="B847" s="3" t="s">
        <v>525</v>
      </c>
      <c r="C847" s="3" t="s">
        <v>526</v>
      </c>
      <c r="D847" s="3" t="s">
        <v>527</v>
      </c>
      <c r="E847" s="4" t="s">
        <v>528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26">
        <v>0</v>
      </c>
    </row>
    <row r="848" spans="1:11" ht="12" customHeight="1" x14ac:dyDescent="0.25">
      <c r="A848" s="50" t="s">
        <v>529</v>
      </c>
      <c r="B848" s="51"/>
      <c r="C848" s="51"/>
      <c r="D848" s="51"/>
      <c r="E848" s="51"/>
      <c r="F848" s="6">
        <f>SUM(F847)</f>
        <v>0</v>
      </c>
      <c r="G848" s="6">
        <f t="shared" ref="G848:H848" si="260">SUM(G847)</f>
        <v>0</v>
      </c>
      <c r="H848" s="6">
        <f t="shared" si="260"/>
        <v>0</v>
      </c>
      <c r="I848" s="6">
        <f>SUM(I847)</f>
        <v>0</v>
      </c>
      <c r="J848" s="6">
        <f t="shared" ref="J848:K848" si="261">SUM(J847)</f>
        <v>0</v>
      </c>
      <c r="K848" s="6">
        <f t="shared" si="261"/>
        <v>0</v>
      </c>
    </row>
    <row r="849" spans="1:16" ht="12" customHeight="1" outlineLevel="1" x14ac:dyDescent="0.25">
      <c r="A849" s="3" t="s">
        <v>516</v>
      </c>
      <c r="B849" s="3" t="s">
        <v>530</v>
      </c>
      <c r="C849" s="3" t="s">
        <v>531</v>
      </c>
      <c r="D849" s="3" t="s">
        <v>144</v>
      </c>
      <c r="E849" s="4" t="s">
        <v>145</v>
      </c>
      <c r="F849" s="5">
        <v>0</v>
      </c>
      <c r="G849" s="5">
        <v>0</v>
      </c>
      <c r="H849" s="5">
        <v>0</v>
      </c>
      <c r="I849" s="5">
        <v>163000</v>
      </c>
      <c r="J849" s="36">
        <v>162535</v>
      </c>
      <c r="K849" s="26">
        <v>170000</v>
      </c>
    </row>
    <row r="850" spans="1:16" ht="12" customHeight="1" x14ac:dyDescent="0.25">
      <c r="A850" s="50" t="s">
        <v>532</v>
      </c>
      <c r="B850" s="51"/>
      <c r="C850" s="51"/>
      <c r="D850" s="51"/>
      <c r="E850" s="51"/>
      <c r="F850" s="6">
        <f>SUM(F849)</f>
        <v>0</v>
      </c>
      <c r="G850" s="6">
        <f t="shared" ref="G850:H850" si="262">SUM(G849)</f>
        <v>0</v>
      </c>
      <c r="H850" s="6">
        <f t="shared" si="262"/>
        <v>0</v>
      </c>
      <c r="I850" s="6">
        <f t="shared" ref="I850:K850" si="263">SUM(I849)</f>
        <v>163000</v>
      </c>
      <c r="J850" s="6">
        <f t="shared" si="263"/>
        <v>162535</v>
      </c>
      <c r="K850" s="6">
        <f t="shared" si="263"/>
        <v>170000</v>
      </c>
    </row>
    <row r="851" spans="1:16" s="7" customFormat="1" ht="12" customHeight="1" x14ac:dyDescent="0.25">
      <c r="A851" s="55" t="s">
        <v>533</v>
      </c>
      <c r="B851" s="56"/>
      <c r="C851" s="56"/>
      <c r="D851" s="56"/>
      <c r="E851" s="56"/>
      <c r="F851" s="10">
        <f t="shared" ref="F851:K851" si="264">SUM(F836,F838,F846,F848,F850)</f>
        <v>141400</v>
      </c>
      <c r="G851" s="10">
        <f t="shared" si="264"/>
        <v>143520.97</v>
      </c>
      <c r="H851" s="10">
        <f t="shared" si="264"/>
        <v>0</v>
      </c>
      <c r="I851" s="10">
        <f t="shared" si="264"/>
        <v>1141816</v>
      </c>
      <c r="J851" s="10">
        <f t="shared" si="264"/>
        <v>1125237.8500000001</v>
      </c>
      <c r="K851" s="10">
        <f t="shared" si="264"/>
        <v>833800</v>
      </c>
    </row>
    <row r="852" spans="1:16" ht="12" customHeight="1" outlineLevel="1" x14ac:dyDescent="0.25">
      <c r="A852" s="3" t="s">
        <v>534</v>
      </c>
      <c r="B852" s="3" t="s">
        <v>535</v>
      </c>
      <c r="C852" s="3" t="s">
        <v>13</v>
      </c>
      <c r="D852" s="3" t="s">
        <v>117</v>
      </c>
      <c r="E852" s="4" t="s">
        <v>118</v>
      </c>
      <c r="F852" s="5">
        <v>76250</v>
      </c>
      <c r="G852" s="30">
        <v>76188.22</v>
      </c>
      <c r="H852" s="25">
        <v>0</v>
      </c>
      <c r="I852" s="5">
        <v>0</v>
      </c>
      <c r="J852" s="30">
        <v>0</v>
      </c>
      <c r="K852" s="5">
        <v>0</v>
      </c>
      <c r="L852" s="37"/>
      <c r="M852" s="38"/>
      <c r="N852" s="38"/>
      <c r="O852" s="38"/>
      <c r="P852" s="38"/>
    </row>
    <row r="853" spans="1:16" ht="12" customHeight="1" outlineLevel="1" x14ac:dyDescent="0.25">
      <c r="A853" s="3" t="s">
        <v>534</v>
      </c>
      <c r="B853" s="3" t="s">
        <v>535</v>
      </c>
      <c r="C853" s="3" t="s">
        <v>536</v>
      </c>
      <c r="D853" s="3" t="s">
        <v>101</v>
      </c>
      <c r="E853" s="4" t="s">
        <v>102</v>
      </c>
      <c r="F853" s="5">
        <v>0</v>
      </c>
      <c r="G853" s="30">
        <v>0</v>
      </c>
      <c r="H853" s="5">
        <v>0</v>
      </c>
      <c r="I853" s="5">
        <v>200000</v>
      </c>
      <c r="J853" s="30">
        <v>65543.08</v>
      </c>
      <c r="K853" s="26">
        <v>200000</v>
      </c>
      <c r="L853" s="37"/>
      <c r="M853" s="38"/>
      <c r="N853" s="38"/>
      <c r="O853" s="38"/>
      <c r="P853" s="38"/>
    </row>
    <row r="854" spans="1:16" ht="12" customHeight="1" outlineLevel="1" x14ac:dyDescent="0.25">
      <c r="A854" s="3" t="s">
        <v>534</v>
      </c>
      <c r="B854" s="3" t="s">
        <v>535</v>
      </c>
      <c r="C854" s="3" t="s">
        <v>537</v>
      </c>
      <c r="D854" s="3" t="s">
        <v>169</v>
      </c>
      <c r="E854" s="4" t="s">
        <v>170</v>
      </c>
      <c r="F854" s="5">
        <v>240000</v>
      </c>
      <c r="G854" s="30">
        <v>239672</v>
      </c>
      <c r="H854" s="25">
        <v>240000</v>
      </c>
      <c r="I854" s="5">
        <v>0</v>
      </c>
      <c r="J854" s="30">
        <v>0</v>
      </c>
      <c r="K854" s="5">
        <v>0</v>
      </c>
      <c r="L854" s="37"/>
      <c r="M854" s="38"/>
      <c r="N854" s="38"/>
      <c r="O854" s="38"/>
      <c r="P854" s="38"/>
    </row>
    <row r="855" spans="1:16" ht="12" customHeight="1" outlineLevel="1" x14ac:dyDescent="0.25">
      <c r="A855" s="3" t="s">
        <v>534</v>
      </c>
      <c r="B855" s="3" t="s">
        <v>535</v>
      </c>
      <c r="C855" s="3" t="s">
        <v>537</v>
      </c>
      <c r="D855" s="3" t="s">
        <v>171</v>
      </c>
      <c r="E855" s="4" t="s">
        <v>172</v>
      </c>
      <c r="F855" s="5">
        <v>25000</v>
      </c>
      <c r="G855" s="36">
        <v>25910</v>
      </c>
      <c r="H855" s="25">
        <v>30000</v>
      </c>
      <c r="I855" s="5">
        <v>0</v>
      </c>
      <c r="J855" s="30">
        <v>0</v>
      </c>
      <c r="K855" s="5">
        <v>0</v>
      </c>
      <c r="L855" s="37"/>
      <c r="M855" s="38"/>
      <c r="N855" s="38"/>
      <c r="O855" s="38"/>
      <c r="P855" s="38"/>
    </row>
    <row r="856" spans="1:16" ht="12" customHeight="1" outlineLevel="1" x14ac:dyDescent="0.25">
      <c r="A856" s="3" t="s">
        <v>534</v>
      </c>
      <c r="B856" s="3" t="s">
        <v>535</v>
      </c>
      <c r="C856" s="3" t="s">
        <v>537</v>
      </c>
      <c r="D856" s="3" t="s">
        <v>374</v>
      </c>
      <c r="E856" s="4" t="s">
        <v>375</v>
      </c>
      <c r="F856" s="5">
        <v>0</v>
      </c>
      <c r="G856" s="5">
        <v>0</v>
      </c>
      <c r="H856" s="25">
        <v>0</v>
      </c>
      <c r="I856" s="5">
        <v>0</v>
      </c>
      <c r="J856" s="30">
        <v>0</v>
      </c>
      <c r="K856" s="5">
        <v>0</v>
      </c>
      <c r="L856" s="37"/>
      <c r="M856" s="38"/>
      <c r="N856" s="38"/>
      <c r="O856" s="38"/>
      <c r="P856" s="38"/>
    </row>
    <row r="857" spans="1:16" ht="12" customHeight="1" outlineLevel="1" x14ac:dyDescent="0.25">
      <c r="A857" s="3" t="s">
        <v>534</v>
      </c>
      <c r="B857" s="3" t="s">
        <v>535</v>
      </c>
      <c r="C857" s="3" t="s">
        <v>537</v>
      </c>
      <c r="D857" s="3" t="s">
        <v>128</v>
      </c>
      <c r="E857" s="4" t="s">
        <v>129</v>
      </c>
      <c r="F857" s="5">
        <v>0</v>
      </c>
      <c r="G857" s="5">
        <v>0</v>
      </c>
      <c r="H857" s="5">
        <v>0</v>
      </c>
      <c r="I857" s="5">
        <v>0</v>
      </c>
      <c r="J857" s="30">
        <v>0</v>
      </c>
      <c r="K857" s="26">
        <v>0</v>
      </c>
      <c r="L857" s="37"/>
      <c r="M857" s="38"/>
      <c r="N857" s="38"/>
      <c r="O857" s="38"/>
      <c r="P857" s="38"/>
    </row>
    <row r="858" spans="1:16" ht="12" customHeight="1" outlineLevel="1" x14ac:dyDescent="0.25">
      <c r="A858" s="3" t="s">
        <v>534</v>
      </c>
      <c r="B858" s="3" t="s">
        <v>535</v>
      </c>
      <c r="C858" s="3" t="s">
        <v>537</v>
      </c>
      <c r="D858" s="3" t="s">
        <v>179</v>
      </c>
      <c r="E858" s="4" t="s">
        <v>180</v>
      </c>
      <c r="F858" s="5">
        <v>0</v>
      </c>
      <c r="G858" s="5">
        <v>0</v>
      </c>
      <c r="H858" s="5">
        <v>0</v>
      </c>
      <c r="I858" s="5">
        <v>30000</v>
      </c>
      <c r="J858" s="30">
        <v>23958</v>
      </c>
      <c r="K858" s="26">
        <v>35000</v>
      </c>
      <c r="L858" s="37"/>
      <c r="M858" s="38"/>
      <c r="N858" s="38"/>
      <c r="O858" s="38"/>
      <c r="P858" s="38"/>
    </row>
    <row r="859" spans="1:16" ht="12" customHeight="1" outlineLevel="1" x14ac:dyDescent="0.25">
      <c r="A859" s="3" t="s">
        <v>534</v>
      </c>
      <c r="B859" s="3" t="s">
        <v>535</v>
      </c>
      <c r="C859" s="3" t="s">
        <v>537</v>
      </c>
      <c r="D859" s="3" t="s">
        <v>130</v>
      </c>
      <c r="E859" s="4" t="s">
        <v>131</v>
      </c>
      <c r="F859" s="5">
        <v>0</v>
      </c>
      <c r="G859" s="5">
        <v>0</v>
      </c>
      <c r="H859" s="5">
        <v>0</v>
      </c>
      <c r="I859" s="5">
        <v>70000</v>
      </c>
      <c r="J859" s="30">
        <v>87927.37</v>
      </c>
      <c r="K859" s="26">
        <v>50000</v>
      </c>
      <c r="L859" s="37"/>
      <c r="M859" s="38"/>
      <c r="N859" s="38"/>
      <c r="O859" s="38"/>
      <c r="P859" s="38"/>
    </row>
    <row r="860" spans="1:16" ht="12" customHeight="1" outlineLevel="1" x14ac:dyDescent="0.25">
      <c r="A860" s="3" t="s">
        <v>534</v>
      </c>
      <c r="B860" s="3" t="s">
        <v>535</v>
      </c>
      <c r="C860" s="3" t="s">
        <v>537</v>
      </c>
      <c r="D860" s="3" t="s">
        <v>146</v>
      </c>
      <c r="E860" s="4" t="s">
        <v>147</v>
      </c>
      <c r="F860" s="5">
        <v>0</v>
      </c>
      <c r="G860" s="5">
        <v>0</v>
      </c>
      <c r="H860" s="5">
        <v>0</v>
      </c>
      <c r="I860" s="5">
        <v>93000</v>
      </c>
      <c r="J860" s="30">
        <v>92153.600000000006</v>
      </c>
      <c r="K860" s="26">
        <v>0</v>
      </c>
      <c r="L860" s="37"/>
      <c r="M860" s="38"/>
      <c r="N860" s="38"/>
      <c r="O860" s="38"/>
      <c r="P860" s="38"/>
    </row>
    <row r="861" spans="1:16" ht="12" customHeight="1" outlineLevel="1" x14ac:dyDescent="0.25">
      <c r="A861" s="3" t="s">
        <v>534</v>
      </c>
      <c r="B861" s="3" t="s">
        <v>535</v>
      </c>
      <c r="C861" s="3" t="s">
        <v>537</v>
      </c>
      <c r="D861" s="3" t="s">
        <v>181</v>
      </c>
      <c r="E861" s="4" t="s">
        <v>182</v>
      </c>
      <c r="F861" s="5">
        <v>0</v>
      </c>
      <c r="G861" s="5">
        <v>0</v>
      </c>
      <c r="H861" s="5">
        <v>0</v>
      </c>
      <c r="I861" s="5">
        <v>70000</v>
      </c>
      <c r="J861" s="30">
        <v>67760</v>
      </c>
      <c r="K861" s="26">
        <v>70000</v>
      </c>
      <c r="L861" s="37"/>
      <c r="M861" s="38"/>
      <c r="N861" s="38"/>
      <c r="O861" s="38"/>
      <c r="P861" s="38"/>
    </row>
    <row r="862" spans="1:16" ht="12" customHeight="1" outlineLevel="1" x14ac:dyDescent="0.25">
      <c r="A862" s="3" t="s">
        <v>534</v>
      </c>
      <c r="B862" s="3" t="s">
        <v>535</v>
      </c>
      <c r="C862" s="3" t="s">
        <v>537</v>
      </c>
      <c r="D862" s="3" t="s">
        <v>101</v>
      </c>
      <c r="E862" s="4" t="s">
        <v>102</v>
      </c>
      <c r="F862" s="5">
        <v>0</v>
      </c>
      <c r="G862" s="5">
        <v>0</v>
      </c>
      <c r="H862" s="5">
        <v>0</v>
      </c>
      <c r="I862" s="5">
        <v>5635500</v>
      </c>
      <c r="J862" s="30">
        <v>3844417.8</v>
      </c>
      <c r="K862" s="26">
        <v>8000000</v>
      </c>
      <c r="L862" s="42"/>
      <c r="N862" s="38"/>
      <c r="O862" s="38"/>
      <c r="P862" s="38"/>
    </row>
    <row r="863" spans="1:16" ht="12" customHeight="1" outlineLevel="1" x14ac:dyDescent="0.25">
      <c r="A863" s="3" t="s">
        <v>534</v>
      </c>
      <c r="B863" s="3" t="s">
        <v>535</v>
      </c>
      <c r="C863" s="3" t="s">
        <v>537</v>
      </c>
      <c r="D863" s="3" t="s">
        <v>84</v>
      </c>
      <c r="E863" s="4" t="s">
        <v>85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26">
        <v>0</v>
      </c>
      <c r="L863" s="37"/>
      <c r="M863" s="38"/>
      <c r="N863" s="38"/>
      <c r="O863" s="38"/>
      <c r="P863" s="38"/>
    </row>
    <row r="864" spans="1:16" ht="12" customHeight="1" outlineLevel="1" x14ac:dyDescent="0.25">
      <c r="A864" s="3" t="s">
        <v>534</v>
      </c>
      <c r="B864" s="3" t="s">
        <v>535</v>
      </c>
      <c r="C864" s="3" t="s">
        <v>538</v>
      </c>
      <c r="D864" s="3" t="s">
        <v>236</v>
      </c>
      <c r="E864" s="4" t="s">
        <v>237</v>
      </c>
      <c r="F864" s="36">
        <v>50585</v>
      </c>
      <c r="G864" s="30">
        <v>50584.6</v>
      </c>
      <c r="H864" s="25">
        <v>60000</v>
      </c>
      <c r="I864" s="5">
        <v>0</v>
      </c>
      <c r="J864" s="5">
        <v>0</v>
      </c>
      <c r="K864" s="26">
        <v>0</v>
      </c>
      <c r="L864" s="37"/>
      <c r="M864" s="38"/>
      <c r="N864" s="38"/>
      <c r="O864" s="38"/>
      <c r="P864" s="38"/>
    </row>
    <row r="865" spans="1:17" ht="12" customHeight="1" x14ac:dyDescent="0.25">
      <c r="A865" s="50" t="s">
        <v>539</v>
      </c>
      <c r="B865" s="51"/>
      <c r="C865" s="51"/>
      <c r="D865" s="51"/>
      <c r="E865" s="51"/>
      <c r="F865" s="6">
        <f>SUM(F852:F864)</f>
        <v>391835</v>
      </c>
      <c r="G865" s="6">
        <f t="shared" ref="G865:H865" si="265">SUM(G852:G864)</f>
        <v>392354.81999999995</v>
      </c>
      <c r="H865" s="6">
        <f t="shared" si="265"/>
        <v>330000</v>
      </c>
      <c r="I865" s="6">
        <f>SUM(I852:I864)</f>
        <v>6098500</v>
      </c>
      <c r="J865" s="6">
        <f t="shared" ref="J865:K865" si="266">SUM(J852:J864)</f>
        <v>4181759.8499999996</v>
      </c>
      <c r="K865" s="6">
        <f t="shared" si="266"/>
        <v>8355000</v>
      </c>
      <c r="L865" s="37"/>
      <c r="M865" s="38"/>
      <c r="N865" s="38"/>
      <c r="O865" s="38"/>
      <c r="P865" s="38"/>
    </row>
    <row r="866" spans="1:17" ht="12" customHeight="1" outlineLevel="1" x14ac:dyDescent="0.25">
      <c r="A866" s="3" t="s">
        <v>534</v>
      </c>
      <c r="B866" s="3" t="s">
        <v>540</v>
      </c>
      <c r="C866" s="3" t="s">
        <v>303</v>
      </c>
      <c r="D866" s="3" t="s">
        <v>101</v>
      </c>
      <c r="E866" s="4" t="s">
        <v>102</v>
      </c>
      <c r="F866" s="5">
        <v>0</v>
      </c>
      <c r="G866" s="5">
        <v>0</v>
      </c>
      <c r="H866" s="5">
        <v>0</v>
      </c>
      <c r="I866" s="5">
        <v>40000</v>
      </c>
      <c r="J866" s="5">
        <v>17001</v>
      </c>
      <c r="K866" s="26">
        <v>50000</v>
      </c>
    </row>
    <row r="867" spans="1:17" ht="12" customHeight="1" x14ac:dyDescent="0.25">
      <c r="A867" s="50" t="s">
        <v>541</v>
      </c>
      <c r="B867" s="51"/>
      <c r="C867" s="51"/>
      <c r="D867" s="51"/>
      <c r="E867" s="51"/>
      <c r="F867" s="6">
        <f>SUM(F866)</f>
        <v>0</v>
      </c>
      <c r="G867" s="6">
        <f t="shared" ref="G867:H867" si="267">SUM(G866)</f>
        <v>0</v>
      </c>
      <c r="H867" s="6">
        <f t="shared" si="267"/>
        <v>0</v>
      </c>
      <c r="I867" s="6">
        <f t="shared" ref="I867:K867" si="268">SUM(I866)</f>
        <v>40000</v>
      </c>
      <c r="J867" s="6">
        <f t="shared" si="268"/>
        <v>17001</v>
      </c>
      <c r="K867" s="6">
        <f t="shared" si="268"/>
        <v>50000</v>
      </c>
    </row>
    <row r="868" spans="1:17" ht="12" customHeight="1" outlineLevel="1" x14ac:dyDescent="0.25">
      <c r="A868" s="3" t="s">
        <v>534</v>
      </c>
      <c r="B868" s="3" t="s">
        <v>542</v>
      </c>
      <c r="C868" s="3" t="s">
        <v>543</v>
      </c>
      <c r="D868" s="3" t="s">
        <v>128</v>
      </c>
      <c r="E868" s="4" t="s">
        <v>129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26">
        <v>2500</v>
      </c>
    </row>
    <row r="869" spans="1:17" ht="12" customHeight="1" outlineLevel="1" x14ac:dyDescent="0.25">
      <c r="A869" s="3" t="s">
        <v>534</v>
      </c>
      <c r="B869" s="3" t="s">
        <v>542</v>
      </c>
      <c r="C869" s="3" t="s">
        <v>543</v>
      </c>
      <c r="D869" s="3" t="s">
        <v>130</v>
      </c>
      <c r="E869" s="4" t="s">
        <v>131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26">
        <v>3000</v>
      </c>
    </row>
    <row r="870" spans="1:17" ht="12" customHeight="1" outlineLevel="1" x14ac:dyDescent="0.25">
      <c r="A870" s="3" t="s">
        <v>534</v>
      </c>
      <c r="B870" s="3" t="s">
        <v>542</v>
      </c>
      <c r="C870" s="3" t="s">
        <v>543</v>
      </c>
      <c r="D870" s="3" t="s">
        <v>101</v>
      </c>
      <c r="E870" s="4" t="s">
        <v>102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26">
        <v>10000</v>
      </c>
    </row>
    <row r="871" spans="1:17" ht="12" customHeight="1" outlineLevel="1" x14ac:dyDescent="0.25">
      <c r="A871" s="3" t="s">
        <v>534</v>
      </c>
      <c r="B871" s="3" t="s">
        <v>542</v>
      </c>
      <c r="C871" s="3" t="s">
        <v>543</v>
      </c>
      <c r="D871" s="3" t="s">
        <v>160</v>
      </c>
      <c r="E871" s="4" t="s">
        <v>161</v>
      </c>
      <c r="F871" s="5">
        <v>0</v>
      </c>
      <c r="G871" s="5">
        <v>0</v>
      </c>
      <c r="H871" s="5">
        <v>0</v>
      </c>
      <c r="I871" s="5">
        <v>8000</v>
      </c>
      <c r="J871" s="5">
        <v>7309</v>
      </c>
      <c r="K871" s="26">
        <v>15000</v>
      </c>
    </row>
    <row r="872" spans="1:17" ht="12" customHeight="1" outlineLevel="1" x14ac:dyDescent="0.25">
      <c r="A872" s="3" t="s">
        <v>534</v>
      </c>
      <c r="B872" s="3" t="s">
        <v>542</v>
      </c>
      <c r="C872" s="3" t="s">
        <v>543</v>
      </c>
      <c r="D872" s="3" t="s">
        <v>162</v>
      </c>
      <c r="E872" s="4" t="s">
        <v>163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  <c r="K872" s="26">
        <v>3000</v>
      </c>
    </row>
    <row r="873" spans="1:17" ht="12" customHeight="1" x14ac:dyDescent="0.25">
      <c r="A873" s="50" t="s">
        <v>544</v>
      </c>
      <c r="B873" s="51"/>
      <c r="C873" s="51"/>
      <c r="D873" s="51"/>
      <c r="E873" s="51"/>
      <c r="F873" s="6">
        <f>SUM(F868:F872)</f>
        <v>0</v>
      </c>
      <c r="G873" s="6">
        <f t="shared" ref="G873:H873" si="269">SUM(G868:G872)</f>
        <v>0</v>
      </c>
      <c r="H873" s="6">
        <f t="shared" si="269"/>
        <v>0</v>
      </c>
      <c r="I873" s="6">
        <f t="shared" ref="I873:K873" si="270">SUM(I868:I872)</f>
        <v>8000</v>
      </c>
      <c r="J873" s="6">
        <f t="shared" si="270"/>
        <v>7309</v>
      </c>
      <c r="K873" s="6">
        <f t="shared" si="270"/>
        <v>33500</v>
      </c>
    </row>
    <row r="874" spans="1:17" ht="12" customHeight="1" outlineLevel="1" x14ac:dyDescent="0.25">
      <c r="A874" s="3" t="s">
        <v>534</v>
      </c>
      <c r="B874" s="3" t="s">
        <v>545</v>
      </c>
      <c r="C874" s="3" t="s">
        <v>274</v>
      </c>
      <c r="D874" s="3" t="s">
        <v>80</v>
      </c>
      <c r="E874" s="4" t="s">
        <v>81</v>
      </c>
      <c r="F874" s="5">
        <v>800000</v>
      </c>
      <c r="G874" s="36">
        <v>805182.17</v>
      </c>
      <c r="H874" s="25">
        <v>1500000</v>
      </c>
      <c r="I874" s="5">
        <v>0</v>
      </c>
      <c r="J874" s="5">
        <v>0</v>
      </c>
      <c r="K874" s="5">
        <v>0</v>
      </c>
    </row>
    <row r="875" spans="1:17" ht="12" customHeight="1" x14ac:dyDescent="0.25">
      <c r="A875" s="50" t="s">
        <v>546</v>
      </c>
      <c r="B875" s="51"/>
      <c r="C875" s="51"/>
      <c r="D875" s="51"/>
      <c r="E875" s="51"/>
      <c r="F875" s="6">
        <f>SUM(F874)</f>
        <v>800000</v>
      </c>
      <c r="G875" s="6">
        <f t="shared" ref="G875:H875" si="271">SUM(G874)</f>
        <v>805182.17</v>
      </c>
      <c r="H875" s="6">
        <f t="shared" si="271"/>
        <v>1500000</v>
      </c>
      <c r="I875" s="6">
        <f>SUM(I874)</f>
        <v>0</v>
      </c>
      <c r="J875" s="6">
        <f t="shared" ref="J875:K875" si="272">SUM(J874)</f>
        <v>0</v>
      </c>
      <c r="K875" s="6">
        <f t="shared" si="272"/>
        <v>0</v>
      </c>
    </row>
    <row r="876" spans="1:17" ht="12" customHeight="1" outlineLevel="1" x14ac:dyDescent="0.25">
      <c r="A876" s="3" t="s">
        <v>534</v>
      </c>
      <c r="B876" s="3" t="s">
        <v>547</v>
      </c>
      <c r="C876" s="3" t="s">
        <v>548</v>
      </c>
      <c r="D876" s="3" t="s">
        <v>169</v>
      </c>
      <c r="E876" s="4" t="s">
        <v>170</v>
      </c>
      <c r="F876" s="5">
        <v>122000</v>
      </c>
      <c r="G876" s="30">
        <v>54026</v>
      </c>
      <c r="H876" s="25">
        <v>200000</v>
      </c>
      <c r="I876" s="5">
        <v>0</v>
      </c>
      <c r="J876" s="5">
        <v>0</v>
      </c>
      <c r="K876" s="5">
        <v>0</v>
      </c>
    </row>
    <row r="877" spans="1:17" ht="12" customHeight="1" outlineLevel="1" x14ac:dyDescent="0.25">
      <c r="A877" s="3" t="s">
        <v>534</v>
      </c>
      <c r="B877" s="3" t="s">
        <v>596</v>
      </c>
      <c r="C877" s="3" t="s">
        <v>548</v>
      </c>
      <c r="D877" s="3" t="s">
        <v>80</v>
      </c>
      <c r="E877" s="4" t="s">
        <v>81</v>
      </c>
      <c r="F877" s="5">
        <v>26000</v>
      </c>
      <c r="G877" s="30">
        <v>20000</v>
      </c>
      <c r="H877" s="25">
        <v>0</v>
      </c>
      <c r="I877" s="5">
        <v>0</v>
      </c>
      <c r="J877" s="5">
        <v>0</v>
      </c>
      <c r="K877" s="5">
        <v>0</v>
      </c>
    </row>
    <row r="878" spans="1:17" ht="12" customHeight="1" outlineLevel="1" x14ac:dyDescent="0.25">
      <c r="A878" s="3" t="s">
        <v>534</v>
      </c>
      <c r="B878" s="3" t="s">
        <v>547</v>
      </c>
      <c r="C878" s="3" t="s">
        <v>548</v>
      </c>
      <c r="D878" s="3" t="s">
        <v>128</v>
      </c>
      <c r="E878" s="4" t="s">
        <v>129</v>
      </c>
      <c r="F878" s="5">
        <v>0</v>
      </c>
      <c r="G878" s="5">
        <v>0</v>
      </c>
      <c r="H878" s="5">
        <v>0</v>
      </c>
      <c r="I878" s="5">
        <v>0</v>
      </c>
      <c r="J878" s="5">
        <v>0</v>
      </c>
      <c r="K878" s="26">
        <v>0</v>
      </c>
    </row>
    <row r="879" spans="1:17" ht="12" customHeight="1" outlineLevel="1" x14ac:dyDescent="0.25">
      <c r="A879" s="3" t="s">
        <v>534</v>
      </c>
      <c r="B879" s="3" t="s">
        <v>547</v>
      </c>
      <c r="C879" s="3" t="s">
        <v>548</v>
      </c>
      <c r="D879" s="3" t="s">
        <v>130</v>
      </c>
      <c r="E879" s="4" t="s">
        <v>131</v>
      </c>
      <c r="F879" s="5">
        <v>0</v>
      </c>
      <c r="G879" s="5">
        <v>0</v>
      </c>
      <c r="H879" s="5">
        <v>0</v>
      </c>
      <c r="I879" s="5">
        <v>0</v>
      </c>
      <c r="J879" s="5">
        <v>0</v>
      </c>
      <c r="K879" s="26">
        <v>0</v>
      </c>
    </row>
    <row r="880" spans="1:17" ht="12" customHeight="1" outlineLevel="1" x14ac:dyDescent="0.25">
      <c r="A880" s="3" t="s">
        <v>534</v>
      </c>
      <c r="B880" s="3" t="s">
        <v>547</v>
      </c>
      <c r="C880" s="3" t="s">
        <v>548</v>
      </c>
      <c r="D880" s="3" t="s">
        <v>101</v>
      </c>
      <c r="E880" s="4" t="s">
        <v>102</v>
      </c>
      <c r="F880" s="5">
        <v>0</v>
      </c>
      <c r="G880" s="5">
        <v>0</v>
      </c>
      <c r="H880" s="5">
        <v>0</v>
      </c>
      <c r="I880" s="5">
        <v>300000</v>
      </c>
      <c r="J880" s="36">
        <v>104219</v>
      </c>
      <c r="K880" s="26">
        <v>500000</v>
      </c>
      <c r="L880" s="44"/>
      <c r="M880" s="45"/>
      <c r="N880" s="45"/>
      <c r="O880" s="45"/>
      <c r="P880" s="45"/>
      <c r="Q880" s="45"/>
    </row>
    <row r="881" spans="1:17" ht="12" customHeight="1" x14ac:dyDescent="0.25">
      <c r="A881" s="50" t="s">
        <v>549</v>
      </c>
      <c r="B881" s="51"/>
      <c r="C881" s="51"/>
      <c r="D881" s="51"/>
      <c r="E881" s="51"/>
      <c r="F881" s="6">
        <f>SUM(F876:F880)</f>
        <v>148000</v>
      </c>
      <c r="G881" s="6">
        <f t="shared" ref="G881:H881" si="273">SUM(G876:G880)</f>
        <v>74026</v>
      </c>
      <c r="H881" s="6">
        <f t="shared" si="273"/>
        <v>200000</v>
      </c>
      <c r="I881" s="6">
        <f>SUM(I876:I880)</f>
        <v>300000</v>
      </c>
      <c r="J881" s="6">
        <f t="shared" ref="J881:K881" si="274">SUM(J876:J880)</f>
        <v>104219</v>
      </c>
      <c r="K881" s="6">
        <f t="shared" si="274"/>
        <v>500000</v>
      </c>
      <c r="L881" s="44"/>
      <c r="M881" s="45"/>
      <c r="N881" s="45"/>
      <c r="O881" s="45"/>
      <c r="P881" s="45"/>
      <c r="Q881" s="45"/>
    </row>
    <row r="882" spans="1:17" ht="12" customHeight="1" outlineLevel="1" x14ac:dyDescent="0.25">
      <c r="A882" s="3" t="s">
        <v>534</v>
      </c>
      <c r="B882" s="3" t="s">
        <v>550</v>
      </c>
      <c r="C882" s="3" t="s">
        <v>551</v>
      </c>
      <c r="D882" s="3" t="s">
        <v>91</v>
      </c>
      <c r="E882" s="4" t="s">
        <v>92</v>
      </c>
      <c r="F882" s="5">
        <v>0</v>
      </c>
      <c r="G882" s="5">
        <v>0</v>
      </c>
      <c r="H882" s="5">
        <v>0</v>
      </c>
      <c r="I882" s="5">
        <v>30000</v>
      </c>
      <c r="J882" s="5">
        <v>30000</v>
      </c>
      <c r="K882" s="26">
        <v>40000</v>
      </c>
    </row>
    <row r="883" spans="1:17" ht="12" customHeight="1" x14ac:dyDescent="0.25">
      <c r="A883" s="50" t="s">
        <v>552</v>
      </c>
      <c r="B883" s="51"/>
      <c r="C883" s="51"/>
      <c r="D883" s="51"/>
      <c r="E883" s="51"/>
      <c r="F883" s="6">
        <f>SUM(F882)</f>
        <v>0</v>
      </c>
      <c r="G883" s="6">
        <f t="shared" ref="G883:H883" si="275">SUM(G882)</f>
        <v>0</v>
      </c>
      <c r="H883" s="6">
        <f t="shared" si="275"/>
        <v>0</v>
      </c>
      <c r="I883" s="6">
        <f t="shared" ref="I883:K883" si="276">SUM(I882)</f>
        <v>30000</v>
      </c>
      <c r="J883" s="6">
        <f t="shared" si="276"/>
        <v>30000</v>
      </c>
      <c r="K883" s="6">
        <f t="shared" si="276"/>
        <v>40000</v>
      </c>
    </row>
    <row r="884" spans="1:17" ht="12" customHeight="1" outlineLevel="1" x14ac:dyDescent="0.25">
      <c r="A884" s="3" t="s">
        <v>534</v>
      </c>
      <c r="B884" s="3" t="s">
        <v>553</v>
      </c>
      <c r="C884" s="3" t="s">
        <v>554</v>
      </c>
      <c r="D884" s="3" t="s">
        <v>130</v>
      </c>
      <c r="E884" s="4" t="s">
        <v>131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26">
        <v>0</v>
      </c>
    </row>
    <row r="885" spans="1:17" ht="12" customHeight="1" outlineLevel="1" x14ac:dyDescent="0.25">
      <c r="A885" s="3" t="s">
        <v>534</v>
      </c>
      <c r="B885" s="3" t="s">
        <v>553</v>
      </c>
      <c r="C885" s="3" t="s">
        <v>554</v>
      </c>
      <c r="D885" s="3" t="s">
        <v>101</v>
      </c>
      <c r="E885" s="4" t="s">
        <v>102</v>
      </c>
      <c r="F885" s="5">
        <v>0</v>
      </c>
      <c r="G885" s="5">
        <v>0</v>
      </c>
      <c r="H885" s="5">
        <v>0</v>
      </c>
      <c r="I885" s="5">
        <v>20000</v>
      </c>
      <c r="J885" s="5">
        <v>0</v>
      </c>
      <c r="K885" s="26">
        <v>10000</v>
      </c>
    </row>
    <row r="886" spans="1:17" ht="12" customHeight="1" x14ac:dyDescent="0.25">
      <c r="A886" s="50" t="s">
        <v>555</v>
      </c>
      <c r="B886" s="51"/>
      <c r="C886" s="51"/>
      <c r="D886" s="51"/>
      <c r="E886" s="51"/>
      <c r="F886" s="6">
        <f>SUM(F884:F885)</f>
        <v>0</v>
      </c>
      <c r="G886" s="6">
        <f t="shared" ref="G886:H886" si="277">SUM(G884:G885)</f>
        <v>0</v>
      </c>
      <c r="H886" s="6">
        <f t="shared" si="277"/>
        <v>0</v>
      </c>
      <c r="I886" s="6">
        <f t="shared" ref="I886:K886" si="278">SUM(I884:I885)</f>
        <v>20000</v>
      </c>
      <c r="J886" s="6">
        <f t="shared" si="278"/>
        <v>0</v>
      </c>
      <c r="K886" s="6">
        <f t="shared" si="278"/>
        <v>10000</v>
      </c>
    </row>
    <row r="887" spans="1:17" ht="12" customHeight="1" outlineLevel="1" x14ac:dyDescent="0.25">
      <c r="A887" s="3" t="s">
        <v>534</v>
      </c>
      <c r="B887" s="3" t="s">
        <v>556</v>
      </c>
      <c r="C887" s="3" t="s">
        <v>557</v>
      </c>
      <c r="D887" s="3" t="s">
        <v>128</v>
      </c>
      <c r="E887" s="4" t="s">
        <v>129</v>
      </c>
      <c r="F887" s="5">
        <v>0</v>
      </c>
      <c r="G887" s="5">
        <v>0</v>
      </c>
      <c r="H887" s="5">
        <v>0</v>
      </c>
      <c r="I887" s="5">
        <v>8000</v>
      </c>
      <c r="J887" s="5">
        <v>0</v>
      </c>
      <c r="K887" s="26">
        <v>8000</v>
      </c>
    </row>
    <row r="888" spans="1:17" ht="12" customHeight="1" outlineLevel="1" x14ac:dyDescent="0.25">
      <c r="A888" s="3" t="s">
        <v>534</v>
      </c>
      <c r="B888" s="3" t="s">
        <v>556</v>
      </c>
      <c r="C888" s="3" t="s">
        <v>557</v>
      </c>
      <c r="D888" s="3" t="s">
        <v>130</v>
      </c>
      <c r="E888" s="4" t="s">
        <v>131</v>
      </c>
      <c r="F888" s="5">
        <v>0</v>
      </c>
      <c r="G888" s="5">
        <v>0</v>
      </c>
      <c r="H888" s="5">
        <v>0</v>
      </c>
      <c r="I888" s="5">
        <v>20000</v>
      </c>
      <c r="J888" s="5">
        <v>15233</v>
      </c>
      <c r="K888" s="26">
        <v>25000</v>
      </c>
    </row>
    <row r="889" spans="1:17" ht="12" customHeight="1" outlineLevel="1" x14ac:dyDescent="0.25">
      <c r="A889" s="3" t="s">
        <v>534</v>
      </c>
      <c r="B889" s="3" t="s">
        <v>556</v>
      </c>
      <c r="C889" s="3" t="s">
        <v>557</v>
      </c>
      <c r="D889" s="3" t="s">
        <v>101</v>
      </c>
      <c r="E889" s="4" t="s">
        <v>102</v>
      </c>
      <c r="F889" s="5">
        <v>0</v>
      </c>
      <c r="G889" s="5">
        <v>0</v>
      </c>
      <c r="H889" s="5">
        <v>0</v>
      </c>
      <c r="I889" s="5">
        <v>5000</v>
      </c>
      <c r="J889" s="5">
        <v>0</v>
      </c>
      <c r="K889" s="26">
        <v>5000</v>
      </c>
    </row>
    <row r="890" spans="1:17" ht="12" customHeight="1" x14ac:dyDescent="0.25">
      <c r="A890" s="50" t="s">
        <v>558</v>
      </c>
      <c r="B890" s="51"/>
      <c r="C890" s="51"/>
      <c r="D890" s="51"/>
      <c r="E890" s="51"/>
      <c r="F890" s="6">
        <f>SUM(F887:F889)</f>
        <v>0</v>
      </c>
      <c r="G890" s="6">
        <f t="shared" ref="G890:H890" si="279">SUM(G887:G889)</f>
        <v>0</v>
      </c>
      <c r="H890" s="6">
        <f t="shared" si="279"/>
        <v>0</v>
      </c>
      <c r="I890" s="6">
        <f t="shared" ref="I890:K890" si="280">SUM(I887:I889)</f>
        <v>33000</v>
      </c>
      <c r="J890" s="6">
        <f t="shared" si="280"/>
        <v>15233</v>
      </c>
      <c r="K890" s="6">
        <f t="shared" si="280"/>
        <v>38000</v>
      </c>
    </row>
    <row r="891" spans="1:17" ht="12" customHeight="1" outlineLevel="1" x14ac:dyDescent="0.25">
      <c r="A891" s="3" t="s">
        <v>534</v>
      </c>
      <c r="B891" s="3" t="s">
        <v>559</v>
      </c>
      <c r="C891" s="3" t="s">
        <v>560</v>
      </c>
      <c r="D891" s="3" t="s">
        <v>91</v>
      </c>
      <c r="E891" s="4" t="s">
        <v>92</v>
      </c>
      <c r="F891" s="5">
        <v>0</v>
      </c>
      <c r="G891" s="5">
        <v>0</v>
      </c>
      <c r="H891" s="5">
        <v>0</v>
      </c>
      <c r="I891" s="5">
        <v>10000</v>
      </c>
      <c r="J891" s="5">
        <v>0</v>
      </c>
      <c r="K891" s="26">
        <v>50000</v>
      </c>
    </row>
    <row r="892" spans="1:17" ht="12" customHeight="1" x14ac:dyDescent="0.25">
      <c r="A892" s="50" t="s">
        <v>561</v>
      </c>
      <c r="B892" s="51"/>
      <c r="C892" s="51"/>
      <c r="D892" s="51"/>
      <c r="E892" s="51"/>
      <c r="F892" s="6">
        <f>SUM(F891)</f>
        <v>0</v>
      </c>
      <c r="G892" s="6">
        <f t="shared" ref="G892:H892" si="281">SUM(G891)</f>
        <v>0</v>
      </c>
      <c r="H892" s="6">
        <f t="shared" si="281"/>
        <v>0</v>
      </c>
      <c r="I892" s="6">
        <f t="shared" ref="I892:K892" si="282">SUM(I891)</f>
        <v>10000</v>
      </c>
      <c r="J892" s="6">
        <f t="shared" si="282"/>
        <v>0</v>
      </c>
      <c r="K892" s="6">
        <f t="shared" si="282"/>
        <v>50000</v>
      </c>
    </row>
    <row r="893" spans="1:17" ht="12" customHeight="1" outlineLevel="1" x14ac:dyDescent="0.25">
      <c r="A893" s="3" t="s">
        <v>534</v>
      </c>
      <c r="B893" s="3" t="s">
        <v>562</v>
      </c>
      <c r="C893" s="3" t="s">
        <v>563</v>
      </c>
      <c r="D893" s="3" t="s">
        <v>169</v>
      </c>
      <c r="E893" s="4" t="s">
        <v>170</v>
      </c>
      <c r="F893" s="5">
        <v>0</v>
      </c>
      <c r="G893" s="5">
        <v>0</v>
      </c>
      <c r="H893" s="25">
        <v>0</v>
      </c>
      <c r="I893" s="5">
        <v>0</v>
      </c>
      <c r="J893" s="5">
        <v>0</v>
      </c>
      <c r="K893" s="5">
        <v>0</v>
      </c>
    </row>
    <row r="894" spans="1:17" ht="12" customHeight="1" outlineLevel="1" x14ac:dyDescent="0.25">
      <c r="A894" s="3" t="s">
        <v>534</v>
      </c>
      <c r="B894" s="3" t="s">
        <v>562</v>
      </c>
      <c r="C894" s="3" t="s">
        <v>563</v>
      </c>
      <c r="D894" s="3" t="s">
        <v>130</v>
      </c>
      <c r="E894" s="4" t="s">
        <v>131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  <c r="K894" s="26">
        <v>0</v>
      </c>
    </row>
    <row r="895" spans="1:17" ht="12" customHeight="1" outlineLevel="1" x14ac:dyDescent="0.25">
      <c r="A895" s="3" t="s">
        <v>534</v>
      </c>
      <c r="B895" s="3" t="s">
        <v>562</v>
      </c>
      <c r="C895" s="3" t="s">
        <v>563</v>
      </c>
      <c r="D895" s="3" t="s">
        <v>101</v>
      </c>
      <c r="E895" s="4" t="s">
        <v>102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  <c r="K895" s="26">
        <v>0</v>
      </c>
    </row>
    <row r="896" spans="1:17" ht="12" customHeight="1" outlineLevel="1" x14ac:dyDescent="0.25">
      <c r="A896" s="3" t="s">
        <v>534</v>
      </c>
      <c r="B896" s="3" t="s">
        <v>562</v>
      </c>
      <c r="C896" s="3" t="s">
        <v>563</v>
      </c>
      <c r="D896" s="3" t="s">
        <v>84</v>
      </c>
      <c r="E896" s="4" t="s">
        <v>85</v>
      </c>
      <c r="F896" s="5">
        <v>0</v>
      </c>
      <c r="G896" s="5">
        <v>0</v>
      </c>
      <c r="H896" s="5">
        <v>0</v>
      </c>
      <c r="I896" s="5">
        <v>40000</v>
      </c>
      <c r="J896" s="5">
        <v>0</v>
      </c>
      <c r="K896" s="26">
        <v>100000</v>
      </c>
    </row>
    <row r="897" spans="1:11" ht="12" customHeight="1" x14ac:dyDescent="0.25">
      <c r="A897" s="50" t="s">
        <v>564</v>
      </c>
      <c r="B897" s="51"/>
      <c r="C897" s="51"/>
      <c r="D897" s="51"/>
      <c r="E897" s="51"/>
      <c r="F897" s="6">
        <f>SUM(F893:F896)</f>
        <v>0</v>
      </c>
      <c r="G897" s="6">
        <f t="shared" ref="G897:H897" si="283">SUM(G893:G896)</f>
        <v>0</v>
      </c>
      <c r="H897" s="6">
        <f t="shared" si="283"/>
        <v>0</v>
      </c>
      <c r="I897" s="6">
        <f>SUM(I893:I896)</f>
        <v>40000</v>
      </c>
      <c r="J897" s="6">
        <f t="shared" ref="J897:K897" si="284">SUM(J893:J896)</f>
        <v>0</v>
      </c>
      <c r="K897" s="6">
        <f t="shared" si="284"/>
        <v>100000</v>
      </c>
    </row>
    <row r="898" spans="1:11" ht="12" customHeight="1" outlineLevel="1" x14ac:dyDescent="0.25">
      <c r="A898" s="3" t="s">
        <v>534</v>
      </c>
      <c r="B898" s="3" t="s">
        <v>565</v>
      </c>
      <c r="C898" s="3" t="s">
        <v>566</v>
      </c>
      <c r="D898" s="3" t="s">
        <v>101</v>
      </c>
      <c r="E898" s="4" t="s">
        <v>102</v>
      </c>
      <c r="F898" s="5">
        <v>0</v>
      </c>
      <c r="G898" s="5">
        <v>0</v>
      </c>
      <c r="H898" s="5">
        <v>0</v>
      </c>
      <c r="I898" s="5">
        <v>0</v>
      </c>
      <c r="J898" s="5">
        <v>0</v>
      </c>
      <c r="K898" s="26">
        <v>0</v>
      </c>
    </row>
    <row r="899" spans="1:11" ht="12" customHeight="1" x14ac:dyDescent="0.25">
      <c r="A899" s="50" t="s">
        <v>567</v>
      </c>
      <c r="B899" s="51"/>
      <c r="C899" s="51"/>
      <c r="D899" s="51"/>
      <c r="E899" s="51"/>
      <c r="F899" s="6">
        <f>SUM(F898)</f>
        <v>0</v>
      </c>
      <c r="G899" s="6">
        <f t="shared" ref="G899:H899" si="285">SUM(G898)</f>
        <v>0</v>
      </c>
      <c r="H899" s="6">
        <f t="shared" si="285"/>
        <v>0</v>
      </c>
      <c r="I899" s="6">
        <f t="shared" ref="I899:K899" si="286">SUM(I898)</f>
        <v>0</v>
      </c>
      <c r="J899" s="6">
        <f t="shared" si="286"/>
        <v>0</v>
      </c>
      <c r="K899" s="6">
        <f t="shared" si="286"/>
        <v>0</v>
      </c>
    </row>
    <row r="900" spans="1:11" ht="12" customHeight="1" outlineLevel="1" x14ac:dyDescent="0.25">
      <c r="A900" s="3" t="s">
        <v>534</v>
      </c>
      <c r="B900" s="3" t="s">
        <v>568</v>
      </c>
      <c r="C900" s="3" t="s">
        <v>569</v>
      </c>
      <c r="D900" s="3" t="s">
        <v>101</v>
      </c>
      <c r="E900" s="4" t="s">
        <v>102</v>
      </c>
      <c r="F900" s="5">
        <v>0</v>
      </c>
      <c r="G900" s="5">
        <v>0</v>
      </c>
      <c r="H900" s="5">
        <v>0</v>
      </c>
      <c r="I900" s="5">
        <v>0</v>
      </c>
      <c r="J900" s="5">
        <v>0</v>
      </c>
      <c r="K900" s="26">
        <v>0</v>
      </c>
    </row>
    <row r="901" spans="1:11" ht="12" customHeight="1" x14ac:dyDescent="0.25">
      <c r="A901" s="50" t="s">
        <v>570</v>
      </c>
      <c r="B901" s="51"/>
      <c r="C901" s="51"/>
      <c r="D901" s="51"/>
      <c r="E901" s="51"/>
      <c r="F901" s="6">
        <f>SUM(F900)</f>
        <v>0</v>
      </c>
      <c r="G901" s="6">
        <f t="shared" ref="G901:H901" si="287">SUM(G900)</f>
        <v>0</v>
      </c>
      <c r="H901" s="6">
        <f t="shared" si="287"/>
        <v>0</v>
      </c>
      <c r="I901" s="6">
        <f t="shared" ref="I901:K901" si="288">SUM(I900)</f>
        <v>0</v>
      </c>
      <c r="J901" s="6">
        <f t="shared" si="288"/>
        <v>0</v>
      </c>
      <c r="K901" s="6">
        <f t="shared" si="288"/>
        <v>0</v>
      </c>
    </row>
    <row r="902" spans="1:11" ht="12" customHeight="1" outlineLevel="1" x14ac:dyDescent="0.25">
      <c r="A902" s="3" t="s">
        <v>534</v>
      </c>
      <c r="B902" s="3" t="s">
        <v>571</v>
      </c>
      <c r="C902" s="3" t="s">
        <v>572</v>
      </c>
      <c r="D902" s="3" t="s">
        <v>128</v>
      </c>
      <c r="E902" s="4" t="s">
        <v>129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  <c r="K902" s="26">
        <v>0</v>
      </c>
    </row>
    <row r="903" spans="1:11" ht="12" customHeight="1" outlineLevel="1" x14ac:dyDescent="0.25">
      <c r="A903" s="3" t="s">
        <v>534</v>
      </c>
      <c r="B903" s="3" t="s">
        <v>571</v>
      </c>
      <c r="C903" s="3" t="s">
        <v>572</v>
      </c>
      <c r="D903" s="3" t="s">
        <v>130</v>
      </c>
      <c r="E903" s="4" t="s">
        <v>131</v>
      </c>
      <c r="F903" s="5">
        <v>0</v>
      </c>
      <c r="G903" s="5">
        <v>0</v>
      </c>
      <c r="H903" s="5">
        <v>0</v>
      </c>
      <c r="I903" s="5">
        <v>0</v>
      </c>
      <c r="J903" s="5">
        <v>0</v>
      </c>
      <c r="K903" s="26">
        <v>0</v>
      </c>
    </row>
    <row r="904" spans="1:11" ht="12" customHeight="1" outlineLevel="1" x14ac:dyDescent="0.25">
      <c r="A904" s="3" t="s">
        <v>534</v>
      </c>
      <c r="B904" s="3" t="s">
        <v>571</v>
      </c>
      <c r="C904" s="3" t="s">
        <v>572</v>
      </c>
      <c r="D904" s="3" t="s">
        <v>101</v>
      </c>
      <c r="E904" s="4" t="s">
        <v>102</v>
      </c>
      <c r="F904" s="5">
        <v>0</v>
      </c>
      <c r="G904" s="5">
        <v>0</v>
      </c>
      <c r="H904" s="5">
        <v>0</v>
      </c>
      <c r="I904" s="5">
        <v>40000</v>
      </c>
      <c r="J904" s="5">
        <v>0</v>
      </c>
      <c r="K904" s="26">
        <v>40000</v>
      </c>
    </row>
    <row r="905" spans="1:11" ht="12" customHeight="1" outlineLevel="1" x14ac:dyDescent="0.25">
      <c r="A905" s="3" t="s">
        <v>534</v>
      </c>
      <c r="B905" s="3" t="s">
        <v>571</v>
      </c>
      <c r="C905" s="3" t="s">
        <v>572</v>
      </c>
      <c r="D905" s="3" t="s">
        <v>84</v>
      </c>
      <c r="E905" s="4" t="s">
        <v>85</v>
      </c>
      <c r="F905" s="5">
        <v>0</v>
      </c>
      <c r="G905" s="5">
        <v>0</v>
      </c>
      <c r="H905" s="5">
        <v>0</v>
      </c>
      <c r="I905" s="5">
        <v>40000</v>
      </c>
      <c r="J905" s="5">
        <v>0</v>
      </c>
      <c r="K905" s="26">
        <v>0</v>
      </c>
    </row>
    <row r="906" spans="1:11" ht="12" customHeight="1" outlineLevel="1" x14ac:dyDescent="0.25">
      <c r="A906" s="3" t="s">
        <v>534</v>
      </c>
      <c r="B906" s="3" t="s">
        <v>571</v>
      </c>
      <c r="C906" s="3" t="s">
        <v>572</v>
      </c>
      <c r="D906" s="3" t="s">
        <v>573</v>
      </c>
      <c r="E906" s="4" t="s">
        <v>574</v>
      </c>
      <c r="F906" s="5">
        <v>0</v>
      </c>
      <c r="G906" s="5">
        <v>0</v>
      </c>
      <c r="H906" s="5">
        <v>0</v>
      </c>
      <c r="I906" s="5">
        <v>20000</v>
      </c>
      <c r="J906" s="5">
        <v>10000</v>
      </c>
      <c r="K906" s="26">
        <v>20000</v>
      </c>
    </row>
    <row r="907" spans="1:11" ht="12" customHeight="1" x14ac:dyDescent="0.25">
      <c r="A907" s="50" t="s">
        <v>575</v>
      </c>
      <c r="B907" s="51"/>
      <c r="C907" s="51"/>
      <c r="D907" s="51"/>
      <c r="E907" s="51"/>
      <c r="F907" s="6">
        <f>SUM(F902:F906)</f>
        <v>0</v>
      </c>
      <c r="G907" s="6">
        <f t="shared" ref="G907:H907" si="289">SUM(G902:G906)</f>
        <v>0</v>
      </c>
      <c r="H907" s="6">
        <f t="shared" si="289"/>
        <v>0</v>
      </c>
      <c r="I907" s="6">
        <f t="shared" ref="I907:K907" si="290">SUM(I902:I906)</f>
        <v>100000</v>
      </c>
      <c r="J907" s="6">
        <f t="shared" si="290"/>
        <v>10000</v>
      </c>
      <c r="K907" s="6">
        <f t="shared" si="290"/>
        <v>60000</v>
      </c>
    </row>
    <row r="908" spans="1:11" s="7" customFormat="1" ht="12" customHeight="1" x14ac:dyDescent="0.25">
      <c r="A908" s="55" t="s">
        <v>576</v>
      </c>
      <c r="B908" s="56"/>
      <c r="C908" s="56"/>
      <c r="D908" s="56"/>
      <c r="E908" s="56"/>
      <c r="F908" s="10">
        <f>SUM(F865,F867,F873,F875,F881,F883,F886,F890,F892,F897,F899,F901,F907)</f>
        <v>1339835</v>
      </c>
      <c r="G908" s="10">
        <f t="shared" ref="G908:H908" si="291">SUM(G865,G867,G873,G875,G881,G883,G886,G890,G892,G897,G899,G901,G907)</f>
        <v>1271562.99</v>
      </c>
      <c r="H908" s="10">
        <f t="shared" si="291"/>
        <v>2030000</v>
      </c>
      <c r="I908" s="10">
        <f t="shared" ref="I908:K908" si="292">SUM(I865,I867,I873,I875,I881,I883,I886,I890,I892,I897,I899,I901,I907)</f>
        <v>6679500</v>
      </c>
      <c r="J908" s="10">
        <f t="shared" si="292"/>
        <v>4365521.8499999996</v>
      </c>
      <c r="K908" s="10">
        <f t="shared" si="292"/>
        <v>9236500</v>
      </c>
    </row>
    <row r="909" spans="1:11" ht="12" customHeight="1" outlineLevel="1" x14ac:dyDescent="0.25">
      <c r="A909" s="3" t="s">
        <v>577</v>
      </c>
      <c r="B909" s="3" t="s">
        <v>578</v>
      </c>
      <c r="C909" s="3" t="s">
        <v>252</v>
      </c>
      <c r="D909" s="3" t="s">
        <v>101</v>
      </c>
      <c r="E909" s="4" t="s">
        <v>102</v>
      </c>
      <c r="F909" s="5">
        <v>0</v>
      </c>
      <c r="G909" s="5">
        <v>0</v>
      </c>
      <c r="H909" s="5">
        <v>0</v>
      </c>
      <c r="I909" s="5">
        <v>5000</v>
      </c>
      <c r="J909" s="5">
        <v>0</v>
      </c>
      <c r="K909" s="26">
        <v>5000</v>
      </c>
    </row>
    <row r="910" spans="1:11" ht="12" customHeight="1" x14ac:dyDescent="0.25">
      <c r="A910" s="50" t="s">
        <v>579</v>
      </c>
      <c r="B910" s="51"/>
      <c r="C910" s="51"/>
      <c r="D910" s="51"/>
      <c r="E910" s="51"/>
      <c r="F910" s="6">
        <f t="shared" ref="F910:H911" si="293">SUM(F909)</f>
        <v>0</v>
      </c>
      <c r="G910" s="6">
        <f t="shared" si="293"/>
        <v>0</v>
      </c>
      <c r="H910" s="6">
        <f t="shared" si="293"/>
        <v>0</v>
      </c>
      <c r="I910" s="6">
        <f t="shared" ref="I910:K911" si="294">SUM(I909)</f>
        <v>5000</v>
      </c>
      <c r="J910" s="6">
        <f t="shared" si="294"/>
        <v>0</v>
      </c>
      <c r="K910" s="6">
        <f t="shared" si="294"/>
        <v>5000</v>
      </c>
    </row>
    <row r="911" spans="1:11" s="7" customFormat="1" ht="12" customHeight="1" x14ac:dyDescent="0.25">
      <c r="A911" s="55" t="s">
        <v>580</v>
      </c>
      <c r="B911" s="56"/>
      <c r="C911" s="56"/>
      <c r="D911" s="56"/>
      <c r="E911" s="56"/>
      <c r="F911" s="10">
        <f t="shared" si="293"/>
        <v>0</v>
      </c>
      <c r="G911" s="10">
        <f t="shared" si="293"/>
        <v>0</v>
      </c>
      <c r="H911" s="10">
        <f t="shared" si="293"/>
        <v>0</v>
      </c>
      <c r="I911" s="10">
        <f t="shared" si="294"/>
        <v>5000</v>
      </c>
      <c r="J911" s="10">
        <f t="shared" si="294"/>
        <v>0</v>
      </c>
      <c r="K911" s="10">
        <f t="shared" si="294"/>
        <v>5000</v>
      </c>
    </row>
    <row r="912" spans="1:11" s="7" customFormat="1" ht="12" customHeight="1" x14ac:dyDescent="0.25">
      <c r="A912" s="55" t="s">
        <v>581</v>
      </c>
      <c r="B912" s="56"/>
      <c r="C912" s="56"/>
      <c r="D912" s="56"/>
      <c r="E912" s="56"/>
      <c r="F912" s="10">
        <f t="shared" ref="F912:K912" si="295">SUM(F46,F50,F91,F100,F280,F396,F417,F503,F587,F787,F807,F818,F833,F851,F908,F911)</f>
        <v>113100700</v>
      </c>
      <c r="G912" s="10">
        <f t="shared" si="295"/>
        <v>104870768.61</v>
      </c>
      <c r="H912" s="10">
        <f t="shared" si="295"/>
        <v>120701754</v>
      </c>
      <c r="I912" s="10">
        <f t="shared" si="295"/>
        <v>108742911</v>
      </c>
      <c r="J912" s="10">
        <f t="shared" si="295"/>
        <v>64066111.240000002</v>
      </c>
      <c r="K912" s="10">
        <f t="shared" si="295"/>
        <v>129125451</v>
      </c>
    </row>
    <row r="914" spans="1:12" x14ac:dyDescent="0.25">
      <c r="A914" s="12" t="s">
        <v>582</v>
      </c>
      <c r="B914" s="12"/>
      <c r="C914" s="12"/>
      <c r="D914" s="12">
        <v>8115</v>
      </c>
      <c r="E914" s="12" t="s">
        <v>583</v>
      </c>
      <c r="F914" s="13">
        <v>7111908</v>
      </c>
      <c r="G914" s="13"/>
      <c r="H914" s="13">
        <v>12000000</v>
      </c>
      <c r="I914" s="12"/>
      <c r="J914" s="12"/>
      <c r="K914" s="12"/>
      <c r="L914" t="s">
        <v>607</v>
      </c>
    </row>
    <row r="915" spans="1:12" x14ac:dyDescent="0.25">
      <c r="A915" s="12" t="s">
        <v>582</v>
      </c>
      <c r="B915" s="12"/>
      <c r="C915" s="12"/>
      <c r="D915" s="12"/>
      <c r="E915" s="12" t="s">
        <v>584</v>
      </c>
      <c r="F915" s="12"/>
      <c r="G915" s="12"/>
      <c r="H915" s="12"/>
      <c r="I915" s="13">
        <v>302188</v>
      </c>
      <c r="J915" s="13"/>
      <c r="K915" s="13">
        <v>76303</v>
      </c>
    </row>
    <row r="916" spans="1:12" x14ac:dyDescent="0.25">
      <c r="A916" s="12"/>
      <c r="B916" s="12"/>
      <c r="C916" s="12"/>
      <c r="D916" s="12"/>
      <c r="E916" s="12" t="s">
        <v>585</v>
      </c>
      <c r="F916" s="12"/>
      <c r="G916" s="12"/>
      <c r="H916" s="12"/>
      <c r="I916" s="13">
        <v>2000000</v>
      </c>
      <c r="J916" s="13"/>
      <c r="K916" s="13">
        <v>2000000</v>
      </c>
    </row>
    <row r="917" spans="1:12" x14ac:dyDescent="0.25">
      <c r="A917" s="12"/>
      <c r="B917" s="12"/>
      <c r="C917" s="12"/>
      <c r="D917" s="12"/>
      <c r="E917" s="12" t="s">
        <v>586</v>
      </c>
      <c r="F917" s="12"/>
      <c r="G917" s="12"/>
      <c r="H917" s="12"/>
      <c r="I917" s="13">
        <v>1500000</v>
      </c>
      <c r="J917" s="13"/>
      <c r="K917" s="13">
        <v>1500000</v>
      </c>
    </row>
    <row r="918" spans="1:12" x14ac:dyDescent="0.25">
      <c r="A918" s="12"/>
      <c r="B918" s="12"/>
      <c r="C918" s="12"/>
      <c r="D918" s="12"/>
      <c r="E918" s="12"/>
      <c r="F918" s="13"/>
      <c r="G918" s="12"/>
      <c r="H918" s="12"/>
      <c r="I918" s="13"/>
      <c r="J918" s="13"/>
      <c r="K918" s="13"/>
    </row>
    <row r="920" spans="1:12" x14ac:dyDescent="0.25">
      <c r="A920" s="14"/>
      <c r="B920" s="14"/>
      <c r="C920" s="14"/>
      <c r="D920" s="14"/>
      <c r="E920" s="14" t="s">
        <v>587</v>
      </c>
      <c r="F920" s="15">
        <f>SUM(F912,F914)</f>
        <v>120212608</v>
      </c>
      <c r="G920" s="15">
        <f>SUM(G912)</f>
        <v>104870768.61</v>
      </c>
      <c r="H920" s="15">
        <f>SUM(H912,H914)</f>
        <v>132701754</v>
      </c>
      <c r="I920" s="15">
        <f>SUM(I912,I915,I916,I917,I918)</f>
        <v>112545099</v>
      </c>
      <c r="J920" s="15">
        <f>SUM(J912,J915,J916,J917,J918)</f>
        <v>64066111.240000002</v>
      </c>
      <c r="K920" s="15">
        <f>SUM(K912,K915,K916,K917)</f>
        <v>132701754</v>
      </c>
    </row>
    <row r="922" spans="1:12" x14ac:dyDescent="0.25">
      <c r="A922" s="23"/>
      <c r="B922" s="23"/>
      <c r="C922" s="23"/>
      <c r="D922" s="23"/>
      <c r="E922" t="s">
        <v>592</v>
      </c>
    </row>
    <row r="923" spans="1:12" x14ac:dyDescent="0.25">
      <c r="A923" s="24"/>
      <c r="B923" s="24"/>
      <c r="C923" s="24"/>
      <c r="D923" s="24"/>
      <c r="E923" t="s">
        <v>593</v>
      </c>
    </row>
  </sheetData>
  <autoFilter ref="A4:K912" xr:uid="{00000000-0009-0000-0000-000000000000}"/>
  <mergeCells count="167">
    <mergeCell ref="A865:E865"/>
    <mergeCell ref="A867:E867"/>
    <mergeCell ref="A873:E873"/>
    <mergeCell ref="A875:E875"/>
    <mergeCell ref="A881:E881"/>
    <mergeCell ref="A838:E838"/>
    <mergeCell ref="A846:E846"/>
    <mergeCell ref="A848:E848"/>
    <mergeCell ref="A850:E850"/>
    <mergeCell ref="A851:E851"/>
    <mergeCell ref="A911:E911"/>
    <mergeCell ref="A912:E912"/>
    <mergeCell ref="A899:E899"/>
    <mergeCell ref="A901:E901"/>
    <mergeCell ref="A907:E907"/>
    <mergeCell ref="A908:E908"/>
    <mergeCell ref="A910:E910"/>
    <mergeCell ref="A883:E883"/>
    <mergeCell ref="A886:E886"/>
    <mergeCell ref="A890:E890"/>
    <mergeCell ref="A892:E892"/>
    <mergeCell ref="A897:E897"/>
    <mergeCell ref="A832:E832"/>
    <mergeCell ref="A833:E833"/>
    <mergeCell ref="A836:E836"/>
    <mergeCell ref="A807:E807"/>
    <mergeCell ref="A815:E815"/>
    <mergeCell ref="A817:E817"/>
    <mergeCell ref="A818:E818"/>
    <mergeCell ref="A820:E820"/>
    <mergeCell ref="A795:E795"/>
    <mergeCell ref="A797:E797"/>
    <mergeCell ref="A799:E799"/>
    <mergeCell ref="A801:E801"/>
    <mergeCell ref="A806:E806"/>
    <mergeCell ref="A825:E825"/>
    <mergeCell ref="A786:E786"/>
    <mergeCell ref="A787:E787"/>
    <mergeCell ref="A789:E789"/>
    <mergeCell ref="A791:E791"/>
    <mergeCell ref="A793:E793"/>
    <mergeCell ref="A723:E723"/>
    <mergeCell ref="A733:E733"/>
    <mergeCell ref="A743:E743"/>
    <mergeCell ref="A760:E760"/>
    <mergeCell ref="A770:E770"/>
    <mergeCell ref="A673:E673"/>
    <mergeCell ref="A713:E713"/>
    <mergeCell ref="A715:E715"/>
    <mergeCell ref="A717:E717"/>
    <mergeCell ref="A721:E721"/>
    <mergeCell ref="A618:E618"/>
    <mergeCell ref="A626:E626"/>
    <mergeCell ref="A633:E633"/>
    <mergeCell ref="A647:E647"/>
    <mergeCell ref="A659:E659"/>
    <mergeCell ref="A586:E586"/>
    <mergeCell ref="A587:E587"/>
    <mergeCell ref="A598:E598"/>
    <mergeCell ref="A608:E608"/>
    <mergeCell ref="A527:E527"/>
    <mergeCell ref="A534:E534"/>
    <mergeCell ref="A546:E546"/>
    <mergeCell ref="A568:E568"/>
    <mergeCell ref="A571:E571"/>
    <mergeCell ref="A500:E500"/>
    <mergeCell ref="A503:E503"/>
    <mergeCell ref="A515:E515"/>
    <mergeCell ref="A517:E517"/>
    <mergeCell ref="A502:E502"/>
    <mergeCell ref="A465:E465"/>
    <mergeCell ref="A469:E469"/>
    <mergeCell ref="A481:E481"/>
    <mergeCell ref="A483:E483"/>
    <mergeCell ref="A496:E496"/>
    <mergeCell ref="A417:E417"/>
    <mergeCell ref="A448:E448"/>
    <mergeCell ref="A455:E455"/>
    <mergeCell ref="A458:E458"/>
    <mergeCell ref="A462:E462"/>
    <mergeCell ref="A407:E407"/>
    <mergeCell ref="A410:E410"/>
    <mergeCell ref="A412:E412"/>
    <mergeCell ref="A414:E414"/>
    <mergeCell ref="A416:E416"/>
    <mergeCell ref="A393:E393"/>
    <mergeCell ref="A395:E395"/>
    <mergeCell ref="A396:E396"/>
    <mergeCell ref="A403:E403"/>
    <mergeCell ref="A360:E360"/>
    <mergeCell ref="A365:E365"/>
    <mergeCell ref="A369:E369"/>
    <mergeCell ref="A374:E374"/>
    <mergeCell ref="A378:E378"/>
    <mergeCell ref="A381:E381"/>
    <mergeCell ref="A385:E385"/>
    <mergeCell ref="A343:E343"/>
    <mergeCell ref="A347:E347"/>
    <mergeCell ref="A357:E357"/>
    <mergeCell ref="A319:E319"/>
    <mergeCell ref="A321:E321"/>
    <mergeCell ref="A323:E323"/>
    <mergeCell ref="A325:E325"/>
    <mergeCell ref="A327:E327"/>
    <mergeCell ref="A391:E391"/>
    <mergeCell ref="A305:E305"/>
    <mergeCell ref="A312:E312"/>
    <mergeCell ref="A282:E282"/>
    <mergeCell ref="A286:E286"/>
    <mergeCell ref="A290:E290"/>
    <mergeCell ref="A293:E293"/>
    <mergeCell ref="A295:E295"/>
    <mergeCell ref="A329:E329"/>
    <mergeCell ref="A341:E341"/>
    <mergeCell ref="A280:E280"/>
    <mergeCell ref="A168:E168"/>
    <mergeCell ref="A190:E190"/>
    <mergeCell ref="A192:E192"/>
    <mergeCell ref="A206:E206"/>
    <mergeCell ref="A236:E236"/>
    <mergeCell ref="A299:E299"/>
    <mergeCell ref="A301:E301"/>
    <mergeCell ref="A303:E303"/>
    <mergeCell ref="A45:E45"/>
    <mergeCell ref="A46:E46"/>
    <mergeCell ref="A49:E49"/>
    <mergeCell ref="A50:E50"/>
    <mergeCell ref="A55:E55"/>
    <mergeCell ref="A247:E247"/>
    <mergeCell ref="A251:E251"/>
    <mergeCell ref="A258:E258"/>
    <mergeCell ref="A279:E279"/>
    <mergeCell ref="A90:E90"/>
    <mergeCell ref="A91:E91"/>
    <mergeCell ref="A94:E94"/>
    <mergeCell ref="A99:E99"/>
    <mergeCell ref="A100:E100"/>
    <mergeCell ref="A57:E57"/>
    <mergeCell ref="A59:E59"/>
    <mergeCell ref="A64:E64"/>
    <mergeCell ref="A66:E66"/>
    <mergeCell ref="A68:E68"/>
    <mergeCell ref="A213:E213"/>
    <mergeCell ref="L431:N431"/>
    <mergeCell ref="L437:N437"/>
    <mergeCell ref="A35:E35"/>
    <mergeCell ref="A37:E37"/>
    <mergeCell ref="A39:E39"/>
    <mergeCell ref="A41:E41"/>
    <mergeCell ref="A1:K1"/>
    <mergeCell ref="A2:K2"/>
    <mergeCell ref="A3:K3"/>
    <mergeCell ref="A25:E25"/>
    <mergeCell ref="A27:E27"/>
    <mergeCell ref="A29:E29"/>
    <mergeCell ref="A31:E31"/>
    <mergeCell ref="A33:E33"/>
    <mergeCell ref="A19:E19"/>
    <mergeCell ref="A21:E21"/>
    <mergeCell ref="A23:E23"/>
    <mergeCell ref="A119:E119"/>
    <mergeCell ref="A124:E124"/>
    <mergeCell ref="A132:E132"/>
    <mergeCell ref="A137:E137"/>
    <mergeCell ref="A146:E146"/>
    <mergeCell ref="A208:E208"/>
    <mergeCell ref="A43:E43"/>
  </mergeCells>
  <phoneticPr fontId="12" type="noConversion"/>
  <pageMargins left="0.7" right="0.7" top="0.75" bottom="0.75" header="0.3" footer="0.3"/>
  <pageSetup scale="58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2023-12-14T06:36:42Z</cp:lastPrinted>
  <dcterms:created xsi:type="dcterms:W3CDTF">2022-08-05T05:30:08Z</dcterms:created>
  <dcterms:modified xsi:type="dcterms:W3CDTF">2023-12-14T06:37:08Z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