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C:\Users\andrea.hlavkova\Documents\ZŠ\Rozpočet\"/>
    </mc:Choice>
  </mc:AlternateContent>
  <xr:revisionPtr revIDLastSave="0" documentId="8_{485A7A1E-5669-4F49-B708-155D58B4F6A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L121" i="1" l="1"/>
  <c r="L93" i="1"/>
  <c r="L86" i="1"/>
  <c r="L16" i="1"/>
  <c r="L31" i="1"/>
  <c r="L37" i="1"/>
  <c r="L49" i="1"/>
  <c r="L70" i="1"/>
  <c r="K154" i="1"/>
  <c r="H154" i="1"/>
  <c r="E154" i="1"/>
  <c r="F154" i="1"/>
  <c r="G154" i="1"/>
  <c r="I154" i="1"/>
  <c r="J154" i="1"/>
  <c r="D154" i="1"/>
  <c r="K153" i="1"/>
  <c r="H153" i="1"/>
  <c r="E153" i="1"/>
  <c r="F153" i="1"/>
  <c r="G153" i="1"/>
  <c r="I153" i="1"/>
  <c r="J153" i="1"/>
  <c r="D153" i="1"/>
  <c r="I152" i="1" l="1"/>
  <c r="L111" i="1"/>
  <c r="I111" i="1"/>
  <c r="J152" i="1" l="1"/>
  <c r="K152" i="1" s="1"/>
  <c r="J150" i="1"/>
  <c r="K150" i="1" s="1"/>
  <c r="J149" i="1"/>
  <c r="K149" i="1" s="1"/>
  <c r="L148" i="1"/>
  <c r="I148" i="1"/>
  <c r="J148" i="1" s="1"/>
  <c r="K148" i="1" s="1"/>
  <c r="J147" i="1"/>
  <c r="K147" i="1" s="1"/>
  <c r="J146" i="1"/>
  <c r="K146" i="1" s="1"/>
  <c r="J145" i="1"/>
  <c r="K145" i="1" s="1"/>
  <c r="J144" i="1"/>
  <c r="K144" i="1" s="1"/>
  <c r="J143" i="1"/>
  <c r="K143" i="1" s="1"/>
  <c r="L141" i="1"/>
  <c r="I141" i="1"/>
  <c r="J141" i="1" s="1"/>
  <c r="K141" i="1" s="1"/>
  <c r="J140" i="1"/>
  <c r="K140" i="1" s="1"/>
  <c r="J139" i="1"/>
  <c r="K139" i="1" s="1"/>
  <c r="J138" i="1"/>
  <c r="K138" i="1" s="1"/>
  <c r="J137" i="1"/>
  <c r="K137" i="1" s="1"/>
  <c r="J136" i="1"/>
  <c r="J135" i="1"/>
  <c r="L134" i="1"/>
  <c r="L152" i="1" s="1"/>
  <c r="J134" i="1"/>
  <c r="K134" i="1" s="1"/>
  <c r="J133" i="1"/>
  <c r="K133" i="1" s="1"/>
  <c r="J132" i="1"/>
  <c r="K132" i="1" s="1"/>
  <c r="H132" i="1"/>
  <c r="J131" i="1"/>
  <c r="K131" i="1" s="1"/>
  <c r="L130" i="1"/>
  <c r="J130" i="1"/>
  <c r="K130" i="1" s="1"/>
  <c r="J129" i="1"/>
  <c r="K129" i="1" s="1"/>
  <c r="J128" i="1"/>
  <c r="K128" i="1" s="1"/>
  <c r="J127" i="1"/>
  <c r="K127" i="1" s="1"/>
  <c r="J126" i="1"/>
  <c r="K126" i="1" s="1"/>
  <c r="J125" i="1"/>
  <c r="K125" i="1" s="1"/>
  <c r="H125" i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K119" i="1" s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09" i="1"/>
  <c r="K109" i="1" s="1"/>
  <c r="J108" i="1"/>
  <c r="K108" i="1" s="1"/>
  <c r="L107" i="1"/>
  <c r="I107" i="1"/>
  <c r="J107" i="1" s="1"/>
  <c r="K107" i="1" s="1"/>
  <c r="J106" i="1"/>
  <c r="K106" i="1" s="1"/>
  <c r="J105" i="1"/>
  <c r="K105" i="1" s="1"/>
  <c r="J104" i="1"/>
  <c r="K104" i="1" s="1"/>
  <c r="J103" i="1"/>
  <c r="K103" i="1" s="1"/>
  <c r="J102" i="1"/>
  <c r="K102" i="1" s="1"/>
  <c r="J101" i="1"/>
  <c r="K101" i="1" s="1"/>
  <c r="I100" i="1"/>
  <c r="I110" i="1" s="1"/>
  <c r="J110" i="1" s="1"/>
  <c r="K110" i="1" s="1"/>
  <c r="J99" i="1"/>
  <c r="J98" i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K90" i="1" s="1"/>
  <c r="J89" i="1"/>
  <c r="K89" i="1" s="1"/>
  <c r="J88" i="1"/>
  <c r="K88" i="1" s="1"/>
  <c r="J87" i="1"/>
  <c r="K87" i="1" s="1"/>
  <c r="L110" i="1"/>
  <c r="J86" i="1"/>
  <c r="K86" i="1" s="1"/>
  <c r="J85" i="1"/>
  <c r="K85" i="1" s="1"/>
  <c r="J84" i="1"/>
  <c r="K84" i="1" s="1"/>
  <c r="J83" i="1"/>
  <c r="K83" i="1" s="1"/>
  <c r="J82" i="1"/>
  <c r="K82" i="1" s="1"/>
  <c r="J81" i="1"/>
  <c r="J80" i="1"/>
  <c r="K80" i="1" s="1"/>
  <c r="J79" i="1"/>
  <c r="K79" i="1" s="1"/>
  <c r="J78" i="1"/>
  <c r="K78" i="1" s="1"/>
  <c r="J77" i="1"/>
  <c r="K77" i="1" s="1"/>
  <c r="L76" i="1"/>
  <c r="L154" i="1" s="1"/>
  <c r="L75" i="1" l="1"/>
  <c r="L151" i="1"/>
  <c r="J100" i="1"/>
  <c r="K100" i="1" s="1"/>
  <c r="I142" i="1"/>
  <c r="J142" i="1" s="1"/>
  <c r="K142" i="1" s="1"/>
  <c r="I151" i="1"/>
  <c r="J151" i="1" s="1"/>
  <c r="K151" i="1" s="1"/>
  <c r="K10" i="1"/>
  <c r="K22" i="1"/>
  <c r="K34" i="1"/>
  <c r="K40" i="1"/>
  <c r="K46" i="1"/>
  <c r="I76" i="1"/>
  <c r="J7" i="1"/>
  <c r="K7" i="1" s="1"/>
  <c r="J8" i="1"/>
  <c r="K8" i="1" s="1"/>
  <c r="J9" i="1"/>
  <c r="K9" i="1" s="1"/>
  <c r="J10" i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J35" i="1"/>
  <c r="K35" i="1" s="1"/>
  <c r="J36" i="1"/>
  <c r="K36" i="1" s="1"/>
  <c r="J37" i="1"/>
  <c r="K37" i="1" s="1"/>
  <c r="J38" i="1"/>
  <c r="K38" i="1" s="1"/>
  <c r="J39" i="1"/>
  <c r="K39" i="1" s="1"/>
  <c r="J40" i="1"/>
  <c r="J41" i="1"/>
  <c r="K41" i="1" s="1"/>
  <c r="J42" i="1"/>
  <c r="K42" i="1" s="1"/>
  <c r="J43" i="1"/>
  <c r="K43" i="1" s="1"/>
  <c r="J44" i="1"/>
  <c r="K44" i="1" s="1"/>
  <c r="J45" i="1"/>
  <c r="K45" i="1" s="1"/>
  <c r="J46" i="1"/>
  <c r="J47" i="1"/>
  <c r="K47" i="1" s="1"/>
  <c r="J48" i="1"/>
  <c r="K48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1" i="1"/>
  <c r="K71" i="1" s="1"/>
  <c r="J72" i="1"/>
  <c r="K72" i="1" s="1"/>
  <c r="J73" i="1"/>
  <c r="K73" i="1" s="1"/>
  <c r="J74" i="1"/>
  <c r="K74" i="1" s="1"/>
  <c r="J76" i="1"/>
  <c r="K76" i="1" s="1"/>
  <c r="J6" i="1"/>
  <c r="K6" i="1" s="1"/>
  <c r="I70" i="1"/>
  <c r="J70" i="1" s="1"/>
  <c r="K70" i="1" s="1"/>
  <c r="I59" i="1"/>
  <c r="J59" i="1" s="1"/>
  <c r="K59" i="1" s="1"/>
  <c r="I49" i="1"/>
  <c r="J49" i="1" s="1"/>
  <c r="K49" i="1" s="1"/>
  <c r="L153" i="1" l="1"/>
  <c r="I75" i="1"/>
  <c r="J75" i="1" s="1"/>
  <c r="K75" i="1" s="1"/>
  <c r="H33" i="1"/>
  <c r="H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Štáblová Zdeňka</author>
    <author>Windows User</author>
  </authors>
  <commentList>
    <comment ref="L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Štáblová Zdeňka: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>malování 1. poschodí 110 tis,. Údržba budovy 49,5 tis., (šatny,WC, chodby,třídy, ŠJ), oprava střešních oken  80 tis.,  ( zatéká) .revize 65 tis, údržba majetku 55 tis.,
( tiskárny, kotle ŠJ), údržba PC 45 tis.</t>
        </r>
      </text>
    </comment>
    <comment ref="L11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Štáblová Zdeňka: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>plavání 33 tis., zprac. mezd 56 tis., upgrady 50 tis.,nájem 2,4 tis, telefon,mobily 34 tis., odpad 40 tis., jímky 2.tis, ostraha 1,5 tis., zdrav. prohlídky 9 tis., internet 36,6 tis., startovné (mimoškolní) 2 tis,., školení 17  tis., ostatní (kopírování, členské přísp. 24 tis., poplatky 16 tis.,</t>
        </r>
      </text>
    </comment>
    <comment ref="L82" authorId="0" shapeId="0" xr:uid="{59ADD0A6-08CA-4E6D-BB19-EFBA1ACDB663}">
      <text>
        <r>
          <rPr>
            <b/>
            <sz val="9"/>
            <color indexed="81"/>
            <rFont val="Tahoma"/>
            <charset val="1"/>
          </rPr>
          <t>Štáblová Zdeňka:</t>
        </r>
        <r>
          <rPr>
            <sz val="9"/>
            <color indexed="81"/>
            <rFont val="Tahoma"/>
            <charset val="1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telefony 11 tis., zprac.mezd 10 tis., zdrav. prohl. 2 tis. Internet 5 tis., školení 5 tis., praní prádla(matrace) 15 tis., ostatní  15 tis.,
poplatky 11 tis.
</t>
        </r>
      </text>
    </comment>
    <comment ref="L117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Štáblová Zdeňka: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7"/>
            <color indexed="81"/>
            <rFont val="Tahoma"/>
            <family val="2"/>
            <charset val="238"/>
          </rPr>
          <t xml:space="preserve"> mobily 3 tis., odpad 13 tis., zprac.mezd 18,5 tis., mimoškolní 1 tis., upgrady 9 tis.,jímka 2 tis.,
ostraha 1,3 tis.,zdr.prohl. 3,5 tis., školení 13 tis., praní prádla 20 tis., ostatní 14 tis., poplatky 12 tis.,
</t>
        </r>
      </text>
    </comment>
  </commentList>
</comments>
</file>

<file path=xl/sharedStrings.xml><?xml version="1.0" encoding="utf-8"?>
<sst xmlns="http://schemas.openxmlformats.org/spreadsheetml/2006/main" count="392" uniqueCount="84">
  <si>
    <t xml:space="preserve">60336293 Základní  škola a Mateřská škola Štramberk                                  </t>
  </si>
  <si>
    <t>Zauličí 485 Štramberk</t>
  </si>
  <si>
    <t>NZUZ</t>
  </si>
  <si>
    <t>SU</t>
  </si>
  <si>
    <t>Popis</t>
  </si>
  <si>
    <t>SP</t>
  </si>
  <si>
    <t>UP</t>
  </si>
  <si>
    <t>Skutečnost</t>
  </si>
  <si>
    <t>UP - skutečnost</t>
  </si>
  <si>
    <t>Skut./UP (%)</t>
  </si>
  <si>
    <t xml:space="preserve">    00002</t>
  </si>
  <si>
    <t>501</t>
  </si>
  <si>
    <t>Spotřeba materiálu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</si>
  <si>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</si>
  <si>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</si>
  <si>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</si>
  <si>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</si>
  <si>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</si>
  <si>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</si>
  <si>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</si>
  <si>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</si>
  <si>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</si>
  <si>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</si>
  <si>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</si>
  <si>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</si>
  <si>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</si>
  <si>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>Odpisy dlouhodobého majetku</t>
  </si>
  <si>
    <t>558</t>
  </si>
  <si>
    <t>Náklady z drobného dlouhodobého majetku</t>
  </si>
  <si>
    <t>569</t>
  </si>
  <si>
    <t>Ostatní finanční náklady</t>
  </si>
  <si>
    <t xml:space="preserve">    00003</t>
  </si>
  <si>
    <t xml:space="preserve">    00004</t>
  </si>
  <si>
    <t xml:space="preserve">    00007</t>
  </si>
  <si>
    <t xml:space="preserve">    33063</t>
  </si>
  <si>
    <t>524</t>
  </si>
  <si>
    <t>Zákonné sociální pojištění</t>
  </si>
  <si>
    <t>527</t>
  </si>
  <si>
    <t>Zákonné sociální náklady</t>
  </si>
  <si>
    <t xml:space="preserve">    33070</t>
  </si>
  <si>
    <t xml:space="preserve">    33079</t>
  </si>
  <si>
    <t xml:space="preserve">    33353</t>
  </si>
  <si>
    <t>525</t>
  </si>
  <si>
    <t>Jiné sociální pojištění</t>
  </si>
  <si>
    <t>Náklady celkem</t>
  </si>
  <si>
    <t>672</t>
  </si>
  <si>
    <t>Výnosy vybraných místních vládních institucí z transferů</t>
  </si>
  <si>
    <t>649</t>
  </si>
  <si>
    <t>Ostatní  výnosy z činnosti</t>
  </si>
  <si>
    <t>602</t>
  </si>
  <si>
    <t>Výnosy z prodeje služeb</t>
  </si>
  <si>
    <t>609</t>
  </si>
  <si>
    <t>Jiné výnosy z vlastních výkonů</t>
  </si>
  <si>
    <t>662</t>
  </si>
  <si>
    <t>Úroky</t>
  </si>
  <si>
    <t xml:space="preserve">    00403</t>
  </si>
  <si>
    <t>NZUZ     00403 Rozpuštění inv. transféru</t>
  </si>
  <si>
    <t>Výnosy celkem</t>
  </si>
  <si>
    <t>PLNĚNÍ PLÁNU K 09.12.2020 - RO č.4 - Návrh plánu na rok 2020</t>
  </si>
  <si>
    <t>Stravné</t>
  </si>
  <si>
    <t>Potraviny</t>
  </si>
  <si>
    <t>RO č.4</t>
  </si>
  <si>
    <t>UP č.  4</t>
  </si>
  <si>
    <t>Skut./UPč.4 (%)</t>
  </si>
  <si>
    <t>Návrh plánu 2021</t>
  </si>
  <si>
    <t xml:space="preserve">Náklady celkem </t>
  </si>
  <si>
    <t>Náklady celkem MŠZ</t>
  </si>
  <si>
    <t>Výnosy celkem MŠZ</t>
  </si>
  <si>
    <t>Náklady celkem MŠB</t>
  </si>
  <si>
    <t>Výnosy celkem MŠB</t>
  </si>
  <si>
    <t>Základní škola</t>
  </si>
  <si>
    <t>Mateřská škola Zauličí</t>
  </si>
  <si>
    <t>Mateřská škola Bařiny</t>
  </si>
  <si>
    <t>Zdroje:</t>
  </si>
  <si>
    <t>zřizovatel - Město Štramberk</t>
  </si>
  <si>
    <t>vlastní zdroje (ze školného a stravného)</t>
  </si>
  <si>
    <t>účelový příspěvek MěÚ</t>
  </si>
  <si>
    <t>dotace MŠMT - Šablony pro ZŠ a MŠ II</t>
  </si>
  <si>
    <t>Ministerstvo školství prostřednictvím Krajského úřadu MSK - přímé náklady na vzdělávání</t>
  </si>
  <si>
    <t>sponzorské dary</t>
  </si>
  <si>
    <t>dotace RP - Podpora výuky palvání a základních školách</t>
  </si>
  <si>
    <t>dotace RP - Podpora financování přímé ped.činnosti učitelů v MŠ, ZŠ, SŠ a konzervatořích</t>
  </si>
  <si>
    <t>Náklady celkem ZŠ a MŠ Štramberk</t>
  </si>
  <si>
    <t>Výnosy celkem ZŠ a MŠ Štramberk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</si>
</sst>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7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31"/>
      </patternFill>
    </fill>
    <fill>
      <patternFill patternType="solid">
        <fgColor rgb="FF61D6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/>
    <xf numFmtId="0" fontId="0" fillId="0" borderId="0" xfId="0"/>
    <xf numFmtId="4" fontId="5" fillId="2" borderId="1" xfId="0" applyNumberFormat="1" applyFont="1" applyFill="1" applyBorder="1" applyAlignment="1">
      <alignment horizontal="right" vertical="top"/>
    </xf>
    <xf numFmtId="4" fontId="5" fillId="4" borderId="1" xfId="0" applyNumberFormat="1" applyFont="1" applyFill="1" applyBorder="1" applyAlignment="1">
      <alignment horizontal="right" vertical="top"/>
    </xf>
    <xf numFmtId="2" fontId="5" fillId="2" borderId="1" xfId="0" applyNumberFormat="1" applyFont="1" applyFill="1" applyBorder="1" applyAlignment="1">
      <alignment horizontal="right" vertical="top"/>
    </xf>
    <xf numFmtId="49" fontId="6" fillId="5" borderId="2" xfId="0" applyNumberFormat="1" applyFont="1" applyFill="1" applyBorder="1" applyAlignment="1">
      <alignment horizontal="right" vertical="top" wrapText="1"/>
    </xf>
    <xf numFmtId="49" fontId="6" fillId="5" borderId="3" xfId="0" applyNumberFormat="1" applyFont="1" applyFill="1" applyBorder="1" applyAlignment="1">
      <alignment horizontal="right" vertical="top" wrapText="1"/>
    </xf>
    <xf numFmtId="0" fontId="5" fillId="5" borderId="3" xfId="0" applyFont="1" applyFill="1" applyBorder="1" applyAlignment="1">
      <alignment horizontal="right" vertical="top"/>
    </xf>
    <xf numFmtId="0" fontId="5" fillId="5" borderId="3" xfId="0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horizontal="right" vertical="top" wrapText="1"/>
    </xf>
    <xf numFmtId="49" fontId="4" fillId="2" borderId="1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right" vertical="top"/>
    </xf>
    <xf numFmtId="4" fontId="4" fillId="3" borderId="1" xfId="0" applyNumberFormat="1" applyFont="1" applyFill="1" applyBorder="1" applyAlignment="1">
      <alignment horizontal="right" vertical="top"/>
    </xf>
    <xf numFmtId="4" fontId="4" fillId="6" borderId="1" xfId="0" applyNumberFormat="1" applyFont="1" applyFill="1" applyBorder="1" applyAlignment="1">
      <alignment horizontal="right" vertical="top"/>
    </xf>
    <xf numFmtId="49" fontId="4" fillId="3" borderId="1" xfId="0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/>
    </xf>
    <xf numFmtId="4" fontId="4" fillId="4" borderId="1" xfId="0" applyNumberFormat="1" applyFont="1" applyFill="1" applyBorder="1" applyAlignment="1">
      <alignment horizontal="right" vertical="top"/>
    </xf>
    <xf numFmtId="2" fontId="5" fillId="4" borderId="1" xfId="0" applyNumberFormat="1" applyFont="1" applyFill="1" applyBorder="1" applyAlignment="1">
      <alignment horizontal="right" vertical="top"/>
    </xf>
    <xf numFmtId="49" fontId="4" fillId="4" borderId="1" xfId="0" applyNumberFormat="1" applyFont="1" applyFill="1" applyBorder="1" applyAlignment="1">
      <alignment horizontal="right" vertical="top" wrapText="1"/>
    </xf>
    <xf numFmtId="49" fontId="4" fillId="4" borderId="1" xfId="0" applyNumberFormat="1" applyFont="1" applyFill="1" applyBorder="1" applyAlignment="1">
      <alignment horizontal="left" vertical="top" wrapText="1"/>
    </xf>
    <xf numFmtId="49" fontId="4" fillId="4" borderId="1" xfId="0" applyNumberFormat="1" applyFont="1" applyFill="1" applyBorder="1" applyAlignment="1">
      <alignment horizontal="left" vertical="top"/>
    </xf>
    <xf numFmtId="49" fontId="5" fillId="7" borderId="1" xfId="0" applyNumberFormat="1" applyFont="1" applyFill="1" applyBorder="1" applyAlignment="1">
      <alignment horizontal="right" vertical="top" wrapText="1"/>
    </xf>
    <xf numFmtId="49" fontId="5" fillId="7" borderId="1" xfId="0" applyNumberFormat="1" applyFont="1" applyFill="1" applyBorder="1" applyAlignment="1">
      <alignment horizontal="left" vertical="top" wrapText="1"/>
    </xf>
    <xf numFmtId="49" fontId="5" fillId="7" borderId="1" xfId="0" applyNumberFormat="1" applyFont="1" applyFill="1" applyBorder="1" applyAlignment="1">
      <alignment horizontal="left" vertical="top"/>
    </xf>
    <xf numFmtId="4" fontId="5" fillId="7" borderId="1" xfId="0" applyNumberFormat="1" applyFont="1" applyFill="1" applyBorder="1" applyAlignment="1">
      <alignment horizontal="right" vertical="top"/>
    </xf>
    <xf numFmtId="2" fontId="5" fillId="7" borderId="1" xfId="0" applyNumberFormat="1" applyFont="1" applyFill="1" applyBorder="1" applyAlignment="1">
      <alignment horizontal="right" vertical="top"/>
    </xf>
    <xf numFmtId="4" fontId="5" fillId="5" borderId="1" xfId="0" applyNumberFormat="1" applyFont="1" applyFill="1" applyBorder="1" applyAlignment="1">
      <alignment horizontal="right" vertical="top"/>
    </xf>
    <xf numFmtId="2" fontId="5" fillId="5" borderId="1" xfId="0" applyNumberFormat="1" applyFont="1" applyFill="1" applyBorder="1" applyAlignment="1">
      <alignment horizontal="right" vertical="top"/>
    </xf>
    <xf numFmtId="49" fontId="5" fillId="8" borderId="1" xfId="0" applyNumberFormat="1" applyFont="1" applyFill="1" applyBorder="1" applyAlignment="1">
      <alignment horizontal="right" vertical="top" wrapText="1"/>
    </xf>
    <xf numFmtId="49" fontId="5" fillId="8" borderId="1" xfId="0" applyNumberFormat="1" applyFont="1" applyFill="1" applyBorder="1" applyAlignment="1">
      <alignment horizontal="left" vertical="top" wrapText="1"/>
    </xf>
    <xf numFmtId="49" fontId="5" fillId="8" borderId="1" xfId="0" applyNumberFormat="1" applyFont="1" applyFill="1" applyBorder="1" applyAlignment="1">
      <alignment horizontal="left" vertical="top"/>
    </xf>
    <xf numFmtId="4" fontId="5" fillId="8" borderId="1" xfId="0" applyNumberFormat="1" applyFont="1" applyFill="1" applyBorder="1" applyAlignment="1">
      <alignment horizontal="right" vertical="top"/>
    </xf>
    <xf numFmtId="2" fontId="5" fillId="8" borderId="1" xfId="0" applyNumberFormat="1" applyFont="1" applyFill="1" applyBorder="1" applyAlignment="1">
      <alignment horizontal="right" vertical="top"/>
    </xf>
    <xf numFmtId="4" fontId="5" fillId="9" borderId="1" xfId="0" applyNumberFormat="1" applyFont="1" applyFill="1" applyBorder="1" applyAlignment="1">
      <alignment horizontal="right" vertical="top"/>
    </xf>
    <xf numFmtId="2" fontId="5" fillId="9" borderId="1" xfId="0" applyNumberFormat="1" applyFont="1" applyFill="1" applyBorder="1" applyAlignment="1">
      <alignment horizontal="right" vertical="top"/>
    </xf>
    <xf numFmtId="49" fontId="5" fillId="10" borderId="1" xfId="0" applyNumberFormat="1" applyFont="1" applyFill="1" applyBorder="1" applyAlignment="1">
      <alignment horizontal="left" vertical="top"/>
    </xf>
    <xf numFmtId="0" fontId="0" fillId="2" borderId="0" xfId="0" applyFill="1"/>
    <xf numFmtId="0" fontId="0" fillId="11" borderId="0" xfId="0" applyFill="1"/>
    <xf numFmtId="0" fontId="0" fillId="8" borderId="0" xfId="0" applyFill="1"/>
    <xf numFmtId="0" fontId="0" fillId="0" borderId="0" xfId="0"/>
    <xf numFmtId="49" fontId="3" fillId="5" borderId="1" xfId="0" applyNumberFormat="1" applyFont="1" applyFill="1" applyBorder="1" applyAlignment="1">
      <alignment horizontal="left" vertical="top" wrapText="1"/>
    </xf>
    <xf numFmtId="49" fontId="3" fillId="5" borderId="1" xfId="0" applyNumberFormat="1" applyFont="1" applyFill="1" applyBorder="1" applyAlignment="1">
      <alignment horizontal="right" vertical="top" wrapText="1"/>
    </xf>
    <xf numFmtId="49" fontId="2" fillId="12" borderId="0" xfId="0" applyNumberFormat="1" applyFont="1" applyFill="1" applyAlignment="1">
      <alignment horizontal="left" vertical="top" wrapText="1"/>
    </xf>
    <xf numFmtId="0" fontId="0" fillId="12" borderId="0" xfId="0" applyFill="1" applyAlignment="1">
      <alignment horizontal="left" vertical="top"/>
    </xf>
    <xf numFmtId="49" fontId="5" fillId="7" borderId="1" xfId="0" applyNumberFormat="1" applyFont="1" applyFill="1" applyBorder="1" applyAlignment="1">
      <alignment horizontal="left" vertical="top" wrapText="1"/>
    </xf>
    <xf numFmtId="0" fontId="0" fillId="7" borderId="1" xfId="0" applyFill="1" applyBorder="1"/>
    <xf numFmtId="49" fontId="5" fillId="9" borderId="1" xfId="0" applyNumberFormat="1" applyFont="1" applyFill="1" applyBorder="1" applyAlignment="1">
      <alignment horizontal="left" vertical="top" wrapText="1"/>
    </xf>
    <xf numFmtId="0" fontId="0" fillId="9" borderId="1" xfId="0" applyFill="1" applyBorder="1"/>
    <xf numFmtId="49" fontId="5" fillId="5" borderId="1" xfId="0" applyNumberFormat="1" applyFont="1" applyFill="1" applyBorder="1" applyAlignment="1">
      <alignment horizontal="left" vertical="top" wrapText="1"/>
    </xf>
    <xf numFmtId="0" fontId="0" fillId="5" borderId="1" xfId="0" applyFill="1" applyBorder="1"/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2" fillId="12" borderId="0" xfId="0" applyNumberFormat="1" applyFont="1" applyFill="1" applyAlignment="1">
      <alignment horizontal="left" vertical="top" wrapText="1"/>
    </xf>
    <xf numFmtId="0" fontId="0" fillId="12" borderId="0" xfId="0" applyFill="1" applyAlignment="1">
      <alignment horizontal="left" vertical="top"/>
    </xf>
    <xf numFmtId="49" fontId="4" fillId="4" borderId="1" xfId="0" applyNumberFormat="1" applyFont="1" applyFill="1" applyBorder="1" applyAlignment="1">
      <alignment horizontal="left" vertical="top" wrapText="1"/>
    </xf>
    <xf numFmtId="0" fontId="0" fillId="4" borderId="1" xfId="0" applyFill="1" applyBorder="1"/>
    <xf numFmtId="49" fontId="4" fillId="6" borderId="1" xfId="0" applyNumberFormat="1" applyFont="1" applyFill="1" applyBorder="1" applyAlignment="1">
      <alignment horizontal="left" vertical="top" wrapText="1"/>
    </xf>
    <xf numFmtId="0" fontId="0" fillId="2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2"/>
  <sheetViews>
    <sheetView tabSelected="1" topLeftCell="A145" workbookViewId="0">
      <selection activeCell="L16" sqref="L16"/>
    </sheetView>
  </sheetViews>
  <sheetFormatPr defaultRowHeight="15" x14ac:dyDescent="0.25"/>
  <cols>
    <col min="1" max="1" width="8.140625" customWidth="1"/>
    <col min="2" max="2" width="5.5703125" customWidth="1"/>
    <col min="3" max="3" width="21.85546875" customWidth="1"/>
    <col min="4" max="4" width="11.85546875" customWidth="1"/>
    <col min="5" max="5" width="13.42578125" customWidth="1"/>
    <col min="6" max="6" width="12" customWidth="1"/>
    <col min="7" max="7" width="11.42578125" customWidth="1"/>
    <col min="8" max="8" width="9.140625" customWidth="1"/>
    <col min="9" max="9" width="12" bestFit="1" customWidth="1"/>
    <col min="10" max="10" width="11.28515625" bestFit="1" customWidth="1"/>
    <col min="12" max="12" width="11.42578125" customWidth="1"/>
  </cols>
  <sheetData>
    <row r="1" spans="1:12" ht="16.899999999999999" customHeight="1" x14ac:dyDescent="0.25">
      <c r="A1" s="53" t="s">
        <v>0</v>
      </c>
      <c r="B1" s="54"/>
      <c r="C1" s="54"/>
      <c r="D1" s="54"/>
      <c r="E1" s="54"/>
      <c r="F1" s="54"/>
      <c r="G1" s="54"/>
      <c r="H1" s="54"/>
    </row>
    <row r="2" spans="1:12" ht="24" customHeight="1" x14ac:dyDescent="0.25">
      <c r="A2" s="53" t="s">
        <v>1</v>
      </c>
      <c r="B2" s="54"/>
      <c r="C2" s="54"/>
      <c r="D2" s="54"/>
      <c r="E2" s="54"/>
      <c r="F2" s="54"/>
      <c r="G2" s="54"/>
      <c r="H2" s="54"/>
    </row>
    <row r="3" spans="1:12" ht="31.15" customHeight="1" x14ac:dyDescent="0.25">
      <c r="A3" s="55" t="s">
        <v>58</v>
      </c>
      <c r="B3" s="56"/>
      <c r="C3" s="56"/>
      <c r="D3" s="56"/>
      <c r="E3" s="56"/>
      <c r="F3" s="56"/>
      <c r="G3" s="56"/>
      <c r="H3" s="56"/>
    </row>
    <row r="4" spans="1:12" s="42" customFormat="1" ht="31.15" customHeight="1" x14ac:dyDescent="0.25">
      <c r="A4" s="45"/>
      <c r="B4" s="46"/>
      <c r="C4" s="46"/>
      <c r="D4" s="46"/>
      <c r="E4" s="46"/>
      <c r="F4" s="46"/>
      <c r="G4" s="46"/>
      <c r="H4" s="46"/>
    </row>
    <row r="5" spans="1:12" ht="24" customHeight="1" x14ac:dyDescent="0.25">
      <c r="A5" s="43" t="s">
        <v>2</v>
      </c>
      <c r="B5" s="43" t="s">
        <v>3</v>
      </c>
      <c r="C5" s="43" t="s">
        <v>4</v>
      </c>
      <c r="D5" s="44" t="s">
        <v>5</v>
      </c>
      <c r="E5" s="44" t="s">
        <v>6</v>
      </c>
      <c r="F5" s="44" t="s">
        <v>7</v>
      </c>
      <c r="G5" s="44" t="s">
        <v>8</v>
      </c>
      <c r="H5" s="44" t="s">
        <v>9</v>
      </c>
      <c r="I5" s="7" t="s">
        <v>61</v>
      </c>
      <c r="J5" s="8" t="s">
        <v>62</v>
      </c>
      <c r="K5" s="9" t="s">
        <v>63</v>
      </c>
      <c r="L5" s="6" t="s">
        <v>64</v>
      </c>
    </row>
    <row r="6" spans="1:12" ht="15" customHeight="1" x14ac:dyDescent="0.25">
      <c r="A6" s="10" t="s">
        <v>10</v>
      </c>
      <c r="B6" s="11" t="s">
        <v>11</v>
      </c>
      <c r="C6" s="12" t="s">
        <v>12</v>
      </c>
      <c r="D6" s="13">
        <v>225000</v>
      </c>
      <c r="E6" s="13">
        <v>208300</v>
      </c>
      <c r="F6" s="13">
        <v>162316.39000000001</v>
      </c>
      <c r="G6" s="13">
        <v>45983.61</v>
      </c>
      <c r="H6" s="13">
        <v>77.924335093614985</v>
      </c>
      <c r="I6" s="13">
        <v>0</v>
      </c>
      <c r="J6" s="3">
        <f>E6+I6</f>
        <v>208300</v>
      </c>
      <c r="K6" s="5">
        <f>F6/J6*100</f>
        <v>77.924335093614985</v>
      </c>
      <c r="L6" s="3">
        <v>212000</v>
      </c>
    </row>
    <row r="7" spans="1:12" ht="15" customHeight="1" x14ac:dyDescent="0.25">
      <c r="A7" s="10" t="s">
        <v>10</v>
      </c>
      <c r="B7" s="11" t="s">
        <v>13</v>
      </c>
      <c r="C7" s="12" t="s">
        <v>14</v>
      </c>
      <c r="D7" s="13">
        <v>1092000</v>
      </c>
      <c r="E7" s="13">
        <v>1092000</v>
      </c>
      <c r="F7" s="13">
        <v>593234.12</v>
      </c>
      <c r="G7" s="13">
        <v>498765.88</v>
      </c>
      <c r="H7" s="13">
        <v>54.325468864468867</v>
      </c>
      <c r="I7" s="13">
        <v>0</v>
      </c>
      <c r="J7" s="3">
        <f t="shared" ref="J7:J70" si="0">E7+I7</f>
        <v>1092000</v>
      </c>
      <c r="K7" s="5">
        <f t="shared" ref="K7:K70" si="1">F7/J7*100</f>
        <v>54.32546886446886</v>
      </c>
      <c r="L7" s="3">
        <v>1090000</v>
      </c>
    </row>
    <row r="8" spans="1:12" ht="15" customHeight="1" x14ac:dyDescent="0.25">
      <c r="A8" s="10" t="s">
        <v>10</v>
      </c>
      <c r="B8" s="11" t="s">
        <v>15</v>
      </c>
      <c r="C8" s="12" t="s">
        <v>16</v>
      </c>
      <c r="D8" s="13">
        <v>430000</v>
      </c>
      <c r="E8" s="13">
        <v>405578.4</v>
      </c>
      <c r="F8" s="13">
        <v>364985.05</v>
      </c>
      <c r="G8" s="13">
        <v>40593.35</v>
      </c>
      <c r="H8" s="13">
        <v>89.991244602769768</v>
      </c>
      <c r="I8" s="13">
        <v>0</v>
      </c>
      <c r="J8" s="3">
        <f t="shared" si="0"/>
        <v>405578.4</v>
      </c>
      <c r="K8" s="5">
        <f t="shared" si="1"/>
        <v>89.991244602769754</v>
      </c>
      <c r="L8" s="3">
        <v>404500</v>
      </c>
    </row>
    <row r="9" spans="1:12" ht="15" customHeight="1" x14ac:dyDescent="0.25">
      <c r="A9" s="10" t="s">
        <v>10</v>
      </c>
      <c r="B9" s="11" t="s">
        <v>17</v>
      </c>
      <c r="C9" s="12" t="s">
        <v>18</v>
      </c>
      <c r="D9" s="13">
        <v>25000</v>
      </c>
      <c r="E9" s="13">
        <v>21570</v>
      </c>
      <c r="F9" s="13">
        <v>9978.5</v>
      </c>
      <c r="G9" s="13">
        <v>11591.5</v>
      </c>
      <c r="H9" s="13">
        <v>46.261010662957808</v>
      </c>
      <c r="I9" s="14">
        <v>0</v>
      </c>
      <c r="J9" s="3">
        <f t="shared" si="0"/>
        <v>21570</v>
      </c>
      <c r="K9" s="5">
        <f t="shared" si="1"/>
        <v>46.261010662957815</v>
      </c>
      <c r="L9" s="3">
        <v>20000</v>
      </c>
    </row>
    <row r="10" spans="1:12" ht="15" customHeight="1" x14ac:dyDescent="0.25">
      <c r="A10" s="10" t="s">
        <v>10</v>
      </c>
      <c r="B10" s="11" t="s">
        <v>19</v>
      </c>
      <c r="C10" s="12" t="s">
        <v>20</v>
      </c>
      <c r="D10" s="13">
        <v>18000</v>
      </c>
      <c r="E10" s="13">
        <v>15641.02</v>
      </c>
      <c r="F10" s="13">
        <v>1157.8</v>
      </c>
      <c r="G10" s="13">
        <v>14483.22</v>
      </c>
      <c r="H10" s="13">
        <v>7.4023305385454403</v>
      </c>
      <c r="I10" s="14">
        <v>0</v>
      </c>
      <c r="J10" s="3">
        <f t="shared" si="0"/>
        <v>15641.02</v>
      </c>
      <c r="K10" s="5">
        <f t="shared" si="1"/>
        <v>7.4023305385454403</v>
      </c>
      <c r="L10" s="3">
        <v>8000</v>
      </c>
    </row>
    <row r="11" spans="1:12" ht="15" customHeight="1" x14ac:dyDescent="0.25">
      <c r="A11" s="10" t="s">
        <v>10</v>
      </c>
      <c r="B11" s="11" t="s">
        <v>21</v>
      </c>
      <c r="C11" s="12" t="s">
        <v>22</v>
      </c>
      <c r="D11" s="13">
        <v>298000</v>
      </c>
      <c r="E11" s="13">
        <v>311819.59999999998</v>
      </c>
      <c r="F11" s="13">
        <v>271597.82</v>
      </c>
      <c r="G11" s="13">
        <v>40221.78</v>
      </c>
      <c r="H11" s="13">
        <v>87.100945546719956</v>
      </c>
      <c r="I11" s="13">
        <v>0</v>
      </c>
      <c r="J11" s="3">
        <f t="shared" si="0"/>
        <v>311819.59999999998</v>
      </c>
      <c r="K11" s="5">
        <f t="shared" si="1"/>
        <v>87.10094554671997</v>
      </c>
      <c r="L11" s="3">
        <v>323500</v>
      </c>
    </row>
    <row r="12" spans="1:12" ht="15" customHeight="1" x14ac:dyDescent="0.25">
      <c r="A12" s="10" t="s">
        <v>10</v>
      </c>
      <c r="B12" s="11" t="s">
        <v>23</v>
      </c>
      <c r="C12" s="12" t="s">
        <v>24</v>
      </c>
      <c r="D12" s="13">
        <v>21600</v>
      </c>
      <c r="E12" s="13">
        <v>30800</v>
      </c>
      <c r="F12" s="13">
        <v>29000</v>
      </c>
      <c r="G12" s="13">
        <v>1800</v>
      </c>
      <c r="H12" s="13">
        <v>94.15584415584415</v>
      </c>
      <c r="I12" s="13">
        <v>0</v>
      </c>
      <c r="J12" s="3">
        <f t="shared" si="0"/>
        <v>30800</v>
      </c>
      <c r="K12" s="5">
        <f t="shared" si="1"/>
        <v>94.155844155844164</v>
      </c>
      <c r="L12" s="3">
        <v>21600</v>
      </c>
    </row>
    <row r="13" spans="1:12" ht="15" customHeight="1" x14ac:dyDescent="0.25">
      <c r="A13" s="10" t="s">
        <v>10</v>
      </c>
      <c r="B13" s="11" t="s">
        <v>25</v>
      </c>
      <c r="C13" s="12" t="s">
        <v>26</v>
      </c>
      <c r="D13" s="13">
        <v>82711</v>
      </c>
      <c r="E13" s="13">
        <v>82711</v>
      </c>
      <c r="F13" s="13">
        <v>75867</v>
      </c>
      <c r="G13" s="13">
        <v>6844</v>
      </c>
      <c r="H13" s="13">
        <v>91.7254053269819</v>
      </c>
      <c r="I13" s="13">
        <v>0</v>
      </c>
      <c r="J13" s="3">
        <f t="shared" si="0"/>
        <v>82711</v>
      </c>
      <c r="K13" s="5">
        <f t="shared" si="1"/>
        <v>91.7254053269819</v>
      </c>
      <c r="L13" s="3">
        <v>82711</v>
      </c>
    </row>
    <row r="14" spans="1:12" ht="15" customHeight="1" x14ac:dyDescent="0.25">
      <c r="A14" s="10" t="s">
        <v>10</v>
      </c>
      <c r="B14" s="11" t="s">
        <v>27</v>
      </c>
      <c r="C14" s="12" t="s">
        <v>28</v>
      </c>
      <c r="D14" s="13">
        <v>77357</v>
      </c>
      <c r="E14" s="13">
        <v>77915.98</v>
      </c>
      <c r="F14" s="13">
        <v>77913.98</v>
      </c>
      <c r="G14" s="13">
        <v>2</v>
      </c>
      <c r="H14" s="13">
        <v>99.997433132458838</v>
      </c>
      <c r="I14" s="13">
        <v>0</v>
      </c>
      <c r="J14" s="3">
        <f t="shared" si="0"/>
        <v>77915.98</v>
      </c>
      <c r="K14" s="5">
        <f t="shared" si="1"/>
        <v>99.997433132458838</v>
      </c>
      <c r="L14" s="3">
        <v>84025</v>
      </c>
    </row>
    <row r="15" spans="1:12" ht="15" customHeight="1" x14ac:dyDescent="0.25">
      <c r="A15" s="10" t="s">
        <v>10</v>
      </c>
      <c r="B15" s="11" t="s">
        <v>29</v>
      </c>
      <c r="C15" s="12" t="s">
        <v>30</v>
      </c>
      <c r="D15" s="13">
        <v>23332</v>
      </c>
      <c r="E15" s="13">
        <v>46664</v>
      </c>
      <c r="F15" s="13">
        <v>46664</v>
      </c>
      <c r="G15" s="13">
        <v>0</v>
      </c>
      <c r="H15" s="13">
        <v>100</v>
      </c>
      <c r="I15" s="13">
        <v>0</v>
      </c>
      <c r="J15" s="3">
        <f t="shared" si="0"/>
        <v>46664</v>
      </c>
      <c r="K15" s="5">
        <f t="shared" si="1"/>
        <v>100</v>
      </c>
      <c r="L15" s="3">
        <v>46664</v>
      </c>
    </row>
    <row r="16" spans="1:12" ht="15" customHeight="1" x14ac:dyDescent="0.25">
      <c r="A16" s="57" t="s">
        <v>44</v>
      </c>
      <c r="B16" s="58"/>
      <c r="C16" s="58"/>
      <c r="D16" s="19">
        <v>2293000</v>
      </c>
      <c r="E16" s="19">
        <v>2293000</v>
      </c>
      <c r="F16" s="19">
        <v>1632714.66</v>
      </c>
      <c r="G16" s="19">
        <v>660285.34</v>
      </c>
      <c r="H16" s="19">
        <v>71.2</v>
      </c>
      <c r="I16" s="19">
        <v>0</v>
      </c>
      <c r="J16" s="4">
        <f t="shared" si="0"/>
        <v>2293000</v>
      </c>
      <c r="K16" s="20">
        <f t="shared" si="1"/>
        <v>71.204302660270386</v>
      </c>
      <c r="L16" s="4">
        <f>SUM(L6:L15)</f>
        <v>2293000</v>
      </c>
    </row>
    <row r="17" spans="1:12" ht="15" customHeight="1" x14ac:dyDescent="0.25">
      <c r="A17" s="10" t="s">
        <v>10</v>
      </c>
      <c r="B17" s="11" t="s">
        <v>45</v>
      </c>
      <c r="C17" s="12" t="s">
        <v>46</v>
      </c>
      <c r="D17" s="13">
        <v>2293000</v>
      </c>
      <c r="E17" s="13">
        <v>2293000</v>
      </c>
      <c r="F17" s="13">
        <v>2101924</v>
      </c>
      <c r="G17" s="13">
        <v>191076</v>
      </c>
      <c r="H17" s="13">
        <v>91.66698648059311</v>
      </c>
      <c r="I17" s="13">
        <v>0</v>
      </c>
      <c r="J17" s="3">
        <f t="shared" si="0"/>
        <v>2293000</v>
      </c>
      <c r="K17" s="5">
        <f t="shared" si="1"/>
        <v>91.66698648059311</v>
      </c>
      <c r="L17" s="3">
        <v>2293000</v>
      </c>
    </row>
    <row r="18" spans="1:12" ht="15" customHeight="1" x14ac:dyDescent="0.25">
      <c r="A18" s="57" t="s">
        <v>57</v>
      </c>
      <c r="B18" s="58"/>
      <c r="C18" s="58"/>
      <c r="D18" s="19">
        <v>2293000</v>
      </c>
      <c r="E18" s="19">
        <v>2293000</v>
      </c>
      <c r="F18" s="19">
        <v>2101924</v>
      </c>
      <c r="G18" s="19">
        <v>191076</v>
      </c>
      <c r="H18" s="19">
        <v>91.67</v>
      </c>
      <c r="I18" s="19">
        <v>0</v>
      </c>
      <c r="J18" s="4">
        <f t="shared" si="0"/>
        <v>2293000</v>
      </c>
      <c r="K18" s="20">
        <f t="shared" si="1"/>
        <v>91.66698648059311</v>
      </c>
      <c r="L18" s="4">
        <v>2293000</v>
      </c>
    </row>
    <row r="19" spans="1:12" ht="15" customHeight="1" x14ac:dyDescent="0.25">
      <c r="A19" s="10" t="s">
        <v>31</v>
      </c>
      <c r="B19" s="11" t="s">
        <v>11</v>
      </c>
      <c r="C19" s="12" t="s">
        <v>12</v>
      </c>
      <c r="D19" s="13">
        <v>0</v>
      </c>
      <c r="E19" s="13">
        <v>41630</v>
      </c>
      <c r="F19" s="13">
        <v>27693.89</v>
      </c>
      <c r="G19" s="13">
        <v>13936.11</v>
      </c>
      <c r="H19" s="13">
        <v>66.523877011770352</v>
      </c>
      <c r="I19" s="13">
        <v>0</v>
      </c>
      <c r="J19" s="3">
        <f t="shared" si="0"/>
        <v>41630</v>
      </c>
      <c r="K19" s="5">
        <f t="shared" si="1"/>
        <v>66.523877011770367</v>
      </c>
      <c r="L19" s="3">
        <v>0</v>
      </c>
    </row>
    <row r="20" spans="1:12" ht="15" customHeight="1" x14ac:dyDescent="0.25">
      <c r="A20" s="10" t="s">
        <v>31</v>
      </c>
      <c r="B20" s="11" t="s">
        <v>21</v>
      </c>
      <c r="C20" s="12" t="s">
        <v>22</v>
      </c>
      <c r="D20" s="13">
        <v>0</v>
      </c>
      <c r="E20" s="13">
        <v>20000</v>
      </c>
      <c r="F20" s="13">
        <v>20000</v>
      </c>
      <c r="G20" s="13">
        <v>0</v>
      </c>
      <c r="H20" s="13">
        <v>100</v>
      </c>
      <c r="I20" s="13">
        <v>0</v>
      </c>
      <c r="J20" s="3">
        <f t="shared" si="0"/>
        <v>20000</v>
      </c>
      <c r="K20" s="5">
        <f t="shared" si="1"/>
        <v>100</v>
      </c>
      <c r="L20" s="3">
        <v>0</v>
      </c>
    </row>
    <row r="21" spans="1:12" ht="15" customHeight="1" x14ac:dyDescent="0.25">
      <c r="A21" s="10" t="s">
        <v>31</v>
      </c>
      <c r="B21" s="11" t="s">
        <v>27</v>
      </c>
      <c r="C21" s="12" t="s">
        <v>28</v>
      </c>
      <c r="D21" s="13">
        <v>0</v>
      </c>
      <c r="E21" s="13">
        <v>38370</v>
      </c>
      <c r="F21" s="13">
        <v>48020</v>
      </c>
      <c r="G21" s="13">
        <v>-9650</v>
      </c>
      <c r="H21" s="13">
        <v>125.14985665884805</v>
      </c>
      <c r="I21" s="13">
        <v>0</v>
      </c>
      <c r="J21" s="3">
        <f t="shared" si="0"/>
        <v>38370</v>
      </c>
      <c r="K21" s="5">
        <f t="shared" si="1"/>
        <v>125.14985665884805</v>
      </c>
      <c r="L21" s="3">
        <v>0</v>
      </c>
    </row>
    <row r="22" spans="1:12" ht="15" customHeight="1" x14ac:dyDescent="0.25">
      <c r="A22" s="57" t="s">
        <v>44</v>
      </c>
      <c r="B22" s="58"/>
      <c r="C22" s="58"/>
      <c r="D22" s="19">
        <v>0</v>
      </c>
      <c r="E22" s="19">
        <v>100000</v>
      </c>
      <c r="F22" s="19">
        <v>95713.89</v>
      </c>
      <c r="G22" s="19">
        <v>4286.1099999999997</v>
      </c>
      <c r="H22" s="19">
        <v>95.71</v>
      </c>
      <c r="I22" s="19">
        <v>0</v>
      </c>
      <c r="J22" s="4">
        <f t="shared" si="0"/>
        <v>100000</v>
      </c>
      <c r="K22" s="20">
        <f t="shared" si="1"/>
        <v>95.713890000000006</v>
      </c>
      <c r="L22" s="4">
        <v>0</v>
      </c>
    </row>
    <row r="23" spans="1:12" ht="15" customHeight="1" x14ac:dyDescent="0.25">
      <c r="A23" s="10" t="s">
        <v>31</v>
      </c>
      <c r="B23" s="11" t="s">
        <v>47</v>
      </c>
      <c r="C23" s="12" t="s">
        <v>48</v>
      </c>
      <c r="D23" s="13">
        <v>0</v>
      </c>
      <c r="E23" s="13">
        <v>100000</v>
      </c>
      <c r="F23" s="13">
        <v>100000</v>
      </c>
      <c r="G23" s="13">
        <v>0</v>
      </c>
      <c r="H23" s="13">
        <v>100</v>
      </c>
      <c r="I23" s="13">
        <v>0</v>
      </c>
      <c r="J23" s="3">
        <f t="shared" si="0"/>
        <v>100000</v>
      </c>
      <c r="K23" s="5">
        <f t="shared" si="1"/>
        <v>100</v>
      </c>
      <c r="L23" s="3">
        <v>0</v>
      </c>
    </row>
    <row r="24" spans="1:12" ht="15" customHeight="1" x14ac:dyDescent="0.25">
      <c r="A24" s="57" t="s">
        <v>57</v>
      </c>
      <c r="B24" s="58"/>
      <c r="C24" s="58"/>
      <c r="D24" s="19">
        <v>0</v>
      </c>
      <c r="E24" s="19">
        <v>100000</v>
      </c>
      <c r="F24" s="19">
        <v>100000</v>
      </c>
      <c r="G24" s="19">
        <v>0</v>
      </c>
      <c r="H24" s="19">
        <v>100</v>
      </c>
      <c r="I24" s="19">
        <v>0</v>
      </c>
      <c r="J24" s="4">
        <f t="shared" si="0"/>
        <v>100000</v>
      </c>
      <c r="K24" s="20">
        <f t="shared" si="1"/>
        <v>100</v>
      </c>
      <c r="L24" s="4">
        <v>0</v>
      </c>
    </row>
    <row r="25" spans="1:12" ht="15" customHeight="1" x14ac:dyDescent="0.25">
      <c r="A25" s="10" t="s">
        <v>32</v>
      </c>
      <c r="B25" s="11" t="s">
        <v>11</v>
      </c>
      <c r="C25" s="16" t="s">
        <v>60</v>
      </c>
      <c r="D25" s="13">
        <v>1370000</v>
      </c>
      <c r="E25" s="13">
        <v>1370000</v>
      </c>
      <c r="F25" s="13">
        <v>647625.26</v>
      </c>
      <c r="G25" s="13">
        <v>722374.74</v>
      </c>
      <c r="H25" s="13">
        <v>47.271916788321171</v>
      </c>
      <c r="I25" s="13">
        <v>0</v>
      </c>
      <c r="J25" s="3">
        <f t="shared" si="0"/>
        <v>1370000</v>
      </c>
      <c r="K25" s="5">
        <f t="shared" si="1"/>
        <v>47.271916788321164</v>
      </c>
      <c r="L25" s="3">
        <v>1370000</v>
      </c>
    </row>
    <row r="26" spans="1:12" ht="15" customHeight="1" x14ac:dyDescent="0.25">
      <c r="A26" s="10" t="s">
        <v>32</v>
      </c>
      <c r="B26" s="11" t="s">
        <v>11</v>
      </c>
      <c r="C26" s="12" t="s">
        <v>12</v>
      </c>
      <c r="D26" s="13">
        <v>33500</v>
      </c>
      <c r="E26" s="13">
        <v>36400</v>
      </c>
      <c r="F26" s="13">
        <v>11125.19</v>
      </c>
      <c r="G26" s="13">
        <v>25274.81</v>
      </c>
      <c r="H26" s="13">
        <f>F26/E26*100</f>
        <v>30.563708791208793</v>
      </c>
      <c r="I26" s="13">
        <v>0</v>
      </c>
      <c r="J26" s="3">
        <f t="shared" si="0"/>
        <v>36400</v>
      </c>
      <c r="K26" s="5">
        <f t="shared" si="1"/>
        <v>30.563708791208793</v>
      </c>
      <c r="L26" s="3">
        <v>33000</v>
      </c>
    </row>
    <row r="27" spans="1:12" ht="15" customHeight="1" x14ac:dyDescent="0.25">
      <c r="A27" s="10" t="s">
        <v>32</v>
      </c>
      <c r="B27" s="11" t="s">
        <v>17</v>
      </c>
      <c r="C27" s="12" t="s">
        <v>18</v>
      </c>
      <c r="D27" s="13">
        <v>16000</v>
      </c>
      <c r="E27" s="13">
        <v>2300</v>
      </c>
      <c r="F27" s="13">
        <v>84</v>
      </c>
      <c r="G27" s="13">
        <v>2216</v>
      </c>
      <c r="H27" s="13">
        <v>3.652173913043478</v>
      </c>
      <c r="I27" s="13">
        <v>0</v>
      </c>
      <c r="J27" s="3">
        <f t="shared" si="0"/>
        <v>2300</v>
      </c>
      <c r="K27" s="5">
        <f t="shared" si="1"/>
        <v>3.6521739130434785</v>
      </c>
      <c r="L27" s="3">
        <v>15000</v>
      </c>
    </row>
    <row r="28" spans="1:12" ht="15" customHeight="1" x14ac:dyDescent="0.25">
      <c r="A28" s="10" t="s">
        <v>32</v>
      </c>
      <c r="B28" s="11" t="s">
        <v>19</v>
      </c>
      <c r="C28" s="12" t="s">
        <v>20</v>
      </c>
      <c r="D28" s="13">
        <v>1000</v>
      </c>
      <c r="E28" s="13">
        <v>1000</v>
      </c>
      <c r="F28" s="13">
        <v>0</v>
      </c>
      <c r="G28" s="13">
        <v>1000</v>
      </c>
      <c r="H28" s="13">
        <v>0</v>
      </c>
      <c r="I28" s="13">
        <v>0</v>
      </c>
      <c r="J28" s="3">
        <f t="shared" si="0"/>
        <v>1000</v>
      </c>
      <c r="K28" s="5">
        <f t="shared" si="1"/>
        <v>0</v>
      </c>
      <c r="L28" s="3">
        <v>1000</v>
      </c>
    </row>
    <row r="29" spans="1:12" ht="15" customHeight="1" x14ac:dyDescent="0.25">
      <c r="A29" s="10" t="s">
        <v>32</v>
      </c>
      <c r="B29" s="11" t="s">
        <v>21</v>
      </c>
      <c r="C29" s="12" t="s">
        <v>22</v>
      </c>
      <c r="D29" s="13">
        <v>22000</v>
      </c>
      <c r="E29" s="13">
        <v>35800</v>
      </c>
      <c r="F29" s="13">
        <v>13800</v>
      </c>
      <c r="G29" s="13">
        <v>22000</v>
      </c>
      <c r="H29" s="13">
        <v>38.547486033519554</v>
      </c>
      <c r="I29" s="13">
        <v>0</v>
      </c>
      <c r="J29" s="3">
        <f t="shared" si="0"/>
        <v>35800</v>
      </c>
      <c r="K29" s="5">
        <f t="shared" si="1"/>
        <v>38.547486033519554</v>
      </c>
      <c r="L29" s="3">
        <v>23000</v>
      </c>
    </row>
    <row r="30" spans="1:12" ht="15" customHeight="1" x14ac:dyDescent="0.25">
      <c r="A30" s="10" t="s">
        <v>32</v>
      </c>
      <c r="B30" s="11" t="s">
        <v>27</v>
      </c>
      <c r="C30" s="12" t="s">
        <v>28</v>
      </c>
      <c r="D30" s="13">
        <v>23000</v>
      </c>
      <c r="E30" s="13">
        <v>23000</v>
      </c>
      <c r="F30" s="13">
        <v>8078</v>
      </c>
      <c r="G30" s="13">
        <v>14922</v>
      </c>
      <c r="H30" s="13">
        <v>35.121739130434783</v>
      </c>
      <c r="I30" s="13">
        <v>0</v>
      </c>
      <c r="J30" s="3">
        <f t="shared" si="0"/>
        <v>23000</v>
      </c>
      <c r="K30" s="5">
        <f t="shared" si="1"/>
        <v>35.121739130434783</v>
      </c>
      <c r="L30" s="3">
        <v>17500</v>
      </c>
    </row>
    <row r="31" spans="1:12" ht="15" customHeight="1" x14ac:dyDescent="0.25">
      <c r="A31" s="57" t="s">
        <v>44</v>
      </c>
      <c r="B31" s="58"/>
      <c r="C31" s="58"/>
      <c r="D31" s="19">
        <v>1465500</v>
      </c>
      <c r="E31" s="19">
        <v>1468500</v>
      </c>
      <c r="F31" s="19">
        <v>680712.45</v>
      </c>
      <c r="G31" s="19">
        <v>787787.55</v>
      </c>
      <c r="H31" s="19">
        <v>46.35</v>
      </c>
      <c r="I31" s="19">
        <v>0</v>
      </c>
      <c r="J31" s="4">
        <f t="shared" si="0"/>
        <v>1468500</v>
      </c>
      <c r="K31" s="20">
        <f t="shared" si="1"/>
        <v>46.354269662921347</v>
      </c>
      <c r="L31" s="4">
        <f>SUM(L25:L30)</f>
        <v>1459500</v>
      </c>
    </row>
    <row r="32" spans="1:12" ht="15" customHeight="1" x14ac:dyDescent="0.25">
      <c r="A32" s="10" t="s">
        <v>32</v>
      </c>
      <c r="B32" s="11" t="s">
        <v>49</v>
      </c>
      <c r="C32" s="12" t="s">
        <v>59</v>
      </c>
      <c r="D32" s="13">
        <v>1370000</v>
      </c>
      <c r="E32" s="13">
        <v>1370000</v>
      </c>
      <c r="F32" s="13">
        <v>645598</v>
      </c>
      <c r="G32" s="13">
        <v>724402</v>
      </c>
      <c r="H32" s="13">
        <v>47.12</v>
      </c>
      <c r="I32" s="13">
        <v>0</v>
      </c>
      <c r="J32" s="3">
        <f t="shared" si="0"/>
        <v>1370000</v>
      </c>
      <c r="K32" s="5">
        <f t="shared" si="1"/>
        <v>47.123941605839413</v>
      </c>
      <c r="L32" s="3">
        <v>1370000</v>
      </c>
    </row>
    <row r="33" spans="1:12" ht="15" customHeight="1" x14ac:dyDescent="0.25">
      <c r="A33" s="10" t="s">
        <v>32</v>
      </c>
      <c r="B33" s="11" t="s">
        <v>49</v>
      </c>
      <c r="C33" s="12" t="s">
        <v>50</v>
      </c>
      <c r="D33" s="13">
        <v>84000</v>
      </c>
      <c r="E33" s="13">
        <v>88766</v>
      </c>
      <c r="F33" s="13">
        <v>70406</v>
      </c>
      <c r="G33" s="13">
        <v>18360</v>
      </c>
      <c r="H33" s="13">
        <f>F33/E33*100</f>
        <v>79.316404929815462</v>
      </c>
      <c r="I33" s="13">
        <v>0</v>
      </c>
      <c r="J33" s="3">
        <f t="shared" si="0"/>
        <v>88766</v>
      </c>
      <c r="K33" s="5">
        <f t="shared" si="1"/>
        <v>79.316404929815462</v>
      </c>
      <c r="L33" s="3">
        <v>78000</v>
      </c>
    </row>
    <row r="34" spans="1:12" ht="15" customHeight="1" x14ac:dyDescent="0.25">
      <c r="A34" s="10" t="s">
        <v>32</v>
      </c>
      <c r="B34" s="11" t="s">
        <v>51</v>
      </c>
      <c r="C34" s="12" t="s">
        <v>52</v>
      </c>
      <c r="D34" s="13">
        <v>5000</v>
      </c>
      <c r="E34" s="13">
        <v>6000</v>
      </c>
      <c r="F34" s="13">
        <v>5220</v>
      </c>
      <c r="G34" s="13">
        <v>780</v>
      </c>
      <c r="H34" s="13">
        <v>87</v>
      </c>
      <c r="I34" s="13">
        <v>0</v>
      </c>
      <c r="J34" s="3">
        <f t="shared" si="0"/>
        <v>6000</v>
      </c>
      <c r="K34" s="5">
        <f t="shared" si="1"/>
        <v>87</v>
      </c>
      <c r="L34" s="3">
        <v>5000</v>
      </c>
    </row>
    <row r="35" spans="1:12" ht="15" customHeight="1" x14ac:dyDescent="0.25">
      <c r="A35" s="10" t="s">
        <v>32</v>
      </c>
      <c r="B35" s="11" t="s">
        <v>47</v>
      </c>
      <c r="C35" s="12" t="s">
        <v>48</v>
      </c>
      <c r="D35" s="13">
        <v>5000</v>
      </c>
      <c r="E35" s="13">
        <v>2234</v>
      </c>
      <c r="F35" s="13">
        <v>2087</v>
      </c>
      <c r="G35" s="13">
        <v>147</v>
      </c>
      <c r="H35" s="13">
        <v>93.41987466427932</v>
      </c>
      <c r="I35" s="13">
        <v>0</v>
      </c>
      <c r="J35" s="3">
        <f t="shared" si="0"/>
        <v>2234</v>
      </c>
      <c r="K35" s="5">
        <f t="shared" si="1"/>
        <v>93.41987466427932</v>
      </c>
      <c r="L35" s="3">
        <v>5000</v>
      </c>
    </row>
    <row r="36" spans="1:12" ht="15" customHeight="1" x14ac:dyDescent="0.25">
      <c r="A36" s="10" t="s">
        <v>32</v>
      </c>
      <c r="B36" s="11" t="s">
        <v>53</v>
      </c>
      <c r="C36" s="12" t="s">
        <v>54</v>
      </c>
      <c r="D36" s="13">
        <v>1500</v>
      </c>
      <c r="E36" s="13">
        <v>1500</v>
      </c>
      <c r="F36" s="13">
        <v>1220.17</v>
      </c>
      <c r="G36" s="13">
        <v>279.83</v>
      </c>
      <c r="H36" s="13">
        <v>81.344666666666669</v>
      </c>
      <c r="I36" s="13">
        <v>0</v>
      </c>
      <c r="J36" s="3">
        <f t="shared" si="0"/>
        <v>1500</v>
      </c>
      <c r="K36" s="5">
        <f t="shared" si="1"/>
        <v>81.344666666666683</v>
      </c>
      <c r="L36" s="3">
        <v>1500</v>
      </c>
    </row>
    <row r="37" spans="1:12" ht="15" customHeight="1" x14ac:dyDescent="0.25">
      <c r="A37" s="57" t="s">
        <v>57</v>
      </c>
      <c r="B37" s="58"/>
      <c r="C37" s="58"/>
      <c r="D37" s="19">
        <v>1465500</v>
      </c>
      <c r="E37" s="19">
        <v>1468500</v>
      </c>
      <c r="F37" s="19">
        <v>724531.17</v>
      </c>
      <c r="G37" s="19">
        <v>743968.83</v>
      </c>
      <c r="H37" s="19">
        <v>49.34</v>
      </c>
      <c r="I37" s="19">
        <v>0</v>
      </c>
      <c r="J37" s="4">
        <f t="shared" si="0"/>
        <v>1468500</v>
      </c>
      <c r="K37" s="20">
        <f t="shared" si="1"/>
        <v>49.338179775280899</v>
      </c>
      <c r="L37" s="4">
        <f>SUM(L32:L36)</f>
        <v>1459500</v>
      </c>
    </row>
    <row r="38" spans="1:12" ht="15" customHeight="1" x14ac:dyDescent="0.25">
      <c r="A38" s="10" t="s">
        <v>33</v>
      </c>
      <c r="B38" s="11" t="s">
        <v>11</v>
      </c>
      <c r="C38" s="12" t="s">
        <v>12</v>
      </c>
      <c r="D38" s="13">
        <v>0</v>
      </c>
      <c r="E38" s="13">
        <v>354278.13</v>
      </c>
      <c r="F38" s="13">
        <v>354278.13</v>
      </c>
      <c r="G38" s="13">
        <v>0</v>
      </c>
      <c r="H38" s="13">
        <v>100</v>
      </c>
      <c r="I38" s="13">
        <v>0</v>
      </c>
      <c r="J38" s="3">
        <f t="shared" si="0"/>
        <v>354278.13</v>
      </c>
      <c r="K38" s="5">
        <f t="shared" si="1"/>
        <v>100</v>
      </c>
      <c r="L38" s="3">
        <v>0</v>
      </c>
    </row>
    <row r="39" spans="1:12" ht="15" customHeight="1" x14ac:dyDescent="0.25">
      <c r="A39" s="10" t="s">
        <v>33</v>
      </c>
      <c r="B39" s="11" t="s">
        <v>21</v>
      </c>
      <c r="C39" s="12" t="s">
        <v>22</v>
      </c>
      <c r="D39" s="13">
        <v>0</v>
      </c>
      <c r="E39" s="13">
        <v>85721.87</v>
      </c>
      <c r="F39" s="13">
        <v>9500</v>
      </c>
      <c r="G39" s="13">
        <v>76221.87</v>
      </c>
      <c r="H39" s="13">
        <v>11.082352729822622</v>
      </c>
      <c r="I39" s="13">
        <v>0</v>
      </c>
      <c r="J39" s="3">
        <f t="shared" si="0"/>
        <v>85721.87</v>
      </c>
      <c r="K39" s="5">
        <f t="shared" si="1"/>
        <v>11.082352729822624</v>
      </c>
      <c r="L39" s="3">
        <v>0</v>
      </c>
    </row>
    <row r="40" spans="1:12" ht="15" customHeight="1" x14ac:dyDescent="0.25">
      <c r="A40" s="57" t="s">
        <v>44</v>
      </c>
      <c r="B40" s="58"/>
      <c r="C40" s="58"/>
      <c r="D40" s="19">
        <v>0</v>
      </c>
      <c r="E40" s="19">
        <v>440000</v>
      </c>
      <c r="F40" s="19">
        <v>363778.13</v>
      </c>
      <c r="G40" s="19">
        <v>76221.87</v>
      </c>
      <c r="H40" s="19">
        <v>82.68</v>
      </c>
      <c r="I40" s="19">
        <v>0</v>
      </c>
      <c r="J40" s="4">
        <f t="shared" si="0"/>
        <v>440000</v>
      </c>
      <c r="K40" s="20">
        <f t="shared" si="1"/>
        <v>82.67684772727273</v>
      </c>
      <c r="L40" s="4">
        <v>0</v>
      </c>
    </row>
    <row r="41" spans="1:12" ht="15" customHeight="1" x14ac:dyDescent="0.25">
      <c r="A41" s="10" t="s">
        <v>33</v>
      </c>
      <c r="B41" s="11" t="s">
        <v>45</v>
      </c>
      <c r="C41" s="12" t="s">
        <v>46</v>
      </c>
      <c r="D41" s="13">
        <v>0</v>
      </c>
      <c r="E41" s="13">
        <v>440000</v>
      </c>
      <c r="F41" s="13">
        <v>363778.13</v>
      </c>
      <c r="G41" s="13">
        <v>76221.87</v>
      </c>
      <c r="H41" s="13">
        <v>82.67684772727273</v>
      </c>
      <c r="I41" s="13">
        <v>0</v>
      </c>
      <c r="J41" s="3">
        <f t="shared" si="0"/>
        <v>440000</v>
      </c>
      <c r="K41" s="5">
        <f t="shared" si="1"/>
        <v>82.67684772727273</v>
      </c>
      <c r="L41" s="3">
        <v>0</v>
      </c>
    </row>
    <row r="42" spans="1:12" ht="15" customHeight="1" x14ac:dyDescent="0.25">
      <c r="A42" s="57" t="s">
        <v>57</v>
      </c>
      <c r="B42" s="58"/>
      <c r="C42" s="58"/>
      <c r="D42" s="19">
        <v>0</v>
      </c>
      <c r="E42" s="19">
        <v>440000</v>
      </c>
      <c r="F42" s="19">
        <v>363778.13</v>
      </c>
      <c r="G42" s="19">
        <v>76221.87</v>
      </c>
      <c r="H42" s="19">
        <v>82.68</v>
      </c>
      <c r="I42" s="19">
        <v>0</v>
      </c>
      <c r="J42" s="4">
        <f t="shared" si="0"/>
        <v>440000</v>
      </c>
      <c r="K42" s="20">
        <f t="shared" si="1"/>
        <v>82.67684772727273</v>
      </c>
      <c r="L42" s="4">
        <v>0</v>
      </c>
    </row>
    <row r="43" spans="1:12" ht="15" customHeight="1" x14ac:dyDescent="0.25">
      <c r="A43" s="10" t="s">
        <v>34</v>
      </c>
      <c r="B43" s="11" t="s">
        <v>11</v>
      </c>
      <c r="C43" s="12" t="s">
        <v>12</v>
      </c>
      <c r="D43" s="13">
        <v>0</v>
      </c>
      <c r="E43" s="13">
        <v>2513</v>
      </c>
      <c r="F43" s="13">
        <v>2513</v>
      </c>
      <c r="G43" s="13">
        <v>0</v>
      </c>
      <c r="H43" s="13">
        <v>100</v>
      </c>
      <c r="I43" s="13">
        <v>0</v>
      </c>
      <c r="J43" s="3">
        <f t="shared" si="0"/>
        <v>2513</v>
      </c>
      <c r="K43" s="5">
        <f t="shared" si="1"/>
        <v>100</v>
      </c>
      <c r="L43" s="3">
        <v>0</v>
      </c>
    </row>
    <row r="44" spans="1:12" ht="15" customHeight="1" x14ac:dyDescent="0.25">
      <c r="A44" s="10" t="s">
        <v>34</v>
      </c>
      <c r="B44" s="11" t="s">
        <v>17</v>
      </c>
      <c r="C44" s="12" t="s">
        <v>18</v>
      </c>
      <c r="D44" s="13">
        <v>0</v>
      </c>
      <c r="E44" s="13">
        <v>84</v>
      </c>
      <c r="F44" s="13">
        <v>0</v>
      </c>
      <c r="G44" s="13">
        <v>84</v>
      </c>
      <c r="H44" s="13">
        <v>0</v>
      </c>
      <c r="I44" s="13">
        <v>0</v>
      </c>
      <c r="J44" s="3">
        <f t="shared" si="0"/>
        <v>84</v>
      </c>
      <c r="K44" s="5">
        <f t="shared" si="1"/>
        <v>0</v>
      </c>
      <c r="L44" s="3">
        <v>0</v>
      </c>
    </row>
    <row r="45" spans="1:12" ht="15" customHeight="1" x14ac:dyDescent="0.25">
      <c r="A45" s="10" t="s">
        <v>34</v>
      </c>
      <c r="B45" s="11" t="s">
        <v>21</v>
      </c>
      <c r="C45" s="12" t="s">
        <v>22</v>
      </c>
      <c r="D45" s="13">
        <v>152443</v>
      </c>
      <c r="E45" s="13">
        <v>119686</v>
      </c>
      <c r="F45" s="13">
        <v>69778</v>
      </c>
      <c r="G45" s="13">
        <v>49908</v>
      </c>
      <c r="H45" s="13">
        <v>58.300887321825442</v>
      </c>
      <c r="I45" s="13">
        <v>-15880</v>
      </c>
      <c r="J45" s="3">
        <f t="shared" si="0"/>
        <v>103806</v>
      </c>
      <c r="K45" s="5">
        <f t="shared" si="1"/>
        <v>67.219621216500016</v>
      </c>
      <c r="L45" s="3">
        <v>37010</v>
      </c>
    </row>
    <row r="46" spans="1:12" ht="15" customHeight="1" x14ac:dyDescent="0.25">
      <c r="A46" s="10" t="s">
        <v>34</v>
      </c>
      <c r="B46" s="11" t="s">
        <v>23</v>
      </c>
      <c r="C46" s="12" t="s">
        <v>24</v>
      </c>
      <c r="D46" s="13">
        <v>221514</v>
      </c>
      <c r="E46" s="13">
        <v>248479</v>
      </c>
      <c r="F46" s="13">
        <v>226510</v>
      </c>
      <c r="G46" s="13">
        <v>21969</v>
      </c>
      <c r="H46" s="13">
        <v>91.158608977016172</v>
      </c>
      <c r="I46" s="13">
        <v>0</v>
      </c>
      <c r="J46" s="3">
        <f t="shared" si="0"/>
        <v>248479</v>
      </c>
      <c r="K46" s="5">
        <f t="shared" si="1"/>
        <v>91.158608977016158</v>
      </c>
      <c r="L46" s="3">
        <v>10000</v>
      </c>
    </row>
    <row r="47" spans="1:12" ht="15" customHeight="1" x14ac:dyDescent="0.25">
      <c r="A47" s="10" t="s">
        <v>34</v>
      </c>
      <c r="B47" s="11" t="s">
        <v>35</v>
      </c>
      <c r="C47" s="12" t="s">
        <v>36</v>
      </c>
      <c r="D47" s="13">
        <v>65379</v>
      </c>
      <c r="E47" s="13">
        <v>68574</v>
      </c>
      <c r="F47" s="13">
        <v>55978</v>
      </c>
      <c r="G47" s="13">
        <v>12596</v>
      </c>
      <c r="H47" s="13">
        <v>81.631522151252668</v>
      </c>
      <c r="I47" s="13">
        <v>0</v>
      </c>
      <c r="J47" s="3">
        <f t="shared" si="0"/>
        <v>68574</v>
      </c>
      <c r="K47" s="5">
        <f t="shared" si="1"/>
        <v>81.631522151252668</v>
      </c>
      <c r="L47" s="3">
        <v>10000</v>
      </c>
    </row>
    <row r="48" spans="1:12" ht="15" customHeight="1" x14ac:dyDescent="0.25">
      <c r="A48" s="10" t="s">
        <v>34</v>
      </c>
      <c r="B48" s="11" t="s">
        <v>37</v>
      </c>
      <c r="C48" s="12" t="s">
        <v>38</v>
      </c>
      <c r="D48" s="13">
        <v>5032</v>
      </c>
      <c r="E48" s="13">
        <v>5032</v>
      </c>
      <c r="F48" s="13">
        <v>3675</v>
      </c>
      <c r="G48" s="13">
        <v>1357</v>
      </c>
      <c r="H48" s="13">
        <v>73.032591414944349</v>
      </c>
      <c r="I48" s="13">
        <v>0</v>
      </c>
      <c r="J48" s="3">
        <f t="shared" si="0"/>
        <v>5032</v>
      </c>
      <c r="K48" s="5">
        <f t="shared" si="1"/>
        <v>73.032591414944363</v>
      </c>
      <c r="L48" s="3">
        <v>1300</v>
      </c>
    </row>
    <row r="49" spans="1:12" ht="15" customHeight="1" x14ac:dyDescent="0.25">
      <c r="A49" s="57" t="s">
        <v>44</v>
      </c>
      <c r="B49" s="58"/>
      <c r="C49" s="58"/>
      <c r="D49" s="19">
        <v>444368</v>
      </c>
      <c r="E49" s="19">
        <v>444368</v>
      </c>
      <c r="F49" s="19">
        <v>358454</v>
      </c>
      <c r="G49" s="19">
        <v>85914</v>
      </c>
      <c r="H49" s="19">
        <v>80.67</v>
      </c>
      <c r="I49" s="4">
        <f>SUM(I45:I48)</f>
        <v>-15880</v>
      </c>
      <c r="J49" s="4">
        <f t="shared" si="0"/>
        <v>428488</v>
      </c>
      <c r="K49" s="20">
        <f t="shared" si="1"/>
        <v>83.655551614047525</v>
      </c>
      <c r="L49" s="4">
        <f>SUM(L43:L48)</f>
        <v>58310</v>
      </c>
    </row>
    <row r="50" spans="1:12" ht="15" customHeight="1" x14ac:dyDescent="0.25">
      <c r="A50" s="10" t="s">
        <v>34</v>
      </c>
      <c r="B50" s="11" t="s">
        <v>45</v>
      </c>
      <c r="C50" s="12" t="s">
        <v>46</v>
      </c>
      <c r="D50" s="13">
        <v>444368</v>
      </c>
      <c r="E50" s="13">
        <v>444368</v>
      </c>
      <c r="F50" s="13">
        <v>0</v>
      </c>
      <c r="G50" s="13">
        <v>444368</v>
      </c>
      <c r="H50" s="13">
        <v>0</v>
      </c>
      <c r="I50" s="3">
        <v>-15880</v>
      </c>
      <c r="J50" s="3">
        <f t="shared" si="0"/>
        <v>428488</v>
      </c>
      <c r="K50" s="5">
        <f t="shared" si="1"/>
        <v>0</v>
      </c>
      <c r="L50" s="3">
        <v>58310</v>
      </c>
    </row>
    <row r="51" spans="1:12" ht="15" customHeight="1" x14ac:dyDescent="0.25">
      <c r="A51" s="57" t="s">
        <v>57</v>
      </c>
      <c r="B51" s="58"/>
      <c r="C51" s="58"/>
      <c r="D51" s="19">
        <v>444368</v>
      </c>
      <c r="E51" s="19">
        <v>444368</v>
      </c>
      <c r="F51" s="19">
        <v>0</v>
      </c>
      <c r="G51" s="19">
        <v>444368</v>
      </c>
      <c r="H51" s="19">
        <v>0</v>
      </c>
      <c r="I51" s="4">
        <v>-15880</v>
      </c>
      <c r="J51" s="4">
        <f t="shared" si="0"/>
        <v>428488</v>
      </c>
      <c r="K51" s="20">
        <f t="shared" si="1"/>
        <v>0</v>
      </c>
      <c r="L51" s="4">
        <v>58310</v>
      </c>
    </row>
    <row r="52" spans="1:12" ht="15" customHeight="1" x14ac:dyDescent="0.25">
      <c r="A52" s="10" t="s">
        <v>39</v>
      </c>
      <c r="B52" s="11" t="s">
        <v>21</v>
      </c>
      <c r="C52" s="12" t="s">
        <v>22</v>
      </c>
      <c r="D52" s="13">
        <v>0</v>
      </c>
      <c r="E52" s="13">
        <v>17248</v>
      </c>
      <c r="F52" s="13">
        <v>14816</v>
      </c>
      <c r="G52" s="13">
        <v>2432</v>
      </c>
      <c r="H52" s="13">
        <v>85.899814471243047</v>
      </c>
      <c r="I52" s="3">
        <v>0</v>
      </c>
      <c r="J52" s="3">
        <f t="shared" si="0"/>
        <v>17248</v>
      </c>
      <c r="K52" s="5">
        <f t="shared" si="1"/>
        <v>85.899814471243047</v>
      </c>
      <c r="L52" s="3">
        <v>0</v>
      </c>
    </row>
    <row r="53" spans="1:12" ht="15" customHeight="1" x14ac:dyDescent="0.25">
      <c r="A53" s="57" t="s">
        <v>44</v>
      </c>
      <c r="B53" s="58"/>
      <c r="C53" s="58"/>
      <c r="D53" s="19">
        <v>0</v>
      </c>
      <c r="E53" s="19">
        <v>17248</v>
      </c>
      <c r="F53" s="19">
        <v>14816</v>
      </c>
      <c r="G53" s="19">
        <v>2432</v>
      </c>
      <c r="H53" s="19">
        <v>85.9</v>
      </c>
      <c r="I53" s="4">
        <v>0</v>
      </c>
      <c r="J53" s="4">
        <f t="shared" si="0"/>
        <v>17248</v>
      </c>
      <c r="K53" s="20">
        <f t="shared" si="1"/>
        <v>85.899814471243047</v>
      </c>
      <c r="L53" s="4">
        <v>0</v>
      </c>
    </row>
    <row r="54" spans="1:12" ht="15" customHeight="1" x14ac:dyDescent="0.25">
      <c r="A54" s="10" t="s">
        <v>39</v>
      </c>
      <c r="B54" s="11" t="s">
        <v>45</v>
      </c>
      <c r="C54" s="12" t="s">
        <v>46</v>
      </c>
      <c r="D54" s="13">
        <v>0</v>
      </c>
      <c r="E54" s="13">
        <v>17248</v>
      </c>
      <c r="F54" s="13">
        <v>17248</v>
      </c>
      <c r="G54" s="13">
        <v>0</v>
      </c>
      <c r="H54" s="13">
        <v>100</v>
      </c>
      <c r="I54" s="3">
        <v>0</v>
      </c>
      <c r="J54" s="3">
        <f t="shared" si="0"/>
        <v>17248</v>
      </c>
      <c r="K54" s="5">
        <f t="shared" si="1"/>
        <v>100</v>
      </c>
      <c r="L54" s="3">
        <v>0</v>
      </c>
    </row>
    <row r="55" spans="1:12" ht="15" customHeight="1" x14ac:dyDescent="0.25">
      <c r="A55" s="57" t="s">
        <v>57</v>
      </c>
      <c r="B55" s="58"/>
      <c r="C55" s="58"/>
      <c r="D55" s="19">
        <v>0</v>
      </c>
      <c r="E55" s="19">
        <v>17248</v>
      </c>
      <c r="F55" s="19">
        <v>17248</v>
      </c>
      <c r="G55" s="19">
        <v>0</v>
      </c>
      <c r="H55" s="19">
        <v>100</v>
      </c>
      <c r="I55" s="4">
        <v>0</v>
      </c>
      <c r="J55" s="4">
        <f t="shared" si="0"/>
        <v>17248</v>
      </c>
      <c r="K55" s="20">
        <f t="shared" si="1"/>
        <v>100</v>
      </c>
      <c r="L55" s="4">
        <v>0</v>
      </c>
    </row>
    <row r="56" spans="1:12" ht="15" customHeight="1" x14ac:dyDescent="0.25">
      <c r="A56" s="10" t="s">
        <v>40</v>
      </c>
      <c r="B56" s="11" t="s">
        <v>23</v>
      </c>
      <c r="C56" s="12" t="s">
        <v>24</v>
      </c>
      <c r="D56" s="13">
        <v>0</v>
      </c>
      <c r="E56" s="13">
        <v>0</v>
      </c>
      <c r="F56" s="13">
        <v>44601</v>
      </c>
      <c r="G56" s="13">
        <v>-44601</v>
      </c>
      <c r="H56" s="13">
        <v>0</v>
      </c>
      <c r="I56" s="3">
        <v>59468</v>
      </c>
      <c r="J56" s="3">
        <f t="shared" si="0"/>
        <v>59468</v>
      </c>
      <c r="K56" s="5">
        <f t="shared" si="1"/>
        <v>75</v>
      </c>
      <c r="L56" s="3">
        <v>0</v>
      </c>
    </row>
    <row r="57" spans="1:12" ht="15" customHeight="1" x14ac:dyDescent="0.25">
      <c r="A57" s="10" t="s">
        <v>40</v>
      </c>
      <c r="B57" s="11" t="s">
        <v>35</v>
      </c>
      <c r="C57" s="12" t="s">
        <v>36</v>
      </c>
      <c r="D57" s="13">
        <v>0</v>
      </c>
      <c r="E57" s="13">
        <v>0</v>
      </c>
      <c r="F57" s="13">
        <v>15075</v>
      </c>
      <c r="G57" s="13">
        <v>-15075</v>
      </c>
      <c r="H57" s="13">
        <v>0</v>
      </c>
      <c r="I57" s="3">
        <v>20100</v>
      </c>
      <c r="J57" s="3">
        <f t="shared" si="0"/>
        <v>20100</v>
      </c>
      <c r="K57" s="5">
        <f t="shared" si="1"/>
        <v>75</v>
      </c>
      <c r="L57" s="3">
        <v>0</v>
      </c>
    </row>
    <row r="58" spans="1:12" s="1" customFormat="1" ht="15" customHeight="1" x14ac:dyDescent="0.25">
      <c r="A58" s="10" t="s">
        <v>40</v>
      </c>
      <c r="B58" s="17" t="s">
        <v>37</v>
      </c>
      <c r="C58" s="18" t="s">
        <v>38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3">
        <v>1188</v>
      </c>
      <c r="J58" s="3">
        <f t="shared" si="0"/>
        <v>1188</v>
      </c>
      <c r="K58" s="5">
        <f t="shared" si="1"/>
        <v>0</v>
      </c>
      <c r="L58" s="3">
        <v>0</v>
      </c>
    </row>
    <row r="59" spans="1:12" ht="15" customHeight="1" x14ac:dyDescent="0.25">
      <c r="A59" s="57" t="s">
        <v>44</v>
      </c>
      <c r="B59" s="58"/>
      <c r="C59" s="58"/>
      <c r="D59" s="19">
        <v>0</v>
      </c>
      <c r="E59" s="19">
        <v>0</v>
      </c>
      <c r="F59" s="19">
        <v>59676</v>
      </c>
      <c r="G59" s="19">
        <v>-59676</v>
      </c>
      <c r="H59" s="19">
        <v>0</v>
      </c>
      <c r="I59" s="4">
        <f>SUM(I56:I58)</f>
        <v>80756</v>
      </c>
      <c r="J59" s="4">
        <f t="shared" si="0"/>
        <v>80756</v>
      </c>
      <c r="K59" s="20">
        <f t="shared" si="1"/>
        <v>73.896676407944923</v>
      </c>
      <c r="L59" s="4">
        <v>0</v>
      </c>
    </row>
    <row r="60" spans="1:12" ht="15" customHeight="1" x14ac:dyDescent="0.25">
      <c r="A60" s="10" t="s">
        <v>40</v>
      </c>
      <c r="B60" s="11" t="s">
        <v>45</v>
      </c>
      <c r="C60" s="12" t="s">
        <v>46</v>
      </c>
      <c r="D60" s="13">
        <v>0</v>
      </c>
      <c r="E60" s="13">
        <v>0</v>
      </c>
      <c r="F60" s="13">
        <v>80756</v>
      </c>
      <c r="G60" s="13">
        <v>-80756</v>
      </c>
      <c r="H60" s="13">
        <v>0</v>
      </c>
      <c r="I60" s="3">
        <v>80756</v>
      </c>
      <c r="J60" s="3">
        <f t="shared" si="0"/>
        <v>80756</v>
      </c>
      <c r="K60" s="5">
        <f t="shared" si="1"/>
        <v>100</v>
      </c>
      <c r="L60" s="3">
        <v>0</v>
      </c>
    </row>
    <row r="61" spans="1:12" ht="15" customHeight="1" x14ac:dyDescent="0.25">
      <c r="A61" s="57" t="s">
        <v>57</v>
      </c>
      <c r="B61" s="58"/>
      <c r="C61" s="58"/>
      <c r="D61" s="19">
        <v>0</v>
      </c>
      <c r="E61" s="19">
        <v>0</v>
      </c>
      <c r="F61" s="19">
        <v>80756</v>
      </c>
      <c r="G61" s="19">
        <v>-80756</v>
      </c>
      <c r="H61" s="19">
        <v>0</v>
      </c>
      <c r="I61" s="4">
        <v>80756</v>
      </c>
      <c r="J61" s="4">
        <f t="shared" si="0"/>
        <v>80756</v>
      </c>
      <c r="K61" s="20">
        <f t="shared" si="1"/>
        <v>100</v>
      </c>
      <c r="L61" s="4">
        <v>0</v>
      </c>
    </row>
    <row r="62" spans="1:12" ht="15" customHeight="1" x14ac:dyDescent="0.25">
      <c r="A62" s="10" t="s">
        <v>41</v>
      </c>
      <c r="B62" s="11" t="s">
        <v>11</v>
      </c>
      <c r="C62" s="12" t="s">
        <v>12</v>
      </c>
      <c r="D62" s="13">
        <v>120000</v>
      </c>
      <c r="E62" s="13">
        <v>113955</v>
      </c>
      <c r="F62" s="13">
        <v>61182.76</v>
      </c>
      <c r="G62" s="13">
        <v>52772.24</v>
      </c>
      <c r="H62" s="13">
        <v>53.690281251371154</v>
      </c>
      <c r="I62" s="3">
        <v>0</v>
      </c>
      <c r="J62" s="3">
        <f t="shared" si="0"/>
        <v>113955</v>
      </c>
      <c r="K62" s="5">
        <f t="shared" si="1"/>
        <v>53.690281251371154</v>
      </c>
      <c r="L62" s="3">
        <v>120000</v>
      </c>
    </row>
    <row r="63" spans="1:12" ht="15" customHeight="1" x14ac:dyDescent="0.25">
      <c r="A63" s="10" t="s">
        <v>41</v>
      </c>
      <c r="B63" s="11" t="s">
        <v>17</v>
      </c>
      <c r="C63" s="12" t="s">
        <v>18</v>
      </c>
      <c r="D63" s="13">
        <v>20000</v>
      </c>
      <c r="E63" s="13">
        <v>16000</v>
      </c>
      <c r="F63" s="13">
        <v>16000</v>
      </c>
      <c r="G63" s="13">
        <v>0</v>
      </c>
      <c r="H63" s="13">
        <v>100</v>
      </c>
      <c r="I63" s="3">
        <v>0</v>
      </c>
      <c r="J63" s="3">
        <f t="shared" si="0"/>
        <v>16000</v>
      </c>
      <c r="K63" s="5">
        <f t="shared" si="1"/>
        <v>100</v>
      </c>
      <c r="L63" s="3">
        <v>20000</v>
      </c>
    </row>
    <row r="64" spans="1:12" ht="15" customHeight="1" x14ac:dyDescent="0.25">
      <c r="A64" s="10" t="s">
        <v>41</v>
      </c>
      <c r="B64" s="11" t="s">
        <v>21</v>
      </c>
      <c r="C64" s="12" t="s">
        <v>22</v>
      </c>
      <c r="D64" s="13">
        <v>70000</v>
      </c>
      <c r="E64" s="13">
        <v>69152</v>
      </c>
      <c r="F64" s="13">
        <v>69152</v>
      </c>
      <c r="G64" s="13">
        <v>0</v>
      </c>
      <c r="H64" s="13">
        <v>100</v>
      </c>
      <c r="I64" s="3">
        <v>0</v>
      </c>
      <c r="J64" s="3">
        <f t="shared" si="0"/>
        <v>69152</v>
      </c>
      <c r="K64" s="5">
        <f t="shared" si="1"/>
        <v>100</v>
      </c>
      <c r="L64" s="3">
        <v>70000</v>
      </c>
    </row>
    <row r="65" spans="1:12" ht="15" customHeight="1" x14ac:dyDescent="0.25">
      <c r="A65" s="10" t="s">
        <v>41</v>
      </c>
      <c r="B65" s="11" t="s">
        <v>23</v>
      </c>
      <c r="C65" s="12" t="s">
        <v>24</v>
      </c>
      <c r="D65" s="13">
        <v>13800000</v>
      </c>
      <c r="E65" s="13">
        <v>15520854</v>
      </c>
      <c r="F65" s="13">
        <v>14431798</v>
      </c>
      <c r="G65" s="13">
        <v>1089056</v>
      </c>
      <c r="H65" s="13">
        <v>92.983272698783196</v>
      </c>
      <c r="I65" s="3">
        <v>578944</v>
      </c>
      <c r="J65" s="3">
        <f t="shared" si="0"/>
        <v>16099798</v>
      </c>
      <c r="K65" s="5">
        <f t="shared" si="1"/>
        <v>89.639621565438276</v>
      </c>
      <c r="L65" s="3">
        <v>15500000</v>
      </c>
    </row>
    <row r="66" spans="1:12" ht="15" customHeight="1" x14ac:dyDescent="0.25">
      <c r="A66" s="10" t="s">
        <v>41</v>
      </c>
      <c r="B66" s="11" t="s">
        <v>35</v>
      </c>
      <c r="C66" s="12" t="s">
        <v>36</v>
      </c>
      <c r="D66" s="13">
        <v>4664400</v>
      </c>
      <c r="E66" s="13">
        <v>5126239</v>
      </c>
      <c r="F66" s="13">
        <v>4787286.2</v>
      </c>
      <c r="G66" s="13">
        <v>338952.8</v>
      </c>
      <c r="H66" s="13">
        <v>93.387885348303115</v>
      </c>
      <c r="I66" s="3">
        <v>60385</v>
      </c>
      <c r="J66" s="3">
        <f t="shared" si="0"/>
        <v>5186624</v>
      </c>
      <c r="K66" s="5">
        <f t="shared" si="1"/>
        <v>92.300621753186661</v>
      </c>
      <c r="L66" s="3">
        <v>5239000</v>
      </c>
    </row>
    <row r="67" spans="1:12" ht="15" customHeight="1" x14ac:dyDescent="0.25">
      <c r="A67" s="10" t="s">
        <v>41</v>
      </c>
      <c r="B67" s="11" t="s">
        <v>42</v>
      </c>
      <c r="C67" s="12" t="s">
        <v>43</v>
      </c>
      <c r="D67" s="13">
        <v>75000</v>
      </c>
      <c r="E67" s="13">
        <v>92584</v>
      </c>
      <c r="F67" s="13">
        <v>91122</v>
      </c>
      <c r="G67" s="13">
        <v>1462</v>
      </c>
      <c r="H67" s="13">
        <v>98.420893458912985</v>
      </c>
      <c r="I67" s="3">
        <v>0</v>
      </c>
      <c r="J67" s="3">
        <f t="shared" si="0"/>
        <v>92584</v>
      </c>
      <c r="K67" s="5">
        <f t="shared" si="1"/>
        <v>98.420893458912985</v>
      </c>
      <c r="L67" s="3">
        <v>92000</v>
      </c>
    </row>
    <row r="68" spans="1:12" ht="15" customHeight="1" x14ac:dyDescent="0.25">
      <c r="A68" s="10" t="s">
        <v>41</v>
      </c>
      <c r="B68" s="11" t="s">
        <v>37</v>
      </c>
      <c r="C68" s="12" t="s">
        <v>38</v>
      </c>
      <c r="D68" s="13">
        <v>390000</v>
      </c>
      <c r="E68" s="13">
        <v>429511</v>
      </c>
      <c r="F68" s="13">
        <v>304898</v>
      </c>
      <c r="G68" s="13">
        <v>124613</v>
      </c>
      <c r="H68" s="13">
        <v>70.987238976417373</v>
      </c>
      <c r="I68" s="3">
        <v>12831</v>
      </c>
      <c r="J68" s="3">
        <f t="shared" si="0"/>
        <v>442342</v>
      </c>
      <c r="K68" s="5">
        <f t="shared" si="1"/>
        <v>68.928114445383898</v>
      </c>
      <c r="L68" s="3">
        <v>424000</v>
      </c>
    </row>
    <row r="69" spans="1:12" ht="15" customHeight="1" x14ac:dyDescent="0.25">
      <c r="A69" s="10" t="s">
        <v>41</v>
      </c>
      <c r="B69" s="11" t="s">
        <v>27</v>
      </c>
      <c r="C69" s="12" t="s">
        <v>28</v>
      </c>
      <c r="D69" s="13">
        <v>37000</v>
      </c>
      <c r="E69" s="13">
        <v>381237</v>
      </c>
      <c r="F69" s="13">
        <v>376260</v>
      </c>
      <c r="G69" s="13">
        <v>4977</v>
      </c>
      <c r="H69" s="13">
        <v>98.694512862077914</v>
      </c>
      <c r="I69" s="3">
        <v>0</v>
      </c>
      <c r="J69" s="3">
        <f t="shared" si="0"/>
        <v>381237</v>
      </c>
      <c r="K69" s="5">
        <f t="shared" si="1"/>
        <v>98.694512862077914</v>
      </c>
      <c r="L69" s="3">
        <v>37000</v>
      </c>
    </row>
    <row r="70" spans="1:12" ht="15" customHeight="1" x14ac:dyDescent="0.25">
      <c r="A70" s="57" t="s">
        <v>44</v>
      </c>
      <c r="B70" s="58"/>
      <c r="C70" s="58"/>
      <c r="D70" s="19">
        <v>19176400</v>
      </c>
      <c r="E70" s="19">
        <v>21749532</v>
      </c>
      <c r="F70" s="19">
        <v>20137698.960000001</v>
      </c>
      <c r="G70" s="19">
        <v>1611833.04</v>
      </c>
      <c r="H70" s="19">
        <v>92.59</v>
      </c>
      <c r="I70" s="4">
        <f>SUM(I62:I69)</f>
        <v>652160</v>
      </c>
      <c r="J70" s="4">
        <f t="shared" si="0"/>
        <v>22401692</v>
      </c>
      <c r="K70" s="20">
        <f t="shared" si="1"/>
        <v>89.893651604530589</v>
      </c>
      <c r="L70" s="4">
        <f>SUM(L62:L69)</f>
        <v>21502000</v>
      </c>
    </row>
    <row r="71" spans="1:12" ht="15" customHeight="1" x14ac:dyDescent="0.25">
      <c r="A71" s="10" t="s">
        <v>41</v>
      </c>
      <c r="B71" s="11" t="s">
        <v>45</v>
      </c>
      <c r="C71" s="12" t="s">
        <v>46</v>
      </c>
      <c r="D71" s="13">
        <v>19176400</v>
      </c>
      <c r="E71" s="13">
        <v>21749532</v>
      </c>
      <c r="F71" s="13">
        <v>20151989.170000002</v>
      </c>
      <c r="G71" s="13">
        <v>1597542.83</v>
      </c>
      <c r="H71" s="13">
        <v>92.654817446186883</v>
      </c>
      <c r="I71" s="3">
        <v>652160</v>
      </c>
      <c r="J71" s="3">
        <f t="shared" ref="J71:J134" si="2">E71+I71</f>
        <v>22401692</v>
      </c>
      <c r="K71" s="5">
        <f t="shared" ref="K71:K134" si="3">F71/J71*100</f>
        <v>89.957442366406966</v>
      </c>
      <c r="L71" s="3">
        <v>21502000</v>
      </c>
    </row>
    <row r="72" spans="1:12" ht="15" customHeight="1" x14ac:dyDescent="0.25">
      <c r="A72" s="57" t="s">
        <v>57</v>
      </c>
      <c r="B72" s="58"/>
      <c r="C72" s="58"/>
      <c r="D72" s="19">
        <v>19176400</v>
      </c>
      <c r="E72" s="19">
        <v>21749532</v>
      </c>
      <c r="F72" s="19">
        <v>20151989.170000002</v>
      </c>
      <c r="G72" s="19">
        <v>1597542.83</v>
      </c>
      <c r="H72" s="19">
        <v>92.65</v>
      </c>
      <c r="I72" s="4">
        <v>652160</v>
      </c>
      <c r="J72" s="4">
        <f t="shared" si="2"/>
        <v>22401692</v>
      </c>
      <c r="K72" s="20">
        <f t="shared" si="3"/>
        <v>89.957442366406966</v>
      </c>
      <c r="L72" s="4">
        <v>21502000</v>
      </c>
    </row>
    <row r="73" spans="1:12" ht="15" customHeight="1" x14ac:dyDescent="0.25">
      <c r="A73" s="59" t="s">
        <v>56</v>
      </c>
      <c r="B73" s="60"/>
      <c r="C73" s="60"/>
      <c r="D73" s="15">
        <v>35724</v>
      </c>
      <c r="E73" s="15">
        <v>35724</v>
      </c>
      <c r="F73" s="15">
        <v>32747</v>
      </c>
      <c r="G73" s="15">
        <v>2977</v>
      </c>
      <c r="H73" s="15">
        <v>91.67</v>
      </c>
      <c r="I73" s="3">
        <v>0</v>
      </c>
      <c r="J73" s="3">
        <f t="shared" si="2"/>
        <v>35724</v>
      </c>
      <c r="K73" s="5">
        <f t="shared" si="3"/>
        <v>91.666666666666657</v>
      </c>
      <c r="L73" s="3">
        <v>35724</v>
      </c>
    </row>
    <row r="74" spans="1:12" ht="15" customHeight="1" x14ac:dyDescent="0.25">
      <c r="A74" s="21" t="s">
        <v>55</v>
      </c>
      <c r="B74" s="22" t="s">
        <v>45</v>
      </c>
      <c r="C74" s="23" t="s">
        <v>46</v>
      </c>
      <c r="D74" s="19">
        <v>35724</v>
      </c>
      <c r="E74" s="19">
        <v>35724</v>
      </c>
      <c r="F74" s="19">
        <v>32747</v>
      </c>
      <c r="G74" s="19">
        <v>2977</v>
      </c>
      <c r="H74" s="19">
        <v>91.666666666666671</v>
      </c>
      <c r="I74" s="4">
        <v>0</v>
      </c>
      <c r="J74" s="4">
        <f t="shared" si="2"/>
        <v>35724</v>
      </c>
      <c r="K74" s="20">
        <f t="shared" si="3"/>
        <v>91.666666666666657</v>
      </c>
      <c r="L74" s="4">
        <v>35724</v>
      </c>
    </row>
    <row r="75" spans="1:12" ht="15" customHeight="1" x14ac:dyDescent="0.25">
      <c r="A75" s="57" t="s">
        <v>44</v>
      </c>
      <c r="B75" s="58"/>
      <c r="C75" s="58"/>
      <c r="D75" s="19">
        <v>23379268</v>
      </c>
      <c r="E75" s="19">
        <v>26512648</v>
      </c>
      <c r="F75" s="19">
        <v>23343564.09</v>
      </c>
      <c r="G75" s="19">
        <v>3169083.91</v>
      </c>
      <c r="H75" s="19">
        <v>88.05</v>
      </c>
      <c r="I75" s="4">
        <f>I16+I22+I31+I40+I49+I59+I70</f>
        <v>717036</v>
      </c>
      <c r="J75" s="4">
        <f t="shared" si="2"/>
        <v>27229684</v>
      </c>
      <c r="K75" s="20">
        <f t="shared" si="3"/>
        <v>85.728369414790123</v>
      </c>
      <c r="L75" s="4">
        <f>L16+L22+L31+L40+L49+L53+L59+L70</f>
        <v>25312810</v>
      </c>
    </row>
    <row r="76" spans="1:12" ht="15" customHeight="1" x14ac:dyDescent="0.25">
      <c r="A76" s="57" t="s">
        <v>57</v>
      </c>
      <c r="B76" s="58"/>
      <c r="C76" s="58"/>
      <c r="D76" s="19">
        <v>23414992</v>
      </c>
      <c r="E76" s="19">
        <v>26548372</v>
      </c>
      <c r="F76" s="19">
        <v>23572973.469999999</v>
      </c>
      <c r="G76" s="19">
        <v>2975398.53</v>
      </c>
      <c r="H76" s="19">
        <v>88.79</v>
      </c>
      <c r="I76" s="4">
        <f>I18+I24+I37+I42+I51+I61+I72</f>
        <v>717036</v>
      </c>
      <c r="J76" s="4">
        <f t="shared" si="2"/>
        <v>27265408</v>
      </c>
      <c r="K76" s="20">
        <f t="shared" si="3"/>
        <v>86.457438927743169</v>
      </c>
      <c r="L76" s="4">
        <f>L18+L24+L37+L42+L51+L55+L61+L72+L74</f>
        <v>25348534</v>
      </c>
    </row>
    <row r="77" spans="1:12" x14ac:dyDescent="0.25">
      <c r="A77" s="24" t="s">
        <v>10</v>
      </c>
      <c r="B77" s="25" t="s">
        <v>11</v>
      </c>
      <c r="C77" s="26" t="s">
        <v>12</v>
      </c>
      <c r="D77" s="27">
        <v>91000</v>
      </c>
      <c r="E77" s="27">
        <v>71645.5</v>
      </c>
      <c r="F77" s="27">
        <v>65434.26</v>
      </c>
      <c r="G77" s="27">
        <v>6211.24</v>
      </c>
      <c r="H77" s="27">
        <v>91.330592989092125</v>
      </c>
      <c r="I77" s="27">
        <v>0</v>
      </c>
      <c r="J77" s="27">
        <f t="shared" si="2"/>
        <v>71645.5</v>
      </c>
      <c r="K77" s="28">
        <f t="shared" si="3"/>
        <v>91.330592989092125</v>
      </c>
      <c r="L77" s="27">
        <v>85000</v>
      </c>
    </row>
    <row r="78" spans="1:12" x14ac:dyDescent="0.25">
      <c r="A78" s="24" t="s">
        <v>10</v>
      </c>
      <c r="B78" s="25" t="s">
        <v>13</v>
      </c>
      <c r="C78" s="26" t="s">
        <v>14</v>
      </c>
      <c r="D78" s="27">
        <v>190000</v>
      </c>
      <c r="E78" s="27">
        <v>190000</v>
      </c>
      <c r="F78" s="27">
        <v>100815.36</v>
      </c>
      <c r="G78" s="27">
        <v>89184.639999999999</v>
      </c>
      <c r="H78" s="27">
        <v>53.060715789473683</v>
      </c>
      <c r="I78" s="27">
        <v>0</v>
      </c>
      <c r="J78" s="27">
        <f t="shared" si="2"/>
        <v>190000</v>
      </c>
      <c r="K78" s="28">
        <f t="shared" si="3"/>
        <v>53.06071578947369</v>
      </c>
      <c r="L78" s="27">
        <v>190000</v>
      </c>
    </row>
    <row r="79" spans="1:12" x14ac:dyDescent="0.25">
      <c r="A79" s="24" t="s">
        <v>10</v>
      </c>
      <c r="B79" s="25" t="s">
        <v>15</v>
      </c>
      <c r="C79" s="26" t="s">
        <v>16</v>
      </c>
      <c r="D79" s="27">
        <v>40000</v>
      </c>
      <c r="E79" s="27">
        <v>54666.5</v>
      </c>
      <c r="F79" s="27">
        <v>53212.5</v>
      </c>
      <c r="G79" s="27">
        <v>1454</v>
      </c>
      <c r="H79" s="27">
        <v>97.340235793401803</v>
      </c>
      <c r="I79" s="27">
        <v>0</v>
      </c>
      <c r="J79" s="27">
        <f t="shared" si="2"/>
        <v>54666.5</v>
      </c>
      <c r="K79" s="28">
        <f t="shared" si="3"/>
        <v>97.340235793401803</v>
      </c>
      <c r="L79" s="27">
        <v>40000</v>
      </c>
    </row>
    <row r="80" spans="1:12" x14ac:dyDescent="0.25">
      <c r="A80" s="24" t="s">
        <v>10</v>
      </c>
      <c r="B80" s="25" t="s">
        <v>17</v>
      </c>
      <c r="C80" s="26" t="s">
        <v>18</v>
      </c>
      <c r="D80" s="27">
        <v>2000</v>
      </c>
      <c r="E80" s="27">
        <v>2000</v>
      </c>
      <c r="F80" s="27">
        <v>312</v>
      </c>
      <c r="G80" s="27">
        <v>1688</v>
      </c>
      <c r="H80" s="27">
        <v>15.6</v>
      </c>
      <c r="I80" s="27">
        <v>0</v>
      </c>
      <c r="J80" s="27">
        <f t="shared" si="2"/>
        <v>2000</v>
      </c>
      <c r="K80" s="28">
        <f t="shared" si="3"/>
        <v>15.6</v>
      </c>
      <c r="L80" s="27">
        <v>2000</v>
      </c>
    </row>
    <row r="81" spans="1:12" x14ac:dyDescent="0.25">
      <c r="A81" s="24" t="s">
        <v>10</v>
      </c>
      <c r="B81" s="25" t="s">
        <v>19</v>
      </c>
      <c r="C81" s="26" t="s">
        <v>20</v>
      </c>
      <c r="D81" s="27">
        <v>3000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f t="shared" si="2"/>
        <v>0</v>
      </c>
      <c r="K81" s="28">
        <v>0</v>
      </c>
      <c r="L81" s="27">
        <v>2000</v>
      </c>
    </row>
    <row r="82" spans="1:12" x14ac:dyDescent="0.25">
      <c r="A82" s="24" t="s">
        <v>10</v>
      </c>
      <c r="B82" s="25" t="s">
        <v>21</v>
      </c>
      <c r="C82" s="26" t="s">
        <v>22</v>
      </c>
      <c r="D82" s="27">
        <v>85000</v>
      </c>
      <c r="E82" s="27">
        <v>90713</v>
      </c>
      <c r="F82" s="27">
        <v>66711.67</v>
      </c>
      <c r="G82" s="27">
        <v>24001.33</v>
      </c>
      <c r="H82" s="27">
        <v>73.541465942036979</v>
      </c>
      <c r="I82" s="27">
        <v>0</v>
      </c>
      <c r="J82" s="27">
        <f t="shared" si="2"/>
        <v>90713</v>
      </c>
      <c r="K82" s="28">
        <f t="shared" si="3"/>
        <v>73.541465942036979</v>
      </c>
      <c r="L82" s="27">
        <v>74000</v>
      </c>
    </row>
    <row r="83" spans="1:12" x14ac:dyDescent="0.25">
      <c r="A83" s="24" t="s">
        <v>10</v>
      </c>
      <c r="B83" s="25" t="s">
        <v>23</v>
      </c>
      <c r="C83" s="26" t="s">
        <v>24</v>
      </c>
      <c r="D83" s="27">
        <v>3000</v>
      </c>
      <c r="E83" s="27">
        <v>9975</v>
      </c>
      <c r="F83" s="27">
        <v>9975</v>
      </c>
      <c r="G83" s="27">
        <v>0</v>
      </c>
      <c r="H83" s="27">
        <v>100</v>
      </c>
      <c r="I83" s="27">
        <v>0</v>
      </c>
      <c r="J83" s="27">
        <f t="shared" si="2"/>
        <v>9975</v>
      </c>
      <c r="K83" s="28">
        <f t="shared" si="3"/>
        <v>100</v>
      </c>
      <c r="L83" s="27">
        <v>0</v>
      </c>
    </row>
    <row r="84" spans="1:12" x14ac:dyDescent="0.25">
      <c r="A84" s="24" t="s">
        <v>10</v>
      </c>
      <c r="B84" s="25" t="s">
        <v>27</v>
      </c>
      <c r="C84" s="26" t="s">
        <v>28</v>
      </c>
      <c r="D84" s="27">
        <v>66516</v>
      </c>
      <c r="E84" s="27">
        <v>62861</v>
      </c>
      <c r="F84" s="27">
        <v>20957</v>
      </c>
      <c r="G84" s="27">
        <v>41904</v>
      </c>
      <c r="H84" s="27">
        <v>33.338636038243109</v>
      </c>
      <c r="I84" s="27">
        <v>0</v>
      </c>
      <c r="J84" s="27">
        <f t="shared" si="2"/>
        <v>62861</v>
      </c>
      <c r="K84" s="28">
        <f t="shared" si="3"/>
        <v>33.338636038243109</v>
      </c>
      <c r="L84" s="27">
        <v>63861</v>
      </c>
    </row>
    <row r="85" spans="1:12" x14ac:dyDescent="0.25">
      <c r="A85" s="24" t="s">
        <v>10</v>
      </c>
      <c r="B85" s="25" t="s">
        <v>29</v>
      </c>
      <c r="C85" s="26" t="s">
        <v>30</v>
      </c>
      <c r="D85" s="27">
        <v>4484</v>
      </c>
      <c r="E85" s="27">
        <v>3139</v>
      </c>
      <c r="F85" s="27">
        <v>3139</v>
      </c>
      <c r="G85" s="27">
        <v>0</v>
      </c>
      <c r="H85" s="27">
        <v>100</v>
      </c>
      <c r="I85" s="27">
        <v>0</v>
      </c>
      <c r="J85" s="27">
        <f t="shared" si="2"/>
        <v>3139</v>
      </c>
      <c r="K85" s="28">
        <f t="shared" si="3"/>
        <v>100</v>
      </c>
      <c r="L85" s="27">
        <v>3139</v>
      </c>
    </row>
    <row r="86" spans="1:12" x14ac:dyDescent="0.25">
      <c r="A86" s="51" t="s">
        <v>65</v>
      </c>
      <c r="B86" s="52"/>
      <c r="C86" s="52"/>
      <c r="D86" s="29">
        <v>485000</v>
      </c>
      <c r="E86" s="29">
        <v>485000</v>
      </c>
      <c r="F86" s="29">
        <v>320556.78999999998</v>
      </c>
      <c r="G86" s="29">
        <v>164443.21</v>
      </c>
      <c r="H86" s="29">
        <v>66.09</v>
      </c>
      <c r="I86" s="29">
        <v>0</v>
      </c>
      <c r="J86" s="29">
        <f t="shared" si="2"/>
        <v>485000</v>
      </c>
      <c r="K86" s="30">
        <f t="shared" si="3"/>
        <v>66.094183505154632</v>
      </c>
      <c r="L86" s="29">
        <f>SUM(L77:L85)</f>
        <v>460000</v>
      </c>
    </row>
    <row r="87" spans="1:12" x14ac:dyDescent="0.25">
      <c r="A87" s="24" t="s">
        <v>10</v>
      </c>
      <c r="B87" s="25" t="s">
        <v>45</v>
      </c>
      <c r="C87" s="26" t="s">
        <v>46</v>
      </c>
      <c r="D87" s="27">
        <v>485000</v>
      </c>
      <c r="E87" s="27">
        <v>485000</v>
      </c>
      <c r="F87" s="27">
        <v>485000</v>
      </c>
      <c r="G87" s="27">
        <v>0</v>
      </c>
      <c r="H87" s="27">
        <v>100</v>
      </c>
      <c r="I87" s="27">
        <v>0</v>
      </c>
      <c r="J87" s="27">
        <f t="shared" si="2"/>
        <v>485000</v>
      </c>
      <c r="K87" s="28">
        <f t="shared" si="3"/>
        <v>100</v>
      </c>
      <c r="L87" s="27">
        <v>460000</v>
      </c>
    </row>
    <row r="88" spans="1:12" x14ac:dyDescent="0.25">
      <c r="A88" s="51" t="s">
        <v>57</v>
      </c>
      <c r="B88" s="52"/>
      <c r="C88" s="52"/>
      <c r="D88" s="29">
        <v>485000</v>
      </c>
      <c r="E88" s="29">
        <v>485000</v>
      </c>
      <c r="F88" s="29">
        <v>485000</v>
      </c>
      <c r="G88" s="29">
        <v>0</v>
      </c>
      <c r="H88" s="29">
        <v>100</v>
      </c>
      <c r="I88" s="29">
        <v>0</v>
      </c>
      <c r="J88" s="29">
        <f t="shared" si="2"/>
        <v>485000</v>
      </c>
      <c r="K88" s="30">
        <f t="shared" si="3"/>
        <v>100</v>
      </c>
      <c r="L88" s="29">
        <v>460000</v>
      </c>
    </row>
    <row r="89" spans="1:12" x14ac:dyDescent="0.25">
      <c r="A89" s="24" t="s">
        <v>32</v>
      </c>
      <c r="B89" s="25" t="s">
        <v>11</v>
      </c>
      <c r="C89" s="26" t="s">
        <v>12</v>
      </c>
      <c r="D89" s="27">
        <v>28000</v>
      </c>
      <c r="E89" s="27">
        <v>30315</v>
      </c>
      <c r="F89" s="27">
        <v>3292</v>
      </c>
      <c r="G89" s="27">
        <v>27023</v>
      </c>
      <c r="H89" s="27">
        <v>10.859310572323933</v>
      </c>
      <c r="I89" s="27">
        <v>0</v>
      </c>
      <c r="J89" s="27">
        <f t="shared" si="2"/>
        <v>30315</v>
      </c>
      <c r="K89" s="28">
        <f t="shared" si="3"/>
        <v>10.859310572323933</v>
      </c>
      <c r="L89" s="27">
        <v>30000</v>
      </c>
    </row>
    <row r="90" spans="1:12" x14ac:dyDescent="0.25">
      <c r="A90" s="24" t="s">
        <v>32</v>
      </c>
      <c r="B90" s="25" t="s">
        <v>17</v>
      </c>
      <c r="C90" s="26" t="s">
        <v>18</v>
      </c>
      <c r="D90" s="27">
        <v>200</v>
      </c>
      <c r="E90" s="27">
        <v>200</v>
      </c>
      <c r="F90" s="27">
        <v>0</v>
      </c>
      <c r="G90" s="27">
        <v>200</v>
      </c>
      <c r="H90" s="27">
        <v>0</v>
      </c>
      <c r="I90" s="27">
        <v>0</v>
      </c>
      <c r="J90" s="27">
        <f t="shared" si="2"/>
        <v>200</v>
      </c>
      <c r="K90" s="28">
        <f t="shared" si="3"/>
        <v>0</v>
      </c>
      <c r="L90" s="27">
        <v>200</v>
      </c>
    </row>
    <row r="91" spans="1:12" x14ac:dyDescent="0.25">
      <c r="A91" s="24" t="s">
        <v>32</v>
      </c>
      <c r="B91" s="25" t="s">
        <v>21</v>
      </c>
      <c r="C91" s="26" t="s">
        <v>22</v>
      </c>
      <c r="D91" s="27">
        <v>4000</v>
      </c>
      <c r="E91" s="27">
        <v>4500</v>
      </c>
      <c r="F91" s="27">
        <v>500</v>
      </c>
      <c r="G91" s="27">
        <v>4000</v>
      </c>
      <c r="H91" s="27">
        <v>11.111111111111111</v>
      </c>
      <c r="I91" s="27">
        <v>0</v>
      </c>
      <c r="J91" s="27">
        <f t="shared" si="2"/>
        <v>4500</v>
      </c>
      <c r="K91" s="28">
        <f t="shared" si="3"/>
        <v>11.111111111111111</v>
      </c>
      <c r="L91" s="27">
        <v>5000</v>
      </c>
    </row>
    <row r="92" spans="1:12" x14ac:dyDescent="0.25">
      <c r="A92" s="24" t="s">
        <v>32</v>
      </c>
      <c r="B92" s="25" t="s">
        <v>27</v>
      </c>
      <c r="C92" s="26" t="s">
        <v>28</v>
      </c>
      <c r="D92" s="27">
        <v>62800</v>
      </c>
      <c r="E92" s="27">
        <v>59985</v>
      </c>
      <c r="F92" s="27">
        <v>0</v>
      </c>
      <c r="G92" s="27">
        <v>59985</v>
      </c>
      <c r="H92" s="27">
        <v>0</v>
      </c>
      <c r="I92" s="27">
        <v>15000</v>
      </c>
      <c r="J92" s="27">
        <f t="shared" si="2"/>
        <v>74985</v>
      </c>
      <c r="K92" s="28">
        <f t="shared" si="3"/>
        <v>0</v>
      </c>
      <c r="L92" s="27">
        <v>61000</v>
      </c>
    </row>
    <row r="93" spans="1:12" x14ac:dyDescent="0.25">
      <c r="A93" s="51" t="s">
        <v>44</v>
      </c>
      <c r="B93" s="52"/>
      <c r="C93" s="52"/>
      <c r="D93" s="29">
        <v>95000</v>
      </c>
      <c r="E93" s="29">
        <v>95000</v>
      </c>
      <c r="F93" s="29">
        <v>3792</v>
      </c>
      <c r="G93" s="29">
        <v>91208</v>
      </c>
      <c r="H93" s="29">
        <v>3.99</v>
      </c>
      <c r="I93" s="29">
        <v>15000</v>
      </c>
      <c r="J93" s="29">
        <f t="shared" si="2"/>
        <v>110000</v>
      </c>
      <c r="K93" s="30">
        <f t="shared" si="3"/>
        <v>3.4472727272727273</v>
      </c>
      <c r="L93" s="29">
        <f>SUM(L89:L92)</f>
        <v>96200</v>
      </c>
    </row>
    <row r="94" spans="1:12" x14ac:dyDescent="0.25">
      <c r="A94" s="24" t="s">
        <v>32</v>
      </c>
      <c r="B94" s="25" t="s">
        <v>49</v>
      </c>
      <c r="C94" s="26" t="s">
        <v>50</v>
      </c>
      <c r="D94" s="27">
        <v>95000</v>
      </c>
      <c r="E94" s="27">
        <v>95000</v>
      </c>
      <c r="F94" s="27">
        <v>102900</v>
      </c>
      <c r="G94" s="27">
        <v>-7900</v>
      </c>
      <c r="H94" s="27">
        <v>108.31578947368421</v>
      </c>
      <c r="I94" s="27">
        <v>15000</v>
      </c>
      <c r="J94" s="27">
        <f t="shared" si="2"/>
        <v>110000</v>
      </c>
      <c r="K94" s="28">
        <f t="shared" si="3"/>
        <v>93.545454545454547</v>
      </c>
      <c r="L94" s="27">
        <v>96200</v>
      </c>
    </row>
    <row r="95" spans="1:12" x14ac:dyDescent="0.25">
      <c r="A95" s="51" t="s">
        <v>57</v>
      </c>
      <c r="B95" s="52"/>
      <c r="C95" s="52"/>
      <c r="D95" s="29">
        <v>95000</v>
      </c>
      <c r="E95" s="29">
        <v>95000</v>
      </c>
      <c r="F95" s="29">
        <v>102900</v>
      </c>
      <c r="G95" s="29">
        <v>-7900</v>
      </c>
      <c r="H95" s="29">
        <v>108.32</v>
      </c>
      <c r="I95" s="29">
        <v>15000</v>
      </c>
      <c r="J95" s="29">
        <f t="shared" si="2"/>
        <v>110000</v>
      </c>
      <c r="K95" s="30">
        <f t="shared" si="3"/>
        <v>93.545454545454547</v>
      </c>
      <c r="L95" s="29">
        <v>96200</v>
      </c>
    </row>
    <row r="96" spans="1:12" x14ac:dyDescent="0.25">
      <c r="A96" s="24" t="s">
        <v>34</v>
      </c>
      <c r="B96" s="25" t="s">
        <v>21</v>
      </c>
      <c r="C96" s="26" t="s">
        <v>22</v>
      </c>
      <c r="D96" s="27">
        <v>33086</v>
      </c>
      <c r="E96" s="27">
        <v>31886</v>
      </c>
      <c r="F96" s="27">
        <v>10230</v>
      </c>
      <c r="G96" s="27">
        <v>21656</v>
      </c>
      <c r="H96" s="27">
        <v>32.083045850843632</v>
      </c>
      <c r="I96" s="27">
        <v>-21656</v>
      </c>
      <c r="J96" s="27">
        <f t="shared" si="2"/>
        <v>10230</v>
      </c>
      <c r="K96" s="28">
        <f t="shared" si="3"/>
        <v>100</v>
      </c>
      <c r="L96" s="27">
        <v>0</v>
      </c>
    </row>
    <row r="97" spans="1:12" x14ac:dyDescent="0.25">
      <c r="A97" s="24" t="s">
        <v>34</v>
      </c>
      <c r="B97" s="25" t="s">
        <v>23</v>
      </c>
      <c r="C97" s="26" t="s">
        <v>24</v>
      </c>
      <c r="D97" s="27">
        <v>48459</v>
      </c>
      <c r="E97" s="27">
        <v>3200</v>
      </c>
      <c r="F97" s="27">
        <v>3200</v>
      </c>
      <c r="G97" s="27">
        <v>0</v>
      </c>
      <c r="H97" s="27">
        <v>100</v>
      </c>
      <c r="I97" s="27">
        <v>0</v>
      </c>
      <c r="J97" s="27">
        <f t="shared" si="2"/>
        <v>3200</v>
      </c>
      <c r="K97" s="28">
        <f t="shared" si="3"/>
        <v>100</v>
      </c>
      <c r="L97" s="27">
        <v>0</v>
      </c>
    </row>
    <row r="98" spans="1:12" x14ac:dyDescent="0.25">
      <c r="A98" s="24" t="s">
        <v>34</v>
      </c>
      <c r="B98" s="25" t="s">
        <v>35</v>
      </c>
      <c r="C98" s="26" t="s">
        <v>36</v>
      </c>
      <c r="D98" s="27">
        <v>16075</v>
      </c>
      <c r="E98" s="27">
        <v>0</v>
      </c>
      <c r="F98" s="27">
        <v>0</v>
      </c>
      <c r="G98" s="27">
        <v>0</v>
      </c>
      <c r="H98" s="27">
        <v>0</v>
      </c>
      <c r="I98" s="27">
        <v>0</v>
      </c>
      <c r="J98" s="27">
        <f t="shared" si="2"/>
        <v>0</v>
      </c>
      <c r="K98" s="28">
        <v>0</v>
      </c>
      <c r="L98" s="27">
        <v>0</v>
      </c>
    </row>
    <row r="99" spans="1:12" x14ac:dyDescent="0.25">
      <c r="A99" s="24" t="s">
        <v>34</v>
      </c>
      <c r="B99" s="25" t="s">
        <v>37</v>
      </c>
      <c r="C99" s="26" t="s">
        <v>38</v>
      </c>
      <c r="D99" s="27">
        <v>969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f t="shared" si="2"/>
        <v>0</v>
      </c>
      <c r="K99" s="28">
        <v>0</v>
      </c>
      <c r="L99" s="27">
        <v>0</v>
      </c>
    </row>
    <row r="100" spans="1:12" x14ac:dyDescent="0.25">
      <c r="A100" s="51" t="s">
        <v>44</v>
      </c>
      <c r="B100" s="52"/>
      <c r="C100" s="52"/>
      <c r="D100" s="29">
        <v>98589</v>
      </c>
      <c r="E100" s="29">
        <v>35086</v>
      </c>
      <c r="F100" s="29">
        <v>13430</v>
      </c>
      <c r="G100" s="29">
        <v>21656</v>
      </c>
      <c r="H100" s="29">
        <v>38.28</v>
      </c>
      <c r="I100" s="29">
        <f>SUM(I96:I99)</f>
        <v>-21656</v>
      </c>
      <c r="J100" s="29">
        <f t="shared" si="2"/>
        <v>13430</v>
      </c>
      <c r="K100" s="30">
        <f t="shared" si="3"/>
        <v>100</v>
      </c>
      <c r="L100" s="29">
        <v>0</v>
      </c>
    </row>
    <row r="101" spans="1:12" x14ac:dyDescent="0.25">
      <c r="A101" s="24" t="s">
        <v>34</v>
      </c>
      <c r="B101" s="25" t="s">
        <v>45</v>
      </c>
      <c r="C101" s="26" t="s">
        <v>46</v>
      </c>
      <c r="D101" s="27">
        <v>98589</v>
      </c>
      <c r="E101" s="27">
        <v>35086</v>
      </c>
      <c r="F101" s="27">
        <v>0</v>
      </c>
      <c r="G101" s="27">
        <v>35086</v>
      </c>
      <c r="H101" s="27">
        <v>0</v>
      </c>
      <c r="I101" s="27">
        <v>-21656</v>
      </c>
      <c r="J101" s="27">
        <f t="shared" si="2"/>
        <v>13430</v>
      </c>
      <c r="K101" s="28">
        <f t="shared" si="3"/>
        <v>0</v>
      </c>
      <c r="L101" s="27">
        <v>0</v>
      </c>
    </row>
    <row r="102" spans="1:12" x14ac:dyDescent="0.25">
      <c r="A102" s="51" t="s">
        <v>57</v>
      </c>
      <c r="B102" s="52"/>
      <c r="C102" s="52"/>
      <c r="D102" s="29">
        <v>98589</v>
      </c>
      <c r="E102" s="29">
        <v>35086</v>
      </c>
      <c r="F102" s="29">
        <v>0</v>
      </c>
      <c r="G102" s="29">
        <v>35086</v>
      </c>
      <c r="H102" s="29">
        <v>0</v>
      </c>
      <c r="I102" s="29">
        <v>-21656</v>
      </c>
      <c r="J102" s="29">
        <f t="shared" si="2"/>
        <v>13430</v>
      </c>
      <c r="K102" s="30">
        <f t="shared" si="3"/>
        <v>0</v>
      </c>
      <c r="L102" s="29">
        <v>0</v>
      </c>
    </row>
    <row r="103" spans="1:12" x14ac:dyDescent="0.25">
      <c r="A103" s="24" t="s">
        <v>41</v>
      </c>
      <c r="B103" s="25" t="s">
        <v>11</v>
      </c>
      <c r="C103" s="26" t="s">
        <v>12</v>
      </c>
      <c r="D103" s="27">
        <v>10000</v>
      </c>
      <c r="E103" s="27">
        <v>8650</v>
      </c>
      <c r="F103" s="27">
        <v>0</v>
      </c>
      <c r="G103" s="27">
        <v>8650</v>
      </c>
      <c r="H103" s="27">
        <v>0</v>
      </c>
      <c r="I103" s="27">
        <v>0</v>
      </c>
      <c r="J103" s="27">
        <f t="shared" si="2"/>
        <v>8650</v>
      </c>
      <c r="K103" s="28">
        <f t="shared" si="3"/>
        <v>0</v>
      </c>
      <c r="L103" s="27">
        <v>10000</v>
      </c>
    </row>
    <row r="104" spans="1:12" x14ac:dyDescent="0.25">
      <c r="A104" s="24" t="s">
        <v>41</v>
      </c>
      <c r="B104" s="25" t="s">
        <v>21</v>
      </c>
      <c r="C104" s="26" t="s">
        <v>22</v>
      </c>
      <c r="D104" s="27">
        <v>6000</v>
      </c>
      <c r="E104" s="27">
        <v>1350</v>
      </c>
      <c r="F104" s="27">
        <v>1350</v>
      </c>
      <c r="G104" s="27">
        <v>0</v>
      </c>
      <c r="H104" s="27">
        <v>100</v>
      </c>
      <c r="I104" s="27">
        <v>0</v>
      </c>
      <c r="J104" s="27">
        <f t="shared" si="2"/>
        <v>1350</v>
      </c>
      <c r="K104" s="28">
        <f t="shared" si="3"/>
        <v>100</v>
      </c>
      <c r="L104" s="27">
        <v>5000</v>
      </c>
    </row>
    <row r="105" spans="1:12" x14ac:dyDescent="0.25">
      <c r="A105" s="24" t="s">
        <v>41</v>
      </c>
      <c r="B105" s="25" t="s">
        <v>23</v>
      </c>
      <c r="C105" s="26" t="s">
        <v>24</v>
      </c>
      <c r="D105" s="27">
        <v>2000000</v>
      </c>
      <c r="E105" s="27">
        <v>2392500</v>
      </c>
      <c r="F105" s="27">
        <v>2068273</v>
      </c>
      <c r="G105" s="27">
        <v>324227</v>
      </c>
      <c r="H105" s="27">
        <v>86.448192267502606</v>
      </c>
      <c r="I105" s="27">
        <v>-120000</v>
      </c>
      <c r="J105" s="27">
        <f t="shared" si="2"/>
        <v>2272500</v>
      </c>
      <c r="K105" s="28">
        <f t="shared" si="3"/>
        <v>91.013113311331125</v>
      </c>
      <c r="L105" s="27">
        <v>2200000</v>
      </c>
    </row>
    <row r="106" spans="1:12" x14ac:dyDescent="0.25">
      <c r="A106" s="24" t="s">
        <v>41</v>
      </c>
      <c r="B106" s="25" t="s">
        <v>35</v>
      </c>
      <c r="C106" s="26" t="s">
        <v>36</v>
      </c>
      <c r="D106" s="27">
        <v>676000</v>
      </c>
      <c r="E106" s="27">
        <v>805320</v>
      </c>
      <c r="F106" s="27">
        <v>698241</v>
      </c>
      <c r="G106" s="27">
        <v>107079</v>
      </c>
      <c r="H106" s="27">
        <v>86.703546416331392</v>
      </c>
      <c r="I106" s="27">
        <v>-40560</v>
      </c>
      <c r="J106" s="27">
        <f t="shared" si="2"/>
        <v>764760</v>
      </c>
      <c r="K106" s="28">
        <f t="shared" si="3"/>
        <v>91.30197709085202</v>
      </c>
      <c r="L106" s="27">
        <v>743600</v>
      </c>
    </row>
    <row r="107" spans="1:12" x14ac:dyDescent="0.25">
      <c r="A107" s="51" t="s">
        <v>44</v>
      </c>
      <c r="B107" s="52"/>
      <c r="C107" s="52"/>
      <c r="D107" s="29">
        <v>2692000</v>
      </c>
      <c r="E107" s="29">
        <v>3207820</v>
      </c>
      <c r="F107" s="29">
        <v>2767864</v>
      </c>
      <c r="G107" s="29">
        <v>439956</v>
      </c>
      <c r="H107" s="29">
        <v>86.28</v>
      </c>
      <c r="I107" s="29">
        <f>SUM(I105:I106)</f>
        <v>-160560</v>
      </c>
      <c r="J107" s="29">
        <f t="shared" si="2"/>
        <v>3047260</v>
      </c>
      <c r="K107" s="30">
        <f t="shared" si="3"/>
        <v>90.831238555292288</v>
      </c>
      <c r="L107" s="29">
        <f>SUM(L103:L106)</f>
        <v>2958600</v>
      </c>
    </row>
    <row r="108" spans="1:12" x14ac:dyDescent="0.25">
      <c r="A108" s="24" t="s">
        <v>41</v>
      </c>
      <c r="B108" s="25" t="s">
        <v>45</v>
      </c>
      <c r="C108" s="26" t="s">
        <v>46</v>
      </c>
      <c r="D108" s="27">
        <v>2692000</v>
      </c>
      <c r="E108" s="27">
        <v>3207820</v>
      </c>
      <c r="F108" s="27">
        <v>2767864</v>
      </c>
      <c r="G108" s="27">
        <v>439956</v>
      </c>
      <c r="H108" s="27">
        <v>86.284891296893221</v>
      </c>
      <c r="I108" s="27">
        <v>-160560</v>
      </c>
      <c r="J108" s="27">
        <f t="shared" si="2"/>
        <v>3047260</v>
      </c>
      <c r="K108" s="28">
        <f t="shared" si="3"/>
        <v>90.831238555292288</v>
      </c>
      <c r="L108" s="27">
        <v>2958600</v>
      </c>
    </row>
    <row r="109" spans="1:12" x14ac:dyDescent="0.25">
      <c r="A109" s="51" t="s">
        <v>57</v>
      </c>
      <c r="B109" s="52"/>
      <c r="C109" s="52"/>
      <c r="D109" s="29">
        <v>2692000</v>
      </c>
      <c r="E109" s="29">
        <v>3207820</v>
      </c>
      <c r="F109" s="29">
        <v>2767864</v>
      </c>
      <c r="G109" s="29">
        <v>439956</v>
      </c>
      <c r="H109" s="29">
        <v>86.28</v>
      </c>
      <c r="I109" s="29">
        <v>-160560</v>
      </c>
      <c r="J109" s="29">
        <f t="shared" si="2"/>
        <v>3047260</v>
      </c>
      <c r="K109" s="30">
        <f t="shared" si="3"/>
        <v>90.831238555292288</v>
      </c>
      <c r="L109" s="29">
        <v>2958600</v>
      </c>
    </row>
    <row r="110" spans="1:12" x14ac:dyDescent="0.25">
      <c r="A110" s="51" t="s">
        <v>66</v>
      </c>
      <c r="B110" s="52"/>
      <c r="C110" s="52"/>
      <c r="D110" s="29">
        <v>3370589</v>
      </c>
      <c r="E110" s="29">
        <v>3822906</v>
      </c>
      <c r="F110" s="29">
        <v>3105642.79</v>
      </c>
      <c r="G110" s="29">
        <v>717263.21</v>
      </c>
      <c r="H110" s="29">
        <v>81.239999999999995</v>
      </c>
      <c r="I110" s="29">
        <f>I86+I93+I100+I107</f>
        <v>-167216</v>
      </c>
      <c r="J110" s="29">
        <f t="shared" si="2"/>
        <v>3655690</v>
      </c>
      <c r="K110" s="30">
        <f t="shared" si="3"/>
        <v>84.953669211557866</v>
      </c>
      <c r="L110" s="29">
        <f>L86+L93+L100+L107</f>
        <v>3514800</v>
      </c>
    </row>
    <row r="111" spans="1:12" x14ac:dyDescent="0.25">
      <c r="A111" s="51" t="s">
        <v>67</v>
      </c>
      <c r="B111" s="52"/>
      <c r="C111" s="52"/>
      <c r="D111" s="29">
        <v>3370589</v>
      </c>
      <c r="E111" s="29">
        <v>3822906</v>
      </c>
      <c r="F111" s="29">
        <v>3355764</v>
      </c>
      <c r="G111" s="29">
        <v>467142</v>
      </c>
      <c r="H111" s="29">
        <v>87.78</v>
      </c>
      <c r="I111" s="29">
        <f>I88+I95+I102+I109</f>
        <v>-167216</v>
      </c>
      <c r="J111" s="29">
        <f t="shared" si="2"/>
        <v>3655690</v>
      </c>
      <c r="K111" s="30">
        <f t="shared" si="3"/>
        <v>91.79563912695005</v>
      </c>
      <c r="L111" s="29">
        <f>L88+L95+L102+L109</f>
        <v>3514800</v>
      </c>
    </row>
    <row r="112" spans="1:12" x14ac:dyDescent="0.25">
      <c r="A112" s="31" t="s">
        <v>10</v>
      </c>
      <c r="B112" s="32" t="s">
        <v>11</v>
      </c>
      <c r="C112" s="33" t="s">
        <v>12</v>
      </c>
      <c r="D112" s="34">
        <v>107200</v>
      </c>
      <c r="E112" s="34">
        <v>107200</v>
      </c>
      <c r="F112" s="34">
        <v>76667.03</v>
      </c>
      <c r="G112" s="34">
        <v>30532.97</v>
      </c>
      <c r="H112" s="34">
        <v>71.517751865671642</v>
      </c>
      <c r="I112" s="34">
        <v>0</v>
      </c>
      <c r="J112" s="34">
        <f t="shared" si="2"/>
        <v>107200</v>
      </c>
      <c r="K112" s="35">
        <f t="shared" si="3"/>
        <v>71.517751865671642</v>
      </c>
      <c r="L112" s="34">
        <v>100000</v>
      </c>
    </row>
    <row r="113" spans="1:12" x14ac:dyDescent="0.25">
      <c r="A113" s="31" t="s">
        <v>10</v>
      </c>
      <c r="B113" s="32" t="s">
        <v>13</v>
      </c>
      <c r="C113" s="33" t="s">
        <v>14</v>
      </c>
      <c r="D113" s="34">
        <v>175000</v>
      </c>
      <c r="E113" s="34">
        <v>175000</v>
      </c>
      <c r="F113" s="34">
        <v>78778.600000000006</v>
      </c>
      <c r="G113" s="34">
        <v>96221.4</v>
      </c>
      <c r="H113" s="34">
        <v>45.01634285714286</v>
      </c>
      <c r="I113" s="34">
        <v>0</v>
      </c>
      <c r="J113" s="34">
        <f t="shared" si="2"/>
        <v>175000</v>
      </c>
      <c r="K113" s="35">
        <f t="shared" si="3"/>
        <v>45.01634285714286</v>
      </c>
      <c r="L113" s="34">
        <v>175000</v>
      </c>
    </row>
    <row r="114" spans="1:12" x14ac:dyDescent="0.25">
      <c r="A114" s="31" t="s">
        <v>10</v>
      </c>
      <c r="B114" s="32" t="s">
        <v>15</v>
      </c>
      <c r="C114" s="33" t="s">
        <v>16</v>
      </c>
      <c r="D114" s="34">
        <v>94000</v>
      </c>
      <c r="E114" s="34">
        <v>92050</v>
      </c>
      <c r="F114" s="34">
        <v>28429</v>
      </c>
      <c r="G114" s="34">
        <v>63621</v>
      </c>
      <c r="H114" s="34">
        <v>30.884302009777294</v>
      </c>
      <c r="I114" s="34">
        <v>0</v>
      </c>
      <c r="J114" s="34">
        <f t="shared" si="2"/>
        <v>92050</v>
      </c>
      <c r="K114" s="35">
        <f t="shared" si="3"/>
        <v>30.884302009777294</v>
      </c>
      <c r="L114" s="34">
        <v>85000</v>
      </c>
    </row>
    <row r="115" spans="1:12" x14ac:dyDescent="0.25">
      <c r="A115" s="31" t="s">
        <v>10</v>
      </c>
      <c r="B115" s="32" t="s">
        <v>17</v>
      </c>
      <c r="C115" s="33" t="s">
        <v>18</v>
      </c>
      <c r="D115" s="34">
        <v>1000</v>
      </c>
      <c r="E115" s="34">
        <v>1000</v>
      </c>
      <c r="F115" s="34">
        <v>0</v>
      </c>
      <c r="G115" s="34">
        <v>1000</v>
      </c>
      <c r="H115" s="34">
        <v>0</v>
      </c>
      <c r="I115" s="34">
        <v>0</v>
      </c>
      <c r="J115" s="34">
        <f t="shared" si="2"/>
        <v>1000</v>
      </c>
      <c r="K115" s="35">
        <f t="shared" si="3"/>
        <v>0</v>
      </c>
      <c r="L115" s="34">
        <v>1000</v>
      </c>
    </row>
    <row r="116" spans="1:12" x14ac:dyDescent="0.25">
      <c r="A116" s="31" t="s">
        <v>10</v>
      </c>
      <c r="B116" s="32" t="s">
        <v>19</v>
      </c>
      <c r="C116" s="33" t="s">
        <v>20</v>
      </c>
      <c r="D116" s="34">
        <v>10000</v>
      </c>
      <c r="E116" s="34">
        <v>10000</v>
      </c>
      <c r="F116" s="34">
        <v>505</v>
      </c>
      <c r="G116" s="34">
        <v>9495</v>
      </c>
      <c r="H116" s="34">
        <v>5.05</v>
      </c>
      <c r="I116" s="34">
        <v>0</v>
      </c>
      <c r="J116" s="34">
        <f t="shared" si="2"/>
        <v>10000</v>
      </c>
      <c r="K116" s="35">
        <f t="shared" si="3"/>
        <v>5.0500000000000007</v>
      </c>
      <c r="L116" s="34">
        <v>3000</v>
      </c>
    </row>
    <row r="117" spans="1:12" x14ac:dyDescent="0.25">
      <c r="A117" s="31" t="s">
        <v>10</v>
      </c>
      <c r="B117" s="32" t="s">
        <v>21</v>
      </c>
      <c r="C117" s="33" t="s">
        <v>22</v>
      </c>
      <c r="D117" s="34">
        <v>106300</v>
      </c>
      <c r="E117" s="34">
        <v>103565</v>
      </c>
      <c r="F117" s="34">
        <v>71895.8</v>
      </c>
      <c r="G117" s="34">
        <v>31669.200000000001</v>
      </c>
      <c r="H117" s="34">
        <v>69.420943368898762</v>
      </c>
      <c r="I117" s="34">
        <v>0</v>
      </c>
      <c r="J117" s="34">
        <f t="shared" si="2"/>
        <v>103565</v>
      </c>
      <c r="K117" s="35">
        <f t="shared" si="3"/>
        <v>69.420943368898762</v>
      </c>
      <c r="L117" s="34">
        <v>110300</v>
      </c>
    </row>
    <row r="118" spans="1:12" x14ac:dyDescent="0.25">
      <c r="A118" s="31" t="s">
        <v>10</v>
      </c>
      <c r="B118" s="32" t="s">
        <v>23</v>
      </c>
      <c r="C118" s="33" t="s">
        <v>24</v>
      </c>
      <c r="D118" s="34">
        <v>50000</v>
      </c>
      <c r="E118" s="34">
        <v>50000</v>
      </c>
      <c r="F118" s="34">
        <v>44400</v>
      </c>
      <c r="G118" s="34">
        <v>5600</v>
      </c>
      <c r="H118" s="34">
        <v>88.8</v>
      </c>
      <c r="I118" s="34">
        <v>0</v>
      </c>
      <c r="J118" s="34">
        <f t="shared" si="2"/>
        <v>50000</v>
      </c>
      <c r="K118" s="35">
        <f t="shared" si="3"/>
        <v>88.8</v>
      </c>
      <c r="L118" s="34">
        <v>30000</v>
      </c>
    </row>
    <row r="119" spans="1:12" x14ac:dyDescent="0.25">
      <c r="A119" s="31" t="s">
        <v>10</v>
      </c>
      <c r="B119" s="32" t="s">
        <v>27</v>
      </c>
      <c r="C119" s="33" t="s">
        <v>28</v>
      </c>
      <c r="D119" s="34">
        <v>20336</v>
      </c>
      <c r="E119" s="34">
        <v>23676</v>
      </c>
      <c r="F119" s="34">
        <v>23676</v>
      </c>
      <c r="G119" s="34">
        <v>0</v>
      </c>
      <c r="H119" s="34">
        <v>100</v>
      </c>
      <c r="I119" s="34">
        <v>0</v>
      </c>
      <c r="J119" s="34">
        <f t="shared" si="2"/>
        <v>23676</v>
      </c>
      <c r="K119" s="35">
        <f t="shared" si="3"/>
        <v>100</v>
      </c>
      <c r="L119" s="34">
        <v>38191</v>
      </c>
    </row>
    <row r="120" spans="1:12" x14ac:dyDescent="0.25">
      <c r="A120" s="31" t="s">
        <v>10</v>
      </c>
      <c r="B120" s="32" t="s">
        <v>29</v>
      </c>
      <c r="C120" s="33" t="s">
        <v>30</v>
      </c>
      <c r="D120" s="34">
        <v>16164</v>
      </c>
      <c r="E120" s="34">
        <v>17509</v>
      </c>
      <c r="F120" s="34">
        <v>17509</v>
      </c>
      <c r="G120" s="34">
        <v>0</v>
      </c>
      <c r="H120" s="34">
        <v>100</v>
      </c>
      <c r="I120" s="34">
        <v>0</v>
      </c>
      <c r="J120" s="34">
        <f t="shared" si="2"/>
        <v>17509</v>
      </c>
      <c r="K120" s="35">
        <f t="shared" si="3"/>
        <v>100</v>
      </c>
      <c r="L120" s="34">
        <v>17509</v>
      </c>
    </row>
    <row r="121" spans="1:12" x14ac:dyDescent="0.25">
      <c r="A121" s="49" t="s">
        <v>44</v>
      </c>
      <c r="B121" s="50"/>
      <c r="C121" s="50"/>
      <c r="D121" s="36">
        <v>580000</v>
      </c>
      <c r="E121" s="36">
        <v>580000</v>
      </c>
      <c r="F121" s="36">
        <v>341860.43</v>
      </c>
      <c r="G121" s="36">
        <v>238139.57</v>
      </c>
      <c r="H121" s="36">
        <v>58.94</v>
      </c>
      <c r="I121" s="36">
        <v>0</v>
      </c>
      <c r="J121" s="36">
        <f t="shared" si="2"/>
        <v>580000</v>
      </c>
      <c r="K121" s="37">
        <f t="shared" si="3"/>
        <v>58.941453448275858</v>
      </c>
      <c r="L121" s="36">
        <f>SUM(L112:L120)</f>
        <v>560000</v>
      </c>
    </row>
    <row r="122" spans="1:12" x14ac:dyDescent="0.25">
      <c r="A122" s="31" t="s">
        <v>10</v>
      </c>
      <c r="B122" s="32" t="s">
        <v>45</v>
      </c>
      <c r="C122" s="33" t="s">
        <v>46</v>
      </c>
      <c r="D122" s="34">
        <v>580000</v>
      </c>
      <c r="E122" s="34">
        <v>580000</v>
      </c>
      <c r="F122" s="34">
        <v>580000</v>
      </c>
      <c r="G122" s="34">
        <v>0</v>
      </c>
      <c r="H122" s="34">
        <v>100</v>
      </c>
      <c r="I122" s="34">
        <v>0</v>
      </c>
      <c r="J122" s="34">
        <f t="shared" si="2"/>
        <v>580000</v>
      </c>
      <c r="K122" s="35">
        <f t="shared" si="3"/>
        <v>100</v>
      </c>
      <c r="L122" s="34">
        <v>560000</v>
      </c>
    </row>
    <row r="123" spans="1:12" x14ac:dyDescent="0.25">
      <c r="A123" s="49" t="s">
        <v>57</v>
      </c>
      <c r="B123" s="50"/>
      <c r="C123" s="50"/>
      <c r="D123" s="36">
        <v>580000</v>
      </c>
      <c r="E123" s="36">
        <v>580000</v>
      </c>
      <c r="F123" s="36">
        <v>580000</v>
      </c>
      <c r="G123" s="36">
        <v>0</v>
      </c>
      <c r="H123" s="36">
        <v>100</v>
      </c>
      <c r="I123" s="36">
        <v>0</v>
      </c>
      <c r="J123" s="36">
        <f t="shared" si="2"/>
        <v>580000</v>
      </c>
      <c r="K123" s="37">
        <f t="shared" si="3"/>
        <v>100</v>
      </c>
      <c r="L123" s="36">
        <v>560000</v>
      </c>
    </row>
    <row r="124" spans="1:12" x14ac:dyDescent="0.25">
      <c r="A124" s="31" t="s">
        <v>32</v>
      </c>
      <c r="B124" s="32" t="s">
        <v>11</v>
      </c>
      <c r="C124" s="38" t="s">
        <v>60</v>
      </c>
      <c r="D124" s="34">
        <v>410000</v>
      </c>
      <c r="E124" s="34">
        <v>410000</v>
      </c>
      <c r="F124" s="34">
        <v>255922.94</v>
      </c>
      <c r="G124" s="34">
        <v>154077.06</v>
      </c>
      <c r="H124" s="34">
        <v>62.42022926829268</v>
      </c>
      <c r="I124" s="34">
        <v>0</v>
      </c>
      <c r="J124" s="34">
        <f t="shared" si="2"/>
        <v>410000</v>
      </c>
      <c r="K124" s="35">
        <f t="shared" si="3"/>
        <v>62.42022926829268</v>
      </c>
      <c r="L124" s="34">
        <v>420000</v>
      </c>
    </row>
    <row r="125" spans="1:12" x14ac:dyDescent="0.25">
      <c r="A125" s="31" t="s">
        <v>32</v>
      </c>
      <c r="B125" s="32" t="s">
        <v>11</v>
      </c>
      <c r="C125" s="33" t="s">
        <v>12</v>
      </c>
      <c r="D125" s="34">
        <v>26000</v>
      </c>
      <c r="E125" s="34">
        <v>26000</v>
      </c>
      <c r="F125" s="34">
        <v>1.1399999999999999</v>
      </c>
      <c r="G125" s="34">
        <v>25998.86</v>
      </c>
      <c r="H125" s="34">
        <f>F125/E125*100</f>
        <v>4.3846153846153844E-3</v>
      </c>
      <c r="I125" s="34">
        <v>0</v>
      </c>
      <c r="J125" s="34">
        <f t="shared" si="2"/>
        <v>26000</v>
      </c>
      <c r="K125" s="35">
        <f t="shared" si="3"/>
        <v>4.3846153846153844E-3</v>
      </c>
      <c r="L125" s="34">
        <v>25000</v>
      </c>
    </row>
    <row r="126" spans="1:12" x14ac:dyDescent="0.25">
      <c r="A126" s="31" t="s">
        <v>32</v>
      </c>
      <c r="B126" s="32" t="s">
        <v>17</v>
      </c>
      <c r="C126" s="33" t="s">
        <v>18</v>
      </c>
      <c r="D126" s="34">
        <v>500</v>
      </c>
      <c r="E126" s="34">
        <v>500</v>
      </c>
      <c r="F126" s="34">
        <v>0</v>
      </c>
      <c r="G126" s="34">
        <v>500</v>
      </c>
      <c r="H126" s="34">
        <v>0</v>
      </c>
      <c r="I126" s="34">
        <v>0</v>
      </c>
      <c r="J126" s="34">
        <f t="shared" si="2"/>
        <v>500</v>
      </c>
      <c r="K126" s="35">
        <f t="shared" si="3"/>
        <v>0</v>
      </c>
      <c r="L126" s="34">
        <v>500</v>
      </c>
    </row>
    <row r="127" spans="1:12" x14ac:dyDescent="0.25">
      <c r="A127" s="31" t="s">
        <v>32</v>
      </c>
      <c r="B127" s="32" t="s">
        <v>19</v>
      </c>
      <c r="C127" s="33" t="s">
        <v>20</v>
      </c>
      <c r="D127" s="34">
        <v>1500</v>
      </c>
      <c r="E127" s="34">
        <v>210</v>
      </c>
      <c r="F127" s="34">
        <v>0</v>
      </c>
      <c r="G127" s="34">
        <v>210</v>
      </c>
      <c r="H127" s="34">
        <v>0</v>
      </c>
      <c r="I127" s="34">
        <v>0</v>
      </c>
      <c r="J127" s="34">
        <f t="shared" si="2"/>
        <v>210</v>
      </c>
      <c r="K127" s="35">
        <f t="shared" si="3"/>
        <v>0</v>
      </c>
      <c r="L127" s="34">
        <v>1500</v>
      </c>
    </row>
    <row r="128" spans="1:12" x14ac:dyDescent="0.25">
      <c r="A128" s="31" t="s">
        <v>32</v>
      </c>
      <c r="B128" s="32" t="s">
        <v>21</v>
      </c>
      <c r="C128" s="33" t="s">
        <v>22</v>
      </c>
      <c r="D128" s="34">
        <v>3000</v>
      </c>
      <c r="E128" s="34">
        <v>4290</v>
      </c>
      <c r="F128" s="34">
        <v>1290</v>
      </c>
      <c r="G128" s="34">
        <v>3000</v>
      </c>
      <c r="H128" s="34">
        <v>30.06993006993007</v>
      </c>
      <c r="I128" s="34">
        <v>0</v>
      </c>
      <c r="J128" s="34">
        <f t="shared" si="2"/>
        <v>4290</v>
      </c>
      <c r="K128" s="35">
        <f t="shared" si="3"/>
        <v>30.069930069930066</v>
      </c>
      <c r="L128" s="34">
        <v>4000</v>
      </c>
    </row>
    <row r="129" spans="1:12" x14ac:dyDescent="0.25">
      <c r="A129" s="31" t="s">
        <v>32</v>
      </c>
      <c r="B129" s="32" t="s">
        <v>27</v>
      </c>
      <c r="C129" s="33" t="s">
        <v>28</v>
      </c>
      <c r="D129" s="34">
        <v>111500</v>
      </c>
      <c r="E129" s="34">
        <v>111500</v>
      </c>
      <c r="F129" s="34">
        <v>81350</v>
      </c>
      <c r="G129" s="34">
        <v>30150</v>
      </c>
      <c r="H129" s="34">
        <v>72.959641255605376</v>
      </c>
      <c r="I129" s="34">
        <v>10000</v>
      </c>
      <c r="J129" s="34">
        <f t="shared" si="2"/>
        <v>121500</v>
      </c>
      <c r="K129" s="35">
        <f t="shared" si="3"/>
        <v>66.954732510288068</v>
      </c>
      <c r="L129" s="34">
        <v>111000</v>
      </c>
    </row>
    <row r="130" spans="1:12" x14ac:dyDescent="0.25">
      <c r="A130" s="49" t="s">
        <v>44</v>
      </c>
      <c r="B130" s="50"/>
      <c r="C130" s="50"/>
      <c r="D130" s="36">
        <v>552500</v>
      </c>
      <c r="E130" s="36">
        <v>552500</v>
      </c>
      <c r="F130" s="36">
        <v>338564.08</v>
      </c>
      <c r="G130" s="36">
        <v>213935.92</v>
      </c>
      <c r="H130" s="36">
        <v>61.28</v>
      </c>
      <c r="I130" s="36">
        <v>10000</v>
      </c>
      <c r="J130" s="36">
        <f t="shared" si="2"/>
        <v>562500</v>
      </c>
      <c r="K130" s="37">
        <f t="shared" si="3"/>
        <v>60.189169777777785</v>
      </c>
      <c r="L130" s="36">
        <f>SUM(L124:L129)</f>
        <v>562000</v>
      </c>
    </row>
    <row r="131" spans="1:12" x14ac:dyDescent="0.25">
      <c r="A131" s="31" t="s">
        <v>32</v>
      </c>
      <c r="B131" s="32" t="s">
        <v>49</v>
      </c>
      <c r="C131" s="38" t="s">
        <v>59</v>
      </c>
      <c r="D131" s="34">
        <v>410000</v>
      </c>
      <c r="E131" s="34">
        <v>410000</v>
      </c>
      <c r="F131" s="34">
        <v>266318.27</v>
      </c>
      <c r="G131" s="34">
        <v>143681.73000000001</v>
      </c>
      <c r="H131" s="34">
        <v>64.955675609756099</v>
      </c>
      <c r="I131" s="34">
        <v>0</v>
      </c>
      <c r="J131" s="34">
        <f t="shared" si="2"/>
        <v>410000</v>
      </c>
      <c r="K131" s="35">
        <f t="shared" si="3"/>
        <v>64.955675609756099</v>
      </c>
      <c r="L131" s="34">
        <v>420000</v>
      </c>
    </row>
    <row r="132" spans="1:12" x14ac:dyDescent="0.25">
      <c r="A132" s="31" t="s">
        <v>32</v>
      </c>
      <c r="B132" s="32" t="s">
        <v>49</v>
      </c>
      <c r="C132" s="33" t="s">
        <v>50</v>
      </c>
      <c r="D132" s="34">
        <v>140000</v>
      </c>
      <c r="E132" s="34">
        <v>140000</v>
      </c>
      <c r="F132" s="34">
        <v>132900</v>
      </c>
      <c r="G132" s="34">
        <v>7100</v>
      </c>
      <c r="H132" s="34">
        <f>F132/E132*100</f>
        <v>94.928571428571431</v>
      </c>
      <c r="I132" s="34">
        <v>10000</v>
      </c>
      <c r="J132" s="34">
        <f t="shared" si="2"/>
        <v>150000</v>
      </c>
      <c r="K132" s="35">
        <f t="shared" si="3"/>
        <v>88.6</v>
      </c>
      <c r="L132" s="34">
        <v>140000</v>
      </c>
    </row>
    <row r="133" spans="1:12" x14ac:dyDescent="0.25">
      <c r="A133" s="31" t="s">
        <v>32</v>
      </c>
      <c r="B133" s="32" t="s">
        <v>51</v>
      </c>
      <c r="C133" s="33" t="s">
        <v>52</v>
      </c>
      <c r="D133" s="34">
        <v>2500</v>
      </c>
      <c r="E133" s="34">
        <v>2500</v>
      </c>
      <c r="F133" s="34">
        <v>279</v>
      </c>
      <c r="G133" s="34">
        <v>2221</v>
      </c>
      <c r="H133" s="34">
        <v>11.16</v>
      </c>
      <c r="I133" s="34">
        <v>0</v>
      </c>
      <c r="J133" s="34">
        <f t="shared" si="2"/>
        <v>2500</v>
      </c>
      <c r="K133" s="35">
        <f t="shared" si="3"/>
        <v>11.16</v>
      </c>
      <c r="L133" s="34">
        <v>2000</v>
      </c>
    </row>
    <row r="134" spans="1:12" x14ac:dyDescent="0.25">
      <c r="A134" s="49" t="s">
        <v>57</v>
      </c>
      <c r="B134" s="50"/>
      <c r="C134" s="50"/>
      <c r="D134" s="36">
        <v>552500</v>
      </c>
      <c r="E134" s="36">
        <v>552500</v>
      </c>
      <c r="F134" s="36">
        <v>399497.27</v>
      </c>
      <c r="G134" s="36">
        <v>153002.73000000001</v>
      </c>
      <c r="H134" s="36">
        <v>72.31</v>
      </c>
      <c r="I134" s="36">
        <v>10000</v>
      </c>
      <c r="J134" s="36">
        <f t="shared" si="2"/>
        <v>562500</v>
      </c>
      <c r="K134" s="37">
        <f t="shared" si="3"/>
        <v>71.021736888888881</v>
      </c>
      <c r="L134" s="36">
        <f>SUM(L131:L133)</f>
        <v>562000</v>
      </c>
    </row>
    <row r="135" spans="1:12" x14ac:dyDescent="0.25">
      <c r="A135" s="31" t="s">
        <v>34</v>
      </c>
      <c r="B135" s="32" t="s">
        <v>11</v>
      </c>
      <c r="C135" s="33" t="s">
        <v>12</v>
      </c>
      <c r="D135" s="34">
        <v>5308</v>
      </c>
      <c r="E135" s="34">
        <v>0</v>
      </c>
      <c r="F135" s="34">
        <v>0</v>
      </c>
      <c r="G135" s="34">
        <v>0</v>
      </c>
      <c r="H135" s="34">
        <v>0</v>
      </c>
      <c r="I135" s="34">
        <v>0</v>
      </c>
      <c r="J135" s="34">
        <f t="shared" ref="J135:J152" si="4">E135+I135</f>
        <v>0</v>
      </c>
      <c r="K135" s="35">
        <v>0</v>
      </c>
      <c r="L135" s="34">
        <v>0</v>
      </c>
    </row>
    <row r="136" spans="1:12" x14ac:dyDescent="0.25">
      <c r="A136" s="31" t="s">
        <v>34</v>
      </c>
      <c r="B136" s="32" t="s">
        <v>17</v>
      </c>
      <c r="C136" s="33" t="s">
        <v>18</v>
      </c>
      <c r="D136" s="34">
        <v>372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f t="shared" si="4"/>
        <v>0</v>
      </c>
      <c r="K136" s="35">
        <v>0</v>
      </c>
      <c r="L136" s="34">
        <v>0</v>
      </c>
    </row>
    <row r="137" spans="1:12" x14ac:dyDescent="0.25">
      <c r="A137" s="31" t="s">
        <v>34</v>
      </c>
      <c r="B137" s="32" t="s">
        <v>21</v>
      </c>
      <c r="C137" s="33" t="s">
        <v>22</v>
      </c>
      <c r="D137" s="34">
        <v>20266</v>
      </c>
      <c r="E137" s="34">
        <v>46466</v>
      </c>
      <c r="F137" s="34">
        <v>46466</v>
      </c>
      <c r="G137" s="34">
        <v>0</v>
      </c>
      <c r="H137" s="34">
        <v>100</v>
      </c>
      <c r="I137" s="34">
        <v>0</v>
      </c>
      <c r="J137" s="34">
        <f t="shared" si="4"/>
        <v>46466</v>
      </c>
      <c r="K137" s="35">
        <f t="shared" ref="K137:K152" si="5">F137/J137*100</f>
        <v>100</v>
      </c>
      <c r="L137" s="34">
        <v>0</v>
      </c>
    </row>
    <row r="138" spans="1:12" x14ac:dyDescent="0.25">
      <c r="A138" s="31" t="s">
        <v>34</v>
      </c>
      <c r="B138" s="32" t="s">
        <v>23</v>
      </c>
      <c r="C138" s="33" t="s">
        <v>24</v>
      </c>
      <c r="D138" s="34">
        <v>188791</v>
      </c>
      <c r="E138" s="34">
        <v>224108</v>
      </c>
      <c r="F138" s="34">
        <v>189179</v>
      </c>
      <c r="G138" s="34">
        <v>34929</v>
      </c>
      <c r="H138" s="34">
        <v>84.414211005408106</v>
      </c>
      <c r="I138" s="34">
        <v>-20000</v>
      </c>
      <c r="J138" s="34">
        <f t="shared" si="4"/>
        <v>204108</v>
      </c>
      <c r="K138" s="35">
        <f t="shared" si="5"/>
        <v>92.685735003037607</v>
      </c>
      <c r="L138" s="34">
        <v>25000</v>
      </c>
    </row>
    <row r="139" spans="1:12" x14ac:dyDescent="0.25">
      <c r="A139" s="31" t="s">
        <v>34</v>
      </c>
      <c r="B139" s="32" t="s">
        <v>35</v>
      </c>
      <c r="C139" s="33" t="s">
        <v>36</v>
      </c>
      <c r="D139" s="34">
        <v>64658</v>
      </c>
      <c r="E139" s="34">
        <v>71355</v>
      </c>
      <c r="F139" s="34">
        <v>59909</v>
      </c>
      <c r="G139" s="34">
        <v>11446</v>
      </c>
      <c r="H139" s="34">
        <v>83.959077850185693</v>
      </c>
      <c r="I139" s="34">
        <v>-6424</v>
      </c>
      <c r="J139" s="34">
        <f t="shared" si="4"/>
        <v>64931</v>
      </c>
      <c r="K139" s="35">
        <f t="shared" si="5"/>
        <v>92.265635828802885</v>
      </c>
      <c r="L139" s="34">
        <v>8450</v>
      </c>
    </row>
    <row r="140" spans="1:12" x14ac:dyDescent="0.25">
      <c r="A140" s="31" t="s">
        <v>34</v>
      </c>
      <c r="B140" s="32" t="s">
        <v>37</v>
      </c>
      <c r="C140" s="33" t="s">
        <v>38</v>
      </c>
      <c r="D140" s="34">
        <v>3776</v>
      </c>
      <c r="E140" s="34">
        <v>4745</v>
      </c>
      <c r="F140" s="34">
        <v>3620</v>
      </c>
      <c r="G140" s="34">
        <v>1125</v>
      </c>
      <c r="H140" s="34">
        <v>76.29083245521602</v>
      </c>
      <c r="I140" s="34">
        <v>0</v>
      </c>
      <c r="J140" s="34">
        <f t="shared" si="4"/>
        <v>4745</v>
      </c>
      <c r="K140" s="35">
        <f t="shared" si="5"/>
        <v>76.29083245521602</v>
      </c>
      <c r="L140" s="34">
        <v>500</v>
      </c>
    </row>
    <row r="141" spans="1:12" x14ac:dyDescent="0.25">
      <c r="A141" s="49" t="s">
        <v>44</v>
      </c>
      <c r="B141" s="50"/>
      <c r="C141" s="50"/>
      <c r="D141" s="36">
        <v>283171</v>
      </c>
      <c r="E141" s="36">
        <v>346674</v>
      </c>
      <c r="F141" s="36">
        <v>299174</v>
      </c>
      <c r="G141" s="36">
        <v>47500</v>
      </c>
      <c r="H141" s="36">
        <v>86.3</v>
      </c>
      <c r="I141" s="36">
        <f>SUM(I135:I140)</f>
        <v>-26424</v>
      </c>
      <c r="J141" s="36">
        <f t="shared" si="4"/>
        <v>320250</v>
      </c>
      <c r="K141" s="37">
        <f t="shared" si="5"/>
        <v>93.418891491022634</v>
      </c>
      <c r="L141" s="36">
        <f>SUM(L138:L140)</f>
        <v>33950</v>
      </c>
    </row>
    <row r="142" spans="1:12" x14ac:dyDescent="0.25">
      <c r="A142" s="31" t="s">
        <v>34</v>
      </c>
      <c r="B142" s="32" t="s">
        <v>45</v>
      </c>
      <c r="C142" s="33" t="s">
        <v>46</v>
      </c>
      <c r="D142" s="34">
        <v>283171</v>
      </c>
      <c r="E142" s="34">
        <v>346674</v>
      </c>
      <c r="F142" s="34">
        <v>0</v>
      </c>
      <c r="G142" s="34">
        <v>346674</v>
      </c>
      <c r="H142" s="34">
        <v>0</v>
      </c>
      <c r="I142" s="34">
        <f>SUM(I141)</f>
        <v>-26424</v>
      </c>
      <c r="J142" s="34">
        <f t="shared" si="4"/>
        <v>320250</v>
      </c>
      <c r="K142" s="35">
        <f t="shared" si="5"/>
        <v>0</v>
      </c>
      <c r="L142" s="34">
        <v>33950</v>
      </c>
    </row>
    <row r="143" spans="1:12" x14ac:dyDescent="0.25">
      <c r="A143" s="49" t="s">
        <v>57</v>
      </c>
      <c r="B143" s="50"/>
      <c r="C143" s="50"/>
      <c r="D143" s="36">
        <v>283171</v>
      </c>
      <c r="E143" s="36">
        <v>346674</v>
      </c>
      <c r="F143" s="36">
        <v>0</v>
      </c>
      <c r="G143" s="36">
        <v>346674</v>
      </c>
      <c r="H143" s="36">
        <v>0</v>
      </c>
      <c r="I143" s="36">
        <v>-26424</v>
      </c>
      <c r="J143" s="36">
        <f t="shared" si="4"/>
        <v>320250</v>
      </c>
      <c r="K143" s="37">
        <f t="shared" si="5"/>
        <v>0</v>
      </c>
      <c r="L143" s="36">
        <v>33950</v>
      </c>
    </row>
    <row r="144" spans="1:12" x14ac:dyDescent="0.25">
      <c r="A144" s="31" t="s">
        <v>41</v>
      </c>
      <c r="B144" s="32" t="s">
        <v>11</v>
      </c>
      <c r="C144" s="33" t="s">
        <v>12</v>
      </c>
      <c r="D144" s="34">
        <v>15000</v>
      </c>
      <c r="E144" s="34">
        <v>15000</v>
      </c>
      <c r="F144" s="34">
        <v>8172.34</v>
      </c>
      <c r="G144" s="34">
        <v>6827.66</v>
      </c>
      <c r="H144" s="34">
        <v>54.482266666666668</v>
      </c>
      <c r="I144" s="34">
        <v>0</v>
      </c>
      <c r="J144" s="34">
        <f t="shared" si="4"/>
        <v>15000</v>
      </c>
      <c r="K144" s="35">
        <f t="shared" si="5"/>
        <v>54.482266666666668</v>
      </c>
      <c r="L144" s="34">
        <v>15000</v>
      </c>
    </row>
    <row r="145" spans="1:12" x14ac:dyDescent="0.25">
      <c r="A145" s="31" t="s">
        <v>41</v>
      </c>
      <c r="B145" s="32" t="s">
        <v>21</v>
      </c>
      <c r="C145" s="33" t="s">
        <v>22</v>
      </c>
      <c r="D145" s="34">
        <v>5000</v>
      </c>
      <c r="E145" s="34">
        <v>5000</v>
      </c>
      <c r="F145" s="34">
        <v>470</v>
      </c>
      <c r="G145" s="34">
        <v>4530</v>
      </c>
      <c r="H145" s="34">
        <v>9.4</v>
      </c>
      <c r="I145" s="34">
        <v>0</v>
      </c>
      <c r="J145" s="34">
        <f t="shared" si="4"/>
        <v>5000</v>
      </c>
      <c r="K145" s="35">
        <f t="shared" si="5"/>
        <v>9.4</v>
      </c>
      <c r="L145" s="34">
        <v>5000</v>
      </c>
    </row>
    <row r="146" spans="1:12" x14ac:dyDescent="0.25">
      <c r="A146" s="31" t="s">
        <v>41</v>
      </c>
      <c r="B146" s="32" t="s">
        <v>23</v>
      </c>
      <c r="C146" s="33" t="s">
        <v>24</v>
      </c>
      <c r="D146" s="34">
        <v>3030000</v>
      </c>
      <c r="E146" s="34">
        <v>3610000</v>
      </c>
      <c r="F146" s="34">
        <v>3360354</v>
      </c>
      <c r="G146" s="34">
        <v>249646</v>
      </c>
      <c r="H146" s="34">
        <v>93.08459833795014</v>
      </c>
      <c r="I146" s="34">
        <v>50000</v>
      </c>
      <c r="J146" s="34">
        <f t="shared" si="4"/>
        <v>3660000</v>
      </c>
      <c r="K146" s="35">
        <f t="shared" si="5"/>
        <v>91.812950819672139</v>
      </c>
      <c r="L146" s="34">
        <v>3500000</v>
      </c>
    </row>
    <row r="147" spans="1:12" x14ac:dyDescent="0.25">
      <c r="A147" s="31" t="s">
        <v>41</v>
      </c>
      <c r="B147" s="32" t="s">
        <v>35</v>
      </c>
      <c r="C147" s="33" t="s">
        <v>36</v>
      </c>
      <c r="D147" s="34">
        <v>1024140</v>
      </c>
      <c r="E147" s="34">
        <v>1206800</v>
      </c>
      <c r="F147" s="34">
        <v>1135810</v>
      </c>
      <c r="G147" s="34">
        <v>70990</v>
      </c>
      <c r="H147" s="34">
        <v>94.117500828637716</v>
      </c>
      <c r="I147" s="34">
        <v>30000</v>
      </c>
      <c r="J147" s="34">
        <f t="shared" si="4"/>
        <v>1236800</v>
      </c>
      <c r="K147" s="35">
        <f t="shared" si="5"/>
        <v>91.834573091849933</v>
      </c>
      <c r="L147" s="34">
        <v>1183000</v>
      </c>
    </row>
    <row r="148" spans="1:12" x14ac:dyDescent="0.25">
      <c r="A148" s="49" t="s">
        <v>44</v>
      </c>
      <c r="B148" s="50"/>
      <c r="C148" s="50"/>
      <c r="D148" s="36">
        <v>4074140</v>
      </c>
      <c r="E148" s="36">
        <v>4836800</v>
      </c>
      <c r="F148" s="36">
        <v>4504806.34</v>
      </c>
      <c r="G148" s="36">
        <v>331993.65999999997</v>
      </c>
      <c r="H148" s="36">
        <v>93.14</v>
      </c>
      <c r="I148" s="36">
        <f>SUM(I144:I147)</f>
        <v>80000</v>
      </c>
      <c r="J148" s="36">
        <f t="shared" si="4"/>
        <v>4916800</v>
      </c>
      <c r="K148" s="37">
        <f t="shared" si="5"/>
        <v>91.620695167588678</v>
      </c>
      <c r="L148" s="36">
        <f>SUM(L144:L147)</f>
        <v>4703000</v>
      </c>
    </row>
    <row r="149" spans="1:12" x14ac:dyDescent="0.25">
      <c r="A149" s="31" t="s">
        <v>41</v>
      </c>
      <c r="B149" s="32" t="s">
        <v>45</v>
      </c>
      <c r="C149" s="33" t="s">
        <v>46</v>
      </c>
      <c r="D149" s="34">
        <v>4074140</v>
      </c>
      <c r="E149" s="34">
        <v>4836800</v>
      </c>
      <c r="F149" s="34">
        <v>4504806.34</v>
      </c>
      <c r="G149" s="34">
        <v>331993.65999999997</v>
      </c>
      <c r="H149" s="34">
        <v>93.136088736354608</v>
      </c>
      <c r="I149" s="34">
        <v>80000</v>
      </c>
      <c r="J149" s="34">
        <f t="shared" si="4"/>
        <v>4916800</v>
      </c>
      <c r="K149" s="35">
        <f t="shared" si="5"/>
        <v>91.620695167588678</v>
      </c>
      <c r="L149" s="34">
        <v>4703000</v>
      </c>
    </row>
    <row r="150" spans="1:12" x14ac:dyDescent="0.25">
      <c r="A150" s="49" t="s">
        <v>57</v>
      </c>
      <c r="B150" s="50"/>
      <c r="C150" s="50"/>
      <c r="D150" s="36">
        <v>4074140</v>
      </c>
      <c r="E150" s="36">
        <v>4836800</v>
      </c>
      <c r="F150" s="36">
        <v>4504806.34</v>
      </c>
      <c r="G150" s="36">
        <v>331993.65999999997</v>
      </c>
      <c r="H150" s="36">
        <v>93.14</v>
      </c>
      <c r="I150" s="36">
        <v>80000</v>
      </c>
      <c r="J150" s="36">
        <f t="shared" si="4"/>
        <v>4916800</v>
      </c>
      <c r="K150" s="37">
        <f t="shared" si="5"/>
        <v>91.620695167588678</v>
      </c>
      <c r="L150" s="36">
        <v>4703000</v>
      </c>
    </row>
    <row r="151" spans="1:12" x14ac:dyDescent="0.25">
      <c r="A151" s="49" t="s">
        <v>68</v>
      </c>
      <c r="B151" s="50"/>
      <c r="C151" s="50"/>
      <c r="D151" s="36">
        <v>5489811</v>
      </c>
      <c r="E151" s="36">
        <v>6315974</v>
      </c>
      <c r="F151" s="36">
        <v>5484404.8499999996</v>
      </c>
      <c r="G151" s="36">
        <v>831569.15</v>
      </c>
      <c r="H151" s="36">
        <v>86.83</v>
      </c>
      <c r="I151" s="36">
        <f>I121+I130+I141+I148</f>
        <v>63576</v>
      </c>
      <c r="J151" s="36">
        <f t="shared" si="4"/>
        <v>6379550</v>
      </c>
      <c r="K151" s="37">
        <f t="shared" si="5"/>
        <v>85.968522074440983</v>
      </c>
      <c r="L151" s="36">
        <f>L121+L130+L141+L148</f>
        <v>5858950</v>
      </c>
    </row>
    <row r="152" spans="1:12" x14ac:dyDescent="0.25">
      <c r="A152" s="49" t="s">
        <v>69</v>
      </c>
      <c r="B152" s="50"/>
      <c r="C152" s="50"/>
      <c r="D152" s="36">
        <v>5489811</v>
      </c>
      <c r="E152" s="36">
        <v>6315974</v>
      </c>
      <c r="F152" s="36">
        <v>5484303.6100000003</v>
      </c>
      <c r="G152" s="36">
        <v>831670.39</v>
      </c>
      <c r="H152" s="36">
        <v>86.83</v>
      </c>
      <c r="I152" s="36">
        <f>I123+I134+I143+I150</f>
        <v>63576</v>
      </c>
      <c r="J152" s="36">
        <f t="shared" si="4"/>
        <v>6379550</v>
      </c>
      <c r="K152" s="37">
        <f t="shared" si="5"/>
        <v>85.966935128653276</v>
      </c>
      <c r="L152" s="36">
        <f>L123+L134+L143+L150</f>
        <v>5858950</v>
      </c>
    </row>
    <row r="153" spans="1:12" x14ac:dyDescent="0.25">
      <c r="A153" s="47" t="s">
        <v>82</v>
      </c>
      <c r="B153" s="48"/>
      <c r="C153" s="48"/>
      <c r="D153" s="27">
        <f>D75+D110+D151</f>
        <v>32239668</v>
      </c>
      <c r="E153" s="27">
        <f t="shared" ref="E153:L153" si="6">E75+E110+E151</f>
        <v>36651528</v>
      </c>
      <c r="F153" s="27">
        <f t="shared" si="6"/>
        <v>31933611.729999997</v>
      </c>
      <c r="G153" s="27">
        <f t="shared" si="6"/>
        <v>4717916.2700000005</v>
      </c>
      <c r="H153" s="27">
        <f>F153/E153*100</f>
        <v>87.127640981298242</v>
      </c>
      <c r="I153" s="27">
        <f t="shared" si="6"/>
        <v>613396</v>
      </c>
      <c r="J153" s="27">
        <f t="shared" si="6"/>
        <v>37264924</v>
      </c>
      <c r="K153" s="27">
        <f>F153/J153*100</f>
        <v>85.693484119275269</v>
      </c>
      <c r="L153" s="27">
        <f t="shared" si="6"/>
        <v>34686560</v>
      </c>
    </row>
    <row r="154" spans="1:12" x14ac:dyDescent="0.25">
      <c r="A154" s="47" t="s">
        <v>83</v>
      </c>
      <c r="B154" s="48"/>
      <c r="C154" s="48"/>
      <c r="D154" s="27">
        <f>D76+D111+D152</f>
        <v>32275392</v>
      </c>
      <c r="E154" s="27">
        <f t="shared" ref="E154:L154" si="7">E76+E111+E152</f>
        <v>36687252</v>
      </c>
      <c r="F154" s="27">
        <f t="shared" si="7"/>
        <v>32413041.079999998</v>
      </c>
      <c r="G154" s="27">
        <f t="shared" si="7"/>
        <v>4274210.92</v>
      </c>
      <c r="H154" s="27">
        <f>F154/E154*100</f>
        <v>88.349601872606868</v>
      </c>
      <c r="I154" s="27">
        <f t="shared" si="7"/>
        <v>613396</v>
      </c>
      <c r="J154" s="27">
        <f t="shared" si="7"/>
        <v>37300648</v>
      </c>
      <c r="K154" s="27">
        <f>F154/J154*100</f>
        <v>86.896723831714667</v>
      </c>
      <c r="L154" s="27">
        <f t="shared" si="7"/>
        <v>34722284</v>
      </c>
    </row>
    <row r="156" spans="1:12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2" x14ac:dyDescent="0.25">
      <c r="A157" s="39"/>
      <c r="B157" s="2"/>
      <c r="C157" s="2" t="s">
        <v>70</v>
      </c>
      <c r="D157" s="2"/>
      <c r="E157" s="2"/>
      <c r="F157" s="2"/>
      <c r="G157" s="2"/>
      <c r="H157" s="2"/>
      <c r="I157" s="2"/>
      <c r="J157" s="2"/>
    </row>
    <row r="158" spans="1:12" x14ac:dyDescent="0.25">
      <c r="A158" s="40"/>
      <c r="B158" s="2"/>
      <c r="C158" s="2" t="s">
        <v>71</v>
      </c>
      <c r="D158" s="2"/>
      <c r="E158" s="2"/>
      <c r="F158" s="2"/>
      <c r="G158" s="2"/>
      <c r="H158" s="2"/>
      <c r="I158" s="2"/>
      <c r="J158" s="2"/>
    </row>
    <row r="159" spans="1:12" x14ac:dyDescent="0.25">
      <c r="A159" s="41"/>
      <c r="B159" s="2"/>
      <c r="C159" s="2" t="s">
        <v>72</v>
      </c>
      <c r="D159" s="2"/>
      <c r="E159" s="2"/>
      <c r="F159" s="2"/>
      <c r="G159" s="2"/>
      <c r="H159" s="2"/>
      <c r="I159" s="2"/>
      <c r="J159" s="2"/>
    </row>
    <row r="160" spans="1:12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42" t="s">
        <v>73</v>
      </c>
      <c r="B161" s="42"/>
      <c r="C161" s="42"/>
      <c r="D161" s="42"/>
      <c r="E161" s="42"/>
      <c r="F161" s="42"/>
      <c r="G161" s="42"/>
      <c r="H161" s="42"/>
      <c r="I161" s="42"/>
      <c r="J161" s="2"/>
    </row>
    <row r="162" spans="1:10" x14ac:dyDescent="0.25">
      <c r="A162" s="42">
        <v>2</v>
      </c>
      <c r="B162" s="42" t="s">
        <v>74</v>
      </c>
      <c r="C162" s="42"/>
      <c r="D162" s="42"/>
      <c r="E162" s="42"/>
      <c r="F162" s="42"/>
      <c r="G162" s="42"/>
      <c r="H162" s="42"/>
      <c r="I162" s="42"/>
      <c r="J162" s="2"/>
    </row>
    <row r="163" spans="1:10" x14ac:dyDescent="0.25">
      <c r="A163" s="42">
        <v>3</v>
      </c>
      <c r="B163" s="42" t="s">
        <v>79</v>
      </c>
      <c r="C163" s="42"/>
      <c r="D163" s="42"/>
      <c r="E163" s="42"/>
      <c r="F163" s="42"/>
      <c r="G163" s="42"/>
      <c r="H163" s="42"/>
      <c r="I163" s="42"/>
      <c r="J163" s="2"/>
    </row>
    <row r="164" spans="1:10" x14ac:dyDescent="0.25">
      <c r="A164" s="42">
        <v>4</v>
      </c>
      <c r="B164" s="42" t="s">
        <v>75</v>
      </c>
      <c r="C164" s="42"/>
      <c r="D164" s="42"/>
      <c r="E164" s="42"/>
      <c r="F164" s="42"/>
      <c r="G164" s="42"/>
      <c r="H164" s="42"/>
      <c r="I164" s="42"/>
      <c r="J164" s="2"/>
    </row>
    <row r="165" spans="1:10" x14ac:dyDescent="0.25">
      <c r="A165" s="42">
        <v>7</v>
      </c>
      <c r="B165" s="42" t="s">
        <v>76</v>
      </c>
      <c r="C165" s="42"/>
      <c r="D165" s="42"/>
      <c r="E165" s="42"/>
      <c r="F165" s="42"/>
      <c r="G165" s="42"/>
      <c r="H165" s="42"/>
      <c r="I165" s="42"/>
      <c r="J165" s="2"/>
    </row>
    <row r="166" spans="1:10" x14ac:dyDescent="0.25">
      <c r="A166" s="42">
        <v>33063</v>
      </c>
      <c r="B166" s="42" t="s">
        <v>77</v>
      </c>
      <c r="C166" s="42"/>
      <c r="D166" s="42"/>
      <c r="E166" s="42"/>
      <c r="F166" s="42"/>
      <c r="G166" s="42"/>
      <c r="H166" s="42"/>
      <c r="I166" s="42"/>
      <c r="J166" s="2"/>
    </row>
    <row r="167" spans="1:10" s="42" customFormat="1" x14ac:dyDescent="0.25">
      <c r="A167" s="42">
        <v>33070</v>
      </c>
      <c r="B167" s="42" t="s">
        <v>80</v>
      </c>
    </row>
    <row r="168" spans="1:10" s="42" customFormat="1" x14ac:dyDescent="0.25">
      <c r="A168" s="42">
        <v>33079</v>
      </c>
      <c r="B168" s="42" t="s">
        <v>81</v>
      </c>
    </row>
    <row r="169" spans="1:10" x14ac:dyDescent="0.25">
      <c r="A169" s="42">
        <v>33353</v>
      </c>
      <c r="B169" s="42" t="s">
        <v>78</v>
      </c>
      <c r="C169" s="42"/>
      <c r="D169" s="42"/>
      <c r="E169" s="42"/>
      <c r="F169" s="42"/>
      <c r="G169" s="42"/>
      <c r="H169" s="42"/>
      <c r="I169" s="4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</sheetData>
  <mergeCells count="44">
    <mergeCell ref="A22:C22"/>
    <mergeCell ref="A31:C31"/>
    <mergeCell ref="A40:C40"/>
    <mergeCell ref="A49:C49"/>
    <mergeCell ref="A53:C53"/>
    <mergeCell ref="A51:C51"/>
    <mergeCell ref="A1:H1"/>
    <mergeCell ref="A2:H2"/>
    <mergeCell ref="A3:H3"/>
    <mergeCell ref="A16:C16"/>
    <mergeCell ref="A76:C76"/>
    <mergeCell ref="A73:C73"/>
    <mergeCell ref="A59:C59"/>
    <mergeCell ref="A70:C70"/>
    <mergeCell ref="A75:C75"/>
    <mergeCell ref="A55:C55"/>
    <mergeCell ref="A61:C61"/>
    <mergeCell ref="A72:C72"/>
    <mergeCell ref="A18:C18"/>
    <mergeCell ref="A24:C24"/>
    <mergeCell ref="A37:C37"/>
    <mergeCell ref="A42:C42"/>
    <mergeCell ref="A86:C86"/>
    <mergeCell ref="A88:C88"/>
    <mergeCell ref="A93:C93"/>
    <mergeCell ref="A95:C95"/>
    <mergeCell ref="A100:C100"/>
    <mergeCell ref="A102:C102"/>
    <mergeCell ref="A107:C107"/>
    <mergeCell ref="A109:C109"/>
    <mergeCell ref="A110:C110"/>
    <mergeCell ref="A111:C111"/>
    <mergeCell ref="A121:C121"/>
    <mergeCell ref="A123:C123"/>
    <mergeCell ref="A130:C130"/>
    <mergeCell ref="A134:C134"/>
    <mergeCell ref="A141:C141"/>
    <mergeCell ref="A153:C153"/>
    <mergeCell ref="A154:C154"/>
    <mergeCell ref="A143:C143"/>
    <mergeCell ref="A148:C148"/>
    <mergeCell ref="A150:C150"/>
    <mergeCell ref="A151:C151"/>
    <mergeCell ref="A152:C152"/>
  </mergeCells>
  <pageMargins left="0.7" right="0.7" top="0.75" bottom="0.75" header="0.3" footer="0.3"/>
  <pageSetup scale="8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Hlávková Andrea</cp:lastModifiedBy>
  <cp:lastPrinted>2020-12-10T07:15:52Z</cp:lastPrinted>
  <dcterms:created xsi:type="dcterms:W3CDTF">2020-12-09T21:47:10Z</dcterms:created>
  <dcterms:modified xsi:type="dcterms:W3CDTF">2020-12-11T10:35:29Z</dcterms:modified>
</cp:coreProperties>
</file>