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755"/>
  </bookViews>
  <sheets>
    <sheet name="Výdaje" sheetId="1" r:id="rId1"/>
  </sheets>
  <definedNames>
    <definedName name="_xlnm.Print_Titles" localSheetId="0">Výdaje!$5:$5</definedName>
    <definedName name="_xlnm.Print_Area" localSheetId="0">Výdaje!$A$1:$K$659</definedName>
  </definedNames>
  <calcPr calcId="145621"/>
</workbook>
</file>

<file path=xl/calcChain.xml><?xml version="1.0" encoding="utf-8"?>
<calcChain xmlns="http://schemas.openxmlformats.org/spreadsheetml/2006/main">
  <c r="I229" i="1" l="1"/>
  <c r="J228" i="1"/>
  <c r="J315" i="1" l="1"/>
  <c r="J272" i="1" l="1"/>
  <c r="I272" i="1"/>
  <c r="I317" i="1" l="1"/>
  <c r="J312" i="1"/>
  <c r="J311" i="1"/>
  <c r="J310" i="1"/>
  <c r="J309" i="1"/>
  <c r="J345" i="1"/>
  <c r="J346" i="1"/>
  <c r="I356" i="1"/>
  <c r="J343" i="1"/>
  <c r="J344" i="1"/>
  <c r="J320" i="1" l="1"/>
  <c r="I149" i="1" l="1"/>
  <c r="J149" i="1" s="1"/>
  <c r="I650" i="1" l="1"/>
  <c r="I651" i="1" s="1"/>
  <c r="J651" i="1" s="1"/>
  <c r="I647" i="1"/>
  <c r="J647" i="1" s="1"/>
  <c r="I642" i="1"/>
  <c r="J642" i="1" s="1"/>
  <c r="I640" i="1"/>
  <c r="J640" i="1" s="1"/>
  <c r="I638" i="1"/>
  <c r="J638" i="1" s="1"/>
  <c r="I634" i="1"/>
  <c r="J634" i="1" s="1"/>
  <c r="I630" i="1"/>
  <c r="J630" i="1" s="1"/>
  <c r="I627" i="1"/>
  <c r="J627" i="1" s="1"/>
  <c r="I625" i="1"/>
  <c r="J625" i="1" s="1"/>
  <c r="I623" i="1"/>
  <c r="J623" i="1" s="1"/>
  <c r="I619" i="1"/>
  <c r="I617" i="1"/>
  <c r="J617" i="1" s="1"/>
  <c r="I609" i="1"/>
  <c r="J609" i="1" s="1"/>
  <c r="I607" i="1"/>
  <c r="J607" i="1" s="1"/>
  <c r="I603" i="1"/>
  <c r="J603" i="1" s="1"/>
  <c r="I600" i="1"/>
  <c r="J600" i="1" s="1"/>
  <c r="I597" i="1"/>
  <c r="I593" i="1"/>
  <c r="I589" i="1"/>
  <c r="I587" i="1"/>
  <c r="J587" i="1" s="1"/>
  <c r="I584" i="1"/>
  <c r="J584" i="1" s="1"/>
  <c r="J575" i="1"/>
  <c r="I573" i="1"/>
  <c r="J573" i="1" s="1"/>
  <c r="I571" i="1"/>
  <c r="J571" i="1" s="1"/>
  <c r="I568" i="1"/>
  <c r="J568" i="1" s="1"/>
  <c r="I566" i="1"/>
  <c r="J566" i="1" s="1"/>
  <c r="I564" i="1"/>
  <c r="I562" i="1"/>
  <c r="J562" i="1" s="1"/>
  <c r="I559" i="1"/>
  <c r="J559" i="1" s="1"/>
  <c r="I549" i="1"/>
  <c r="J549" i="1" s="1"/>
  <c r="I538" i="1"/>
  <c r="J538" i="1" s="1"/>
  <c r="I527" i="1"/>
  <c r="J527" i="1" s="1"/>
  <c r="I516" i="1"/>
  <c r="J516" i="1" s="1"/>
  <c r="I505" i="1"/>
  <c r="J505" i="1" s="1"/>
  <c r="I503" i="1"/>
  <c r="J503" i="1" s="1"/>
  <c r="I499" i="1"/>
  <c r="J499" i="1" s="1"/>
  <c r="I497" i="1"/>
  <c r="J497" i="1" s="1"/>
  <c r="I462" i="1"/>
  <c r="J462" i="1" s="1"/>
  <c r="I455" i="1"/>
  <c r="J455" i="1" s="1"/>
  <c r="I445" i="1"/>
  <c r="J445" i="1" s="1"/>
  <c r="I429" i="1"/>
  <c r="J429" i="1" s="1"/>
  <c r="I421" i="1"/>
  <c r="J421" i="1" s="1"/>
  <c r="I412" i="1"/>
  <c r="J412" i="1" s="1"/>
  <c r="I396" i="1"/>
  <c r="J396" i="1" s="1"/>
  <c r="I388" i="1"/>
  <c r="J388" i="1" s="1"/>
  <c r="I376" i="1"/>
  <c r="J376" i="1" s="1"/>
  <c r="I373" i="1"/>
  <c r="J373" i="1" s="1"/>
  <c r="I365" i="1"/>
  <c r="J365" i="1" s="1"/>
  <c r="I342" i="1"/>
  <c r="J342" i="1" s="1"/>
  <c r="I340" i="1"/>
  <c r="J340" i="1" s="1"/>
  <c r="I334" i="1"/>
  <c r="J334" i="1" s="1"/>
  <c r="I330" i="1"/>
  <c r="J330" i="1" s="1"/>
  <c r="I327" i="1"/>
  <c r="J327" i="1" s="1"/>
  <c r="I308" i="1"/>
  <c r="J308" i="1" s="1"/>
  <c r="I306" i="1"/>
  <c r="J306" i="1" s="1"/>
  <c r="I302" i="1"/>
  <c r="J302" i="1" s="1"/>
  <c r="I282" i="1"/>
  <c r="I274" i="1"/>
  <c r="J274" i="1" s="1"/>
  <c r="I270" i="1"/>
  <c r="J270" i="1" s="1"/>
  <c r="I268" i="1"/>
  <c r="J268" i="1" s="1"/>
  <c r="I266" i="1"/>
  <c r="I261" i="1"/>
  <c r="J261" i="1" s="1"/>
  <c r="I259" i="1"/>
  <c r="J259" i="1" s="1"/>
  <c r="I256" i="1"/>
  <c r="J256" i="1" s="1"/>
  <c r="I253" i="1"/>
  <c r="J253" i="1" s="1"/>
  <c r="I250" i="1"/>
  <c r="J250" i="1" s="1"/>
  <c r="I248" i="1"/>
  <c r="J248" i="1" s="1"/>
  <c r="I246" i="1"/>
  <c r="J246" i="1" s="1"/>
  <c r="I244" i="1"/>
  <c r="I233" i="1"/>
  <c r="J233" i="1" s="1"/>
  <c r="I231" i="1"/>
  <c r="J231" i="1" s="1"/>
  <c r="J229" i="1"/>
  <c r="I225" i="1"/>
  <c r="I222" i="1"/>
  <c r="J222" i="1" s="1"/>
  <c r="I220" i="1"/>
  <c r="I217" i="1"/>
  <c r="J217" i="1" s="1"/>
  <c r="I215" i="1"/>
  <c r="J215" i="1" s="1"/>
  <c r="I212" i="1"/>
  <c r="J212" i="1" s="1"/>
  <c r="I208" i="1"/>
  <c r="J208" i="1" s="1"/>
  <c r="I201" i="1"/>
  <c r="J201" i="1" s="1"/>
  <c r="I190" i="1"/>
  <c r="J190" i="1" s="1"/>
  <c r="I185" i="1"/>
  <c r="J185" i="1" s="1"/>
  <c r="I171" i="1"/>
  <c r="I166" i="1"/>
  <c r="J166" i="1" s="1"/>
  <c r="I164" i="1"/>
  <c r="J164" i="1" s="1"/>
  <c r="I129" i="1"/>
  <c r="I116" i="1"/>
  <c r="J116" i="1" s="1"/>
  <c r="I99" i="1"/>
  <c r="J99" i="1" s="1"/>
  <c r="I86" i="1"/>
  <c r="J86" i="1" s="1"/>
  <c r="I78" i="1"/>
  <c r="J78" i="1" s="1"/>
  <c r="I76" i="1"/>
  <c r="J76" i="1" s="1"/>
  <c r="I68" i="1"/>
  <c r="J68" i="1" s="1"/>
  <c r="I63" i="1"/>
  <c r="I48" i="1"/>
  <c r="J48" i="1" s="1"/>
  <c r="I42" i="1"/>
  <c r="J42" i="1" s="1"/>
  <c r="I38" i="1"/>
  <c r="J38" i="1" s="1"/>
  <c r="I18" i="1"/>
  <c r="J18" i="1" s="1"/>
  <c r="I15" i="1"/>
  <c r="J15" i="1" s="1"/>
  <c r="I13" i="1"/>
  <c r="J13" i="1" s="1"/>
  <c r="I9" i="1"/>
  <c r="J9" i="1" s="1"/>
  <c r="I7" i="1"/>
  <c r="J7" i="1" s="1"/>
  <c r="J6" i="1"/>
  <c r="J8" i="1"/>
  <c r="J10" i="1"/>
  <c r="J11" i="1"/>
  <c r="J12" i="1"/>
  <c r="J14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0" i="1"/>
  <c r="J41" i="1"/>
  <c r="J43" i="1"/>
  <c r="J44" i="1"/>
  <c r="J45" i="1"/>
  <c r="J46" i="1"/>
  <c r="J47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7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9" i="1"/>
  <c r="J210" i="1"/>
  <c r="J211" i="1"/>
  <c r="J213" i="1"/>
  <c r="J214" i="1"/>
  <c r="J216" i="1"/>
  <c r="J218" i="1"/>
  <c r="J219" i="1"/>
  <c r="J220" i="1"/>
  <c r="J221" i="1"/>
  <c r="J223" i="1"/>
  <c r="J224" i="1"/>
  <c r="J225" i="1"/>
  <c r="J226" i="1"/>
  <c r="J227" i="1"/>
  <c r="J230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9" i="1"/>
  <c r="J251" i="1"/>
  <c r="J252" i="1"/>
  <c r="J254" i="1"/>
  <c r="J255" i="1"/>
  <c r="J257" i="1"/>
  <c r="J258" i="1"/>
  <c r="J260" i="1"/>
  <c r="J263" i="1"/>
  <c r="J264" i="1"/>
  <c r="J265" i="1"/>
  <c r="J267" i="1"/>
  <c r="J269" i="1"/>
  <c r="J273" i="1"/>
  <c r="J276" i="1"/>
  <c r="J277" i="1"/>
  <c r="J278" i="1"/>
  <c r="J279" i="1"/>
  <c r="J280" i="1"/>
  <c r="J281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7" i="1"/>
  <c r="J313" i="1"/>
  <c r="J314" i="1"/>
  <c r="J316" i="1"/>
  <c r="J318" i="1"/>
  <c r="J319" i="1"/>
  <c r="J321" i="1"/>
  <c r="J322" i="1"/>
  <c r="J323" i="1"/>
  <c r="J324" i="1"/>
  <c r="J325" i="1"/>
  <c r="J326" i="1"/>
  <c r="J328" i="1"/>
  <c r="J329" i="1"/>
  <c r="J331" i="1"/>
  <c r="J332" i="1"/>
  <c r="J333" i="1"/>
  <c r="J335" i="1"/>
  <c r="J336" i="1"/>
  <c r="J337" i="1"/>
  <c r="J338" i="1"/>
  <c r="J339" i="1"/>
  <c r="J341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4" i="1"/>
  <c r="J375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500" i="1"/>
  <c r="J501" i="1"/>
  <c r="J502" i="1"/>
  <c r="J504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61" i="1"/>
  <c r="J563" i="1"/>
  <c r="J565" i="1"/>
  <c r="J567" i="1"/>
  <c r="J569" i="1"/>
  <c r="J570" i="1"/>
  <c r="J572" i="1"/>
  <c r="J574" i="1"/>
  <c r="J577" i="1"/>
  <c r="J578" i="1"/>
  <c r="J579" i="1"/>
  <c r="J580" i="1"/>
  <c r="J581" i="1"/>
  <c r="J582" i="1"/>
  <c r="J583" i="1"/>
  <c r="J586" i="1"/>
  <c r="J588" i="1"/>
  <c r="J589" i="1"/>
  <c r="J590" i="1"/>
  <c r="J591" i="1"/>
  <c r="J592" i="1"/>
  <c r="J593" i="1"/>
  <c r="J595" i="1"/>
  <c r="J596" i="1"/>
  <c r="J597" i="1"/>
  <c r="J598" i="1"/>
  <c r="J599" i="1"/>
  <c r="J601" i="1"/>
  <c r="J602" i="1"/>
  <c r="J604" i="1"/>
  <c r="J605" i="1"/>
  <c r="J606" i="1"/>
  <c r="J608" i="1"/>
  <c r="J611" i="1"/>
  <c r="J612" i="1"/>
  <c r="J613" i="1"/>
  <c r="J614" i="1"/>
  <c r="J615" i="1"/>
  <c r="J616" i="1"/>
  <c r="J618" i="1"/>
  <c r="J620" i="1"/>
  <c r="J621" i="1"/>
  <c r="J622" i="1"/>
  <c r="J624" i="1"/>
  <c r="J626" i="1"/>
  <c r="J628" i="1"/>
  <c r="J629" i="1"/>
  <c r="J631" i="1"/>
  <c r="J632" i="1"/>
  <c r="J633" i="1"/>
  <c r="J635" i="1"/>
  <c r="J636" i="1"/>
  <c r="J637" i="1"/>
  <c r="J639" i="1"/>
  <c r="J641" i="1"/>
  <c r="J643" i="1"/>
  <c r="J644" i="1"/>
  <c r="J645" i="1"/>
  <c r="J646" i="1"/>
  <c r="J649" i="1"/>
  <c r="J317" i="1" l="1"/>
  <c r="J266" i="1"/>
  <c r="I275" i="1"/>
  <c r="J356" i="1"/>
  <c r="J650" i="1"/>
  <c r="I648" i="1"/>
  <c r="J648" i="1" s="1"/>
  <c r="I576" i="1"/>
  <c r="J576" i="1" s="1"/>
  <c r="I377" i="1"/>
  <c r="J377" i="1" s="1"/>
  <c r="J619" i="1"/>
  <c r="J564" i="1"/>
  <c r="J282" i="1"/>
  <c r="I610" i="1"/>
  <c r="J610" i="1" s="1"/>
  <c r="I585" i="1"/>
  <c r="J585" i="1" s="1"/>
  <c r="I594" i="1"/>
  <c r="J594" i="1" s="1"/>
  <c r="I186" i="1"/>
  <c r="J186" i="1" s="1"/>
  <c r="I49" i="1"/>
  <c r="J49" i="1" s="1"/>
  <c r="I39" i="1"/>
  <c r="J39" i="1" s="1"/>
  <c r="I262" i="1"/>
  <c r="J262" i="1" s="1"/>
  <c r="I560" i="1"/>
  <c r="J560" i="1" s="1"/>
  <c r="J275" i="1" l="1"/>
  <c r="I652" i="1"/>
  <c r="J652" i="1" s="1"/>
  <c r="J659" i="1" s="1"/>
</calcChain>
</file>

<file path=xl/comments1.xml><?xml version="1.0" encoding="utf-8"?>
<comments xmlns="http://schemas.openxmlformats.org/spreadsheetml/2006/main">
  <authors>
    <author>Škrabal Oldřich</author>
    <author>Hlavková Andrea</author>
    <author>Filipová Petra</author>
    <author>Procházková Karla</author>
    <author>David Plandor</author>
  </authors>
  <commentList>
    <comment ref="K194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Investiční akce převedena na rok 2018 - kanalizace Závišická </t>
        </r>
      </text>
    </comment>
    <comment ref="K200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Projektová dokumentace přeúčtována na oddělené účetnictví - sběrný dvůr, vodovod a kanalizace lLibotín, odborné učebny ZŠ</t>
        </r>
      </text>
    </comment>
    <comment ref="I205" authorId="1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přesun 20 tis.Kč na ORG 3221 Sluneční stezka</t>
        </r>
      </text>
    </comment>
    <comment ref="K230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Investiční akce převedena na rok 2018 z důvodu administrace veřejné zakázky</t>
        </r>
      </text>
    </comment>
    <comment ref="K245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Administrace veřejné zakázky bude fakturována v roce 2018</t>
        </r>
      </text>
    </comment>
    <comment ref="K247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Žádost o dotaci a administrace veřejné zakázky bude fakturována v roce 2018</t>
        </r>
      </text>
    </comment>
    <comment ref="K249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Žádost o dotaci bude fakturována v roce 2018</t>
        </r>
      </text>
    </comment>
    <comment ref="K251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Nebylo zatím rozhodnuto o přidělení dotace</t>
        </r>
      </text>
    </comment>
    <comment ref="I255" authorId="1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Autorský dozor + dodatek č. 1 </t>
        </r>
      </text>
    </comment>
    <comment ref="K258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Úprava na základě rozhodnutí Ministerstva kultury</t>
        </r>
      </text>
    </comment>
    <comment ref="K273" authorId="2">
      <text>
        <r>
          <rPr>
            <b/>
            <sz val="9"/>
            <color indexed="81"/>
            <rFont val="Tahoma"/>
            <family val="2"/>
            <charset val="238"/>
          </rPr>
          <t>Filipová Petra:</t>
        </r>
        <r>
          <rPr>
            <sz val="9"/>
            <color indexed="81"/>
            <rFont val="Tahoma"/>
            <family val="2"/>
            <charset val="238"/>
          </rPr>
          <t xml:space="preserve">
Upraveno dle aktuálního stavu, s dalšími výdaji se letos nepočítá</t>
        </r>
      </text>
    </comment>
    <comment ref="K281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technický stav budovy si nevyžádal na položce 5169 a 5171 čerpání</t>
        </r>
      </text>
    </comment>
    <comment ref="K284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převedeno na fotb. hřiště dle skutečnosti</t>
        </r>
      </text>
    </comment>
    <comment ref="K299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převedeno z 3720 - u drobných výdajů se náklady na opravy a údržbu ztotožňují</t>
        </r>
      </text>
    </comment>
    <comment ref="K307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upraveno dle skutečnosti, na rok 2018 plánovaná výměna BUS zastávek</t>
        </r>
      </text>
    </comment>
    <comment ref="K318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převedeno z OTSBH, čerpání dle dohody</t>
        </r>
      </text>
    </comment>
    <comment ref="K323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nutno řešit zavlažování </t>
        </r>
      </text>
    </comment>
    <comment ref="K357" authorId="3">
      <text>
        <r>
          <rPr>
            <b/>
            <sz val="9"/>
            <color indexed="81"/>
            <rFont val="Tahoma"/>
            <family val="2"/>
            <charset val="238"/>
          </rPr>
          <t>Procházková Karla:</t>
        </r>
        <r>
          <rPr>
            <sz val="9"/>
            <color indexed="81"/>
            <rFont val="Tahoma"/>
            <family val="2"/>
            <charset val="238"/>
          </rPr>
          <t xml:space="preserve">
převedeno na OTSBH položku 5171</t>
        </r>
      </text>
    </comment>
    <comment ref="K364" authorId="0">
      <text>
        <r>
          <rPr>
            <b/>
            <sz val="9"/>
            <color indexed="81"/>
            <rFont val="Tahoma"/>
            <family val="2"/>
            <charset val="238"/>
          </rPr>
          <t>Škrabal Oldřich:</t>
        </r>
        <r>
          <rPr>
            <sz val="9"/>
            <color indexed="81"/>
            <rFont val="Tahoma"/>
            <family val="2"/>
            <charset val="238"/>
          </rPr>
          <t xml:space="preserve">
Investiční akce - demolice volejbalových šaten přesunuta na rok 2018</t>
        </r>
      </text>
    </comment>
    <comment ref="I463" authorId="4">
      <text>
        <r>
          <rPr>
            <b/>
            <sz val="9"/>
            <color indexed="81"/>
            <rFont val="Tahoma"/>
            <family val="2"/>
            <charset val="238"/>
          </rPr>
          <t>David Plandor:</t>
        </r>
        <r>
          <rPr>
            <sz val="9"/>
            <color indexed="81"/>
            <rFont val="Tahoma"/>
            <family val="2"/>
            <charset val="238"/>
          </rPr>
          <t xml:space="preserve">
bude se něco přeúčovávat?</t>
        </r>
      </text>
    </comment>
  </commentList>
</comments>
</file>

<file path=xl/sharedStrings.xml><?xml version="1.0" encoding="utf-8"?>
<sst xmlns="http://schemas.openxmlformats.org/spreadsheetml/2006/main" count="2763" uniqueCount="464">
  <si>
    <t>00298468 Město Štramberk</t>
  </si>
  <si>
    <t>15.11.2017</t>
  </si>
  <si>
    <t>Náměstí 9 Štramberk</t>
  </si>
  <si>
    <t>12:42:16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</si>
  <si>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</si>
  <si>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</si>
  <si>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</si>
  <si>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</si>
  <si>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</si>
  <si>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</si>
  <si>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</si>
  <si>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</si>
  <si>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</si>
  <si>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</si>
  <si>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</si>
  <si>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>5909</t>
  </si>
  <si>
    <t>Ostatní neinvestiční výdaje jinde nezařazené</t>
  </si>
  <si>
    <t>20</t>
  </si>
  <si>
    <t>002010</t>
  </si>
  <si>
    <t>3419</t>
  </si>
  <si>
    <t>5222</t>
  </si>
  <si>
    <t>Neinvestiční transfery spolkům</t>
  </si>
  <si>
    <t>ORG 002010        Příspěvky sportovním klubům</t>
  </si>
  <si>
    <t>002020</t>
  </si>
  <si>
    <t>3429</t>
  </si>
  <si>
    <t>ORG 002020        Příspěvky spolkům - zájmová činnost</t>
  </si>
  <si>
    <t>002021</t>
  </si>
  <si>
    <t>2143</t>
  </si>
  <si>
    <t>5139</t>
  </si>
  <si>
    <t>Nákup materiálu j.n.</t>
  </si>
  <si>
    <t>5169</t>
  </si>
  <si>
    <t>Nákup ostatních služeb</t>
  </si>
  <si>
    <t>ORG 002021        Podpora marketingu akcí ve městě</t>
  </si>
  <si>
    <t>002030</t>
  </si>
  <si>
    <t>3421</t>
  </si>
  <si>
    <t>ORG 002030        DDM-příspěvek</t>
  </si>
  <si>
    <t>002040</t>
  </si>
  <si>
    <t>5311</t>
  </si>
  <si>
    <t>5171</t>
  </si>
  <si>
    <t>Opravy a udržování</t>
  </si>
  <si>
    <t>5321</t>
  </si>
  <si>
    <t>Neinvestiční transfery obcím</t>
  </si>
  <si>
    <t>ORG 002040        Městská policie</t>
  </si>
  <si>
    <t>002050</t>
  </si>
  <si>
    <t>5512</t>
  </si>
  <si>
    <t>5019</t>
  </si>
  <si>
    <t>Ostatní platy</t>
  </si>
  <si>
    <t>5021</t>
  </si>
  <si>
    <t>Ostatní osobní výdaje</t>
  </si>
  <si>
    <t>5031</t>
  </si>
  <si>
    <t>Povinné pojistné na sociální zabezpečení a příspěvek na státní politiku zamě</t>
  </si>
  <si>
    <t>5032</t>
  </si>
  <si>
    <t>Povinné pojištění na veřejné zdravotní pojištění</t>
  </si>
  <si>
    <t>5039</t>
  </si>
  <si>
    <t>Ostatní povinné pojistné placené zaměstnavatelem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</si>
  <si>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</si>
  <si>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</si>
  <si>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</si>
  <si>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</si>
  <si>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</si>
  <si>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</si>
  <si>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5151</t>
  </si>
  <si>
    <t>Studená voda</t>
  </si>
  <si>
    <t>5153</t>
  </si>
  <si>
    <t>Plyn</t>
  </si>
  <si>
    <t>5154</t>
  </si>
  <si>
    <t>Elektrická energie</t>
  </si>
  <si>
    <t>5156</t>
  </si>
  <si>
    <t>Pohonné hmoty a maziva</t>
  </si>
  <si>
    <t>5162</t>
  </si>
  <si>
    <t>Služby telekomunikací a radiokomunikací</t>
  </si>
  <si>
    <t>5164</t>
  </si>
  <si>
    <t>Nájemné</t>
  </si>
  <si>
    <t>5167</t>
  </si>
  <si>
    <t>Služby školení a vzdělávání</t>
  </si>
  <si>
    <t>6402</t>
  </si>
  <si>
    <t>5366</t>
  </si>
  <si>
    <t>Výdaje z finančního vypořádání z minulých let mezi krajem a obcemi</t>
  </si>
  <si>
    <t>ORG 002050        JPO II</t>
  </si>
  <si>
    <t>ORJ 20         Starosta</t>
  </si>
  <si>
    <t>21</t>
  </si>
  <si>
    <t>002110</t>
  </si>
  <si>
    <t>5212</t>
  </si>
  <si>
    <t>ORG 002110        Civilní obrana</t>
  </si>
  <si>
    <t>002120</t>
  </si>
  <si>
    <t>6171</t>
  </si>
  <si>
    <t>5175</t>
  </si>
  <si>
    <t>Pohoštění</t>
  </si>
  <si>
    <t>5181</t>
  </si>
  <si>
    <t>Poskytnuté zálohy vnitřním organizačním jednotkám</t>
  </si>
  <si>
    <t>5194</t>
  </si>
  <si>
    <t>Věcné dary</t>
  </si>
  <si>
    <t>ORG 002120        Reprefond</t>
  </si>
  <si>
    <t>ORJ 21         Sekretariát starosty</t>
  </si>
  <si>
    <t>23</t>
  </si>
  <si>
    <t>002310</t>
  </si>
  <si>
    <t>2141</t>
  </si>
  <si>
    <t>5011</t>
  </si>
  <si>
    <t>Platy zaměstnanců v pracovním poměru</t>
  </si>
  <si>
    <t>5138</t>
  </si>
  <si>
    <t>Nákup zboží (za účelem dalšího prodeje)</t>
  </si>
  <si>
    <t>5152</t>
  </si>
  <si>
    <t>Teplo</t>
  </si>
  <si>
    <t>5173</t>
  </si>
  <si>
    <t>Cestovné (tuzemské i zahraniční)</t>
  </si>
  <si>
    <t>ORG 002310        MIC (Městské informační centrum)</t>
  </si>
  <si>
    <t>002312</t>
  </si>
  <si>
    <t>ORG 002312        MIC-dotace (TIC) - 7.etapa</t>
  </si>
  <si>
    <t>002320</t>
  </si>
  <si>
    <t>ORG 002320        Propagace</t>
  </si>
  <si>
    <t>002330</t>
  </si>
  <si>
    <t>3349</t>
  </si>
  <si>
    <t>ORG 002330        Štramberské novinky</t>
  </si>
  <si>
    <t>002450</t>
  </si>
  <si>
    <t>3313</t>
  </si>
  <si>
    <t>ORG 002450        Kino</t>
  </si>
  <si>
    <t>002460</t>
  </si>
  <si>
    <t>3314</t>
  </si>
  <si>
    <t>ORG 002460        Městská knihovna</t>
  </si>
  <si>
    <t>002470</t>
  </si>
  <si>
    <t>3315</t>
  </si>
  <si>
    <t>5163</t>
  </si>
  <si>
    <t>Služby peněžních ústavů</t>
  </si>
  <si>
    <t>ORG 002470        Muzeum Zdeňka Buriana</t>
  </si>
  <si>
    <t>002480</t>
  </si>
  <si>
    <t>3319</t>
  </si>
  <si>
    <t>5041</t>
  </si>
  <si>
    <t>Odměny za užití duševního vlastnictví</t>
  </si>
  <si>
    <t>5161</t>
  </si>
  <si>
    <t>Poštovní služby</t>
  </si>
  <si>
    <t>5192</t>
  </si>
  <si>
    <t>Poskytnuté náhrady</t>
  </si>
  <si>
    <t>ORG 002480        Kulturní programy</t>
  </si>
  <si>
    <t>002490</t>
  </si>
  <si>
    <t>3392</t>
  </si>
  <si>
    <t>5134</t>
  </si>
  <si>
    <t>Prádlo, oděv a obuv</t>
  </si>
  <si>
    <t>5424</t>
  </si>
  <si>
    <t>Náhrady mezd v době nemoci</t>
  </si>
  <si>
    <t>ORG 002490        Kulturní dům</t>
  </si>
  <si>
    <t>002500</t>
  </si>
  <si>
    <t>3412</t>
  </si>
  <si>
    <t>6121</t>
  </si>
  <si>
    <t>Budovy, haly a stavby</t>
  </si>
  <si>
    <t>ORG 002500        Tělocvična</t>
  </si>
  <si>
    <t>002520</t>
  </si>
  <si>
    <t>ORG 002520        Organizace drobných soutěží</t>
  </si>
  <si>
    <t>002540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</si>
  <si>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</si>
  <si>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</si>
  <si>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</si>
  <si>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</si>
  <si>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</si>
  <si>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</si>
  <si>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003002</t>
  </si>
  <si>
    <t>2221</t>
  </si>
  <si>
    <t>5193</t>
  </si>
  <si>
    <t>Výdaje na dopravní územní obslužnost</t>
  </si>
  <si>
    <t>2292</t>
  </si>
  <si>
    <t>ORG 003002        Autobusová doprava-provoz</t>
  </si>
  <si>
    <t>003110</t>
  </si>
  <si>
    <t>2219</t>
  </si>
  <si>
    <t>6122</t>
  </si>
  <si>
    <t>Stroje, přístroje a zařízení</t>
  </si>
  <si>
    <t>2321</t>
  </si>
  <si>
    <t>3613</t>
  </si>
  <si>
    <t>3639</t>
  </si>
  <si>
    <t>3699</t>
  </si>
  <si>
    <t>ORG 003110        Investiční a projektové náklady</t>
  </si>
  <si>
    <t>003112</t>
  </si>
  <si>
    <t>6409</t>
  </si>
  <si>
    <t>ORG 003112        Drobné projekty</t>
  </si>
  <si>
    <t>003113</t>
  </si>
  <si>
    <t>ORG 003113        Rezerva na nepředpokládané opravy</t>
  </si>
  <si>
    <t>003202</t>
  </si>
  <si>
    <t>ORG 003202        Projekt-Čistší Štramberk</t>
  </si>
  <si>
    <t>003204</t>
  </si>
  <si>
    <t>ORG 003204        Projekt-Digitální úřad 21.století</t>
  </si>
  <si>
    <t>003205</t>
  </si>
  <si>
    <t>5329</t>
  </si>
  <si>
    <t>Ostatní neinvestiční transfery veřejným rozpočtům územní úrovně</t>
  </si>
  <si>
    <t>ORG 003205        Projekt-Protipovodňová opatřen</t>
  </si>
  <si>
    <t>003206</t>
  </si>
  <si>
    <t>ORG 003206        Projekt-Kropící vůz</t>
  </si>
  <si>
    <t>003207</t>
  </si>
  <si>
    <t>3726</t>
  </si>
  <si>
    <t>ORG 003207        Projekt-Nakládání s odpady</t>
  </si>
  <si>
    <t>003209</t>
  </si>
  <si>
    <t>ORG 003209        Projekt-Nákup dopravních automobilů pro JPO</t>
  </si>
  <si>
    <t>003214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</si>
  <si>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</si>
  <si>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</si>
  <si>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</si>
  <si>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</si>
  <si>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3636</t>
  </si>
  <si>
    <t>5166</t>
  </si>
  <si>
    <t>Konzultační, poradenské a právní služby</t>
  </si>
  <si>
    <t>6111</t>
  </si>
  <si>
    <t>Programové vybavení</t>
  </si>
  <si>
    <t>ORG 003216        Projekt-Strategický plán</t>
  </si>
  <si>
    <t>003217</t>
  </si>
  <si>
    <t>3725</t>
  </si>
  <si>
    <t>ORG 003217        Projekt-Sběrný dvůr</t>
  </si>
  <si>
    <t>003218</t>
  </si>
  <si>
    <t>2310</t>
  </si>
  <si>
    <t>ORG 003218        Projekt-Vodovod Libotín</t>
  </si>
  <si>
    <t>003219</t>
  </si>
  <si>
    <t>ORG 003219        Projekt-Kanalizace Libotín</t>
  </si>
  <si>
    <t>003220</t>
  </si>
  <si>
    <t>3113</t>
  </si>
  <si>
    <t>ORG 003220        Projekt-Odborné učebny ZŠ</t>
  </si>
  <si>
    <t>003221</t>
  </si>
  <si>
    <t>3742</t>
  </si>
  <si>
    <t>ORG 003221        Projekt-Sluneční stezka</t>
  </si>
  <si>
    <t>003360</t>
  </si>
  <si>
    <t>3329</t>
  </si>
  <si>
    <t>5493</t>
  </si>
  <si>
    <t>Účelové neinvestiční transfery fyzickým osobám</t>
  </si>
  <si>
    <t>ORG 003360        Záchovná údržba-Městská památková rezervace</t>
  </si>
  <si>
    <t>003361</t>
  </si>
  <si>
    <t>ORG 003361        Záchovná údržba-MPR-domy, které nejsou památkou</t>
  </si>
  <si>
    <t>ORJ 30         Správa majetku, rozvoje a investic</t>
  </si>
  <si>
    <t>34</t>
  </si>
  <si>
    <t>003400</t>
  </si>
  <si>
    <t>6130</t>
  </si>
  <si>
    <t>Pozemky</t>
  </si>
  <si>
    <t>ORG 003400        Pozemky-nájem,nákup</t>
  </si>
  <si>
    <t>003402</t>
  </si>
  <si>
    <t>5362</t>
  </si>
  <si>
    <t>Platby daní a poplatků státnímu rozpočtu</t>
  </si>
  <si>
    <t>ORG 003402        Pozemky-prodej</t>
  </si>
  <si>
    <t>003410</t>
  </si>
  <si>
    <t>ORG 003410        Geom.zaměřování a znalecké posudky</t>
  </si>
  <si>
    <t>003422</t>
  </si>
  <si>
    <t>3632</t>
  </si>
  <si>
    <t>ORG 003422        Pohřebnictví-péče o pietní místa</t>
  </si>
  <si>
    <t>ORJ 34         Správa pozemků</t>
  </si>
  <si>
    <t>35</t>
  </si>
  <si>
    <t>003500</t>
  </si>
  <si>
    <t>ORG 003500        DDM-Dům dětí a mládeže</t>
  </si>
  <si>
    <t>003510</t>
  </si>
  <si>
    <t>5159</t>
  </si>
  <si>
    <t>Nákup ostatních paliv a energie</t>
  </si>
  <si>
    <t>ORG 003510        Oddělení technické správy</t>
  </si>
  <si>
    <t>003520</t>
  </si>
  <si>
    <t>2212</t>
  </si>
  <si>
    <t>ORG 003520        Komunikace-údržba, oprava</t>
  </si>
  <si>
    <t>003522</t>
  </si>
  <si>
    <t>2229</t>
  </si>
  <si>
    <t>ORG 003522        Autobusové zastávky</t>
  </si>
  <si>
    <t>003523</t>
  </si>
  <si>
    <t>ORG 003523        Parkovné</t>
  </si>
  <si>
    <t>003530</t>
  </si>
  <si>
    <t>ORG 003530        Fotbalové hřiště Bařiny</t>
  </si>
  <si>
    <t>003540</t>
  </si>
  <si>
    <t>ORG 003540        Kašna-odvod a čištění odpad.vod</t>
  </si>
  <si>
    <t>003552</t>
  </si>
  <si>
    <t>3631</t>
  </si>
  <si>
    <t>ORG 003552        Veřejné osvětlení</t>
  </si>
  <si>
    <t>003553</t>
  </si>
  <si>
    <t>ORG 003553        Veřejné WC</t>
  </si>
  <si>
    <t>003554</t>
  </si>
  <si>
    <t>3745</t>
  </si>
  <si>
    <t>ORG 003554        Veřejná zeleň-údržba</t>
  </si>
  <si>
    <t>003560</t>
  </si>
  <si>
    <t>5363</t>
  </si>
  <si>
    <t>Úhrady sankcí jiným rozpočtům</t>
  </si>
  <si>
    <t>ORG 003560        Koupaliště</t>
  </si>
  <si>
    <t>003720</t>
  </si>
  <si>
    <t>ORG 003720        Domy v majetku města</t>
  </si>
  <si>
    <t>003730</t>
  </si>
  <si>
    <t>3612</t>
  </si>
  <si>
    <t>ORG 003730        Bytová správa</t>
  </si>
  <si>
    <t>006220</t>
  </si>
  <si>
    <t>3511</t>
  </si>
  <si>
    <t>ORG 006220        Zdravotní středisko Bařiny</t>
  </si>
  <si>
    <t>ORJ 35         Oddělení technických služeb a bytového hospodářství</t>
  </si>
  <si>
    <t>60</t>
  </si>
  <si>
    <t>003101</t>
  </si>
  <si>
    <t>ORG 003101        Investor města</t>
  </si>
  <si>
    <t>003401</t>
  </si>
  <si>
    <t>ORG 003401        Správce pozemků</t>
  </si>
  <si>
    <t>006002</t>
  </si>
  <si>
    <t>4351</t>
  </si>
  <si>
    <t>ORG 006002        Dům s pečovatelskou službou</t>
  </si>
  <si>
    <t>006003</t>
  </si>
  <si>
    <t>4356</t>
  </si>
  <si>
    <t>ORG 006003        Klub seniorů</t>
  </si>
  <si>
    <t>006005</t>
  </si>
  <si>
    <t>5361</t>
  </si>
  <si>
    <t>Nákup kolků</t>
  </si>
  <si>
    <t>ORG 006005        Služební auto</t>
  </si>
  <si>
    <t>006010</t>
  </si>
  <si>
    <t>6112</t>
  </si>
  <si>
    <t>5023</t>
  </si>
  <si>
    <t>Odměny členů zastupitelstev obcí a krajů</t>
  </si>
  <si>
    <t>5229</t>
  </si>
  <si>
    <t>Ostatní neinvestiční transfery neziskovým a podobným organizacím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</si>
  <si>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</si>
  <si>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</si>
  <si>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</si>
  <si>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</si>
  <si>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</si>
  <si>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</si>
  <si>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ORG 006010        Neuvolnění zastupitelé</t>
  </si>
  <si>
    <t>006020</t>
  </si>
  <si>
    <t>ORG 006020        Uvolnění zastupitelé</t>
  </si>
  <si>
    <t>006030</t>
  </si>
  <si>
    <t>6114</t>
  </si>
  <si>
    <t>5364</t>
  </si>
  <si>
    <t>Vratky rozpočtům ústřední úrovně transferů poskyt.v minulých rozp.obdobích</t>
  </si>
  <si>
    <t>ORG 006030        Volby, referendum</t>
  </si>
  <si>
    <t>006040</t>
  </si>
  <si>
    <t>5038</t>
  </si>
  <si>
    <t>Povinné pojistné na úrazové pojištění</t>
  </si>
  <si>
    <t>5141</t>
  </si>
  <si>
    <t>Úroky vlastní</t>
  </si>
  <si>
    <t>5172</t>
  </si>
  <si>
    <t>5182</t>
  </si>
  <si>
    <t>Poskytované zálohy vlastní pokladně</t>
  </si>
  <si>
    <t>5195</t>
  </si>
  <si>
    <t>Odvody za neplnění povinnosti zaměstnávat zdravotně postižené</t>
  </si>
  <si>
    <t>5365</t>
  </si>
  <si>
    <t>Platby daní a poplatků krajům, obcím a státním fondům</t>
  </si>
  <si>
    <t>ORG 006040        Činnost místní správy</t>
  </si>
  <si>
    <t>006042</t>
  </si>
  <si>
    <t>ORG 006042        Mzdy v hotovosti</t>
  </si>
  <si>
    <t>006120</t>
  </si>
  <si>
    <t>5179</t>
  </si>
  <si>
    <t>Ostatní nákupy jinde nezařazené</t>
  </si>
  <si>
    <t>ORG 006120        Sociální fond</t>
  </si>
  <si>
    <t>006140</t>
  </si>
  <si>
    <t>ORG 006140        Stravné zaměstnanců</t>
  </si>
  <si>
    <t>006201</t>
  </si>
  <si>
    <t>ORG 006201        Úsek soc.věcí a přestupků</t>
  </si>
  <si>
    <t>006301</t>
  </si>
  <si>
    <t>ORG 006301        Úsek matriky a evid.obyvatel</t>
  </si>
  <si>
    <t>006501</t>
  </si>
  <si>
    <t>ORG 006501        Finanční oddělení</t>
  </si>
  <si>
    <t>006601</t>
  </si>
  <si>
    <t>ORG 006601        Úsek životního prostředí</t>
  </si>
  <si>
    <t>006701</t>
  </si>
  <si>
    <t>ORG 006701        Stavební úřad</t>
  </si>
  <si>
    <t>ORJ 60         Tajemník</t>
  </si>
  <si>
    <t>62</t>
  </si>
  <si>
    <t>006202</t>
  </si>
  <si>
    <t>ORG 006202        Přestupky-přestupkové řízení (Pokuty)</t>
  </si>
  <si>
    <t>006210</t>
  </si>
  <si>
    <t>ORG 006210        Speciální ZŠ</t>
  </si>
  <si>
    <t>006230</t>
  </si>
  <si>
    <t>3539</t>
  </si>
  <si>
    <t>5223</t>
  </si>
  <si>
    <t>Neinvestiční transfery církvím a náboženským společnostem</t>
  </si>
  <si>
    <t>ORG 006230        Charita Kopřivnice</t>
  </si>
  <si>
    <t>006240</t>
  </si>
  <si>
    <t>ORG 006240        Náhrada nákladů spojených s pohřbem</t>
  </si>
  <si>
    <t>006250</t>
  </si>
  <si>
    <t>4199</t>
  </si>
  <si>
    <t>ORG 006250        Soc.péče o slabé a sociálně znevýhodněné občany</t>
  </si>
  <si>
    <t>006260</t>
  </si>
  <si>
    <t>4349</t>
  </si>
  <si>
    <t>ORG 006260        Azylový dům SALUS</t>
  </si>
  <si>
    <t>006270</t>
  </si>
  <si>
    <t>4359</t>
  </si>
  <si>
    <t>ORG 006270        Střed.plán rozvoje soc.služeb</t>
  </si>
  <si>
    <t>ORJ 62         Sociální věci a přestupky</t>
  </si>
  <si>
    <t>63</t>
  </si>
  <si>
    <t>006310</t>
  </si>
  <si>
    <t>3399</t>
  </si>
  <si>
    <t>ORG 006310        SPOZ</t>
  </si>
  <si>
    <t>ORJ 63         Matrika a registr obyvatel, SPOZ, CzechPOINT</t>
  </si>
  <si>
    <t>64</t>
  </si>
  <si>
    <t>006410</t>
  </si>
  <si>
    <t>3111</t>
  </si>
  <si>
    <t>5331</t>
  </si>
  <si>
    <t>Neinvestiční příspěvky zřízeným příspěvkovým organizacím</t>
  </si>
  <si>
    <t>ORG 006410        MŠ Bařiny</t>
  </si>
  <si>
    <t>006420</t>
  </si>
  <si>
    <t>ORG 006420        MŠ Zauličí</t>
  </si>
  <si>
    <t>006430</t>
  </si>
  <si>
    <t>5336</t>
  </si>
  <si>
    <t>Neinvestiční transfery zřízeným příspěvkovým organizacím</t>
  </si>
  <si>
    <t>6353</t>
  </si>
  <si>
    <t>Investiční transfery školám zřízeným státem, kraji a obcemi</t>
  </si>
  <si>
    <t>ORG 006430        ZŠ Štramberk</t>
  </si>
  <si>
    <t>ORJ 64         Školství</t>
  </si>
  <si>
    <t>65</t>
  </si>
  <si>
    <t>006500</t>
  </si>
  <si>
    <t>ORG 006500        Nástavba 814-815 (úroky)</t>
  </si>
  <si>
    <t>006510</t>
  </si>
  <si>
    <t>ORG 006510        Nástavba 816-817 (úroky)</t>
  </si>
  <si>
    <t>006511</t>
  </si>
  <si>
    <t>ORG 006511        Kanalizace Kozina-úroky</t>
  </si>
  <si>
    <t>006520</t>
  </si>
  <si>
    <t>6310</t>
  </si>
  <si>
    <t>ORG 006520        Příjmy a výdaje z úvěr.operací</t>
  </si>
  <si>
    <t>006540</t>
  </si>
  <si>
    <t>6320</t>
  </si>
  <si>
    <t>ORG 006540        Pojištění</t>
  </si>
  <si>
    <t>ORJ 65         Finanční oddělení</t>
  </si>
  <si>
    <t>66</t>
  </si>
  <si>
    <t>006600</t>
  </si>
  <si>
    <t>3721</t>
  </si>
  <si>
    <t>3722</t>
  </si>
  <si>
    <t>ORG 006600        Nakládání s komunálním odpadem</t>
  </si>
  <si>
    <t>006602</t>
  </si>
  <si>
    <t>ORG 006602        Deratizace</t>
  </si>
  <si>
    <t>006603</t>
  </si>
  <si>
    <t>3792</t>
  </si>
  <si>
    <t>ORG 006603        ŽP - osvěta</t>
  </si>
  <si>
    <t>006610</t>
  </si>
  <si>
    <t>1032</t>
  </si>
  <si>
    <t>ORG 006610        Lesy v majetku města, stromy mimo les</t>
  </si>
  <si>
    <t>006611</t>
  </si>
  <si>
    <t>1037</t>
  </si>
  <si>
    <t>ORG 006611        Podpora rozvoje a udržování fauny</t>
  </si>
  <si>
    <t>006620</t>
  </si>
  <si>
    <t>3729</t>
  </si>
  <si>
    <t>ORG 006620        Sanace skládek</t>
  </si>
  <si>
    <t>006630</t>
  </si>
  <si>
    <t>3741</t>
  </si>
  <si>
    <t>ORG 006630        Psí útulek, psí schránky</t>
  </si>
  <si>
    <t>006650</t>
  </si>
  <si>
    <t>ORG 006650        Národní sad, Šipka</t>
  </si>
  <si>
    <t>006670</t>
  </si>
  <si>
    <t>3716</t>
  </si>
  <si>
    <t>ORG 006670        Měření kvality ovzduší</t>
  </si>
  <si>
    <t>006680</t>
  </si>
  <si>
    <t>3733</t>
  </si>
  <si>
    <t>ORG 006680        Měření kvality vod</t>
  </si>
  <si>
    <t>006690</t>
  </si>
  <si>
    <t>3749</t>
  </si>
  <si>
    <t>ORG 006690        Program péče o krajinu</t>
  </si>
  <si>
    <t>ORJ 66         Životní prostředí</t>
  </si>
  <si>
    <t>67</t>
  </si>
  <si>
    <t>006710</t>
  </si>
  <si>
    <t>ORG 006710        Geom.plán - SÚ</t>
  </si>
  <si>
    <t>ORJ 67         Stavební úřad</t>
  </si>
  <si>
    <t>Celkem</t>
  </si>
  <si>
    <t>Úprava</t>
  </si>
  <si>
    <t>Po úpravě</t>
  </si>
  <si>
    <t>PLNĚNÍ VÝDAJŮ K 14.11.2017 V KČ - Rozpočtové opatření č. 6/2017</t>
  </si>
  <si>
    <t>V případě úmrtí - rezervní fond</t>
  </si>
  <si>
    <t>nový PC pro promítače, starý patří p.Bárovi</t>
  </si>
  <si>
    <t>nový koncertní klavír, starý již nepoužitelný</t>
  </si>
  <si>
    <t>pořízení nové bezpečné trampolíny, stará se rozpadla</t>
  </si>
  <si>
    <t>doplňující posudek G-konzultu -změna POPD</t>
  </si>
  <si>
    <t>již se nic čerpat nebude</t>
  </si>
  <si>
    <t>dle konzultace bude ještě dokoupen software pro grafiku a akční plán</t>
  </si>
  <si>
    <t>není to na doraz?</t>
  </si>
  <si>
    <t>požadavek TJ Sokol-nájemné</t>
  </si>
  <si>
    <t>Třída 8. financování</t>
  </si>
  <si>
    <t>Změna stavu krát.prostředků</t>
  </si>
  <si>
    <t xml:space="preserve">CELKEM </t>
  </si>
  <si>
    <t>Úvěr-kanalizace Kozina</t>
  </si>
  <si>
    <t>Úvěr-Nástavba 814-815</t>
  </si>
  <si>
    <t>Úvěr-Nástavba 816-817</t>
  </si>
  <si>
    <t>mínusem z TS ORG 3510</t>
  </si>
  <si>
    <t>ORG 003420        Pohřebnictví</t>
  </si>
  <si>
    <t>vyúčtováno ze ZŠ</t>
  </si>
  <si>
    <t>refundace</t>
  </si>
  <si>
    <t>do konce roku budou vyplaceny - předložení žádosti do n30.11.</t>
  </si>
  <si>
    <t>vyúčtování účel.příspěvku na prac.sešity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</si>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</sst>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/>
    </xf>
    <xf numFmtId="4" fontId="2" fillId="6" borderId="1" xfId="0" applyNumberFormat="1" applyFont="1" applyFill="1" applyBorder="1" applyAlignment="1">
      <alignment horizontal="right" vertical="top"/>
    </xf>
    <xf numFmtId="0" fontId="0" fillId="0" borderId="0" xfId="0"/>
    <xf numFmtId="4" fontId="2" fillId="0" borderId="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4" fontId="0" fillId="0" borderId="0" xfId="0" applyNumberFormat="1"/>
    <xf numFmtId="0" fontId="2" fillId="6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6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9" fillId="0" borderId="0" xfId="0" applyFont="1"/>
    <xf numFmtId="4" fontId="9" fillId="0" borderId="0" xfId="0" applyNumberFormat="1" applyFont="1"/>
    <xf numFmtId="0" fontId="0" fillId="0" borderId="0" xfId="0"/>
    <xf numFmtId="0" fontId="0" fillId="0" borderId="0" xfId="0"/>
    <xf numFmtId="4" fontId="0" fillId="5" borderId="0" xfId="0" applyNumberFormat="1" applyFill="1" applyBorder="1"/>
    <xf numFmtId="4" fontId="2" fillId="5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9"/>
  <sheetViews>
    <sheetView tabSelected="1" view="pageLayout" topLeftCell="A546" zoomScaleNormal="100" workbookViewId="0">
      <selection activeCell="I575" sqref="I575"/>
    </sheetView>
  </sheetViews>
  <sheetFormatPr defaultRowHeight="15" x14ac:dyDescent="0.25"/>
  <cols>
    <col min="1" max="1" width="4.7109375" customWidth="1"/>
    <col min="2" max="2" width="6.5703125" customWidth="1"/>
    <col min="3" max="3" width="5.140625" customWidth="1"/>
    <col min="4" max="4" width="4.85546875" customWidth="1"/>
    <col min="5" max="5" width="30.42578125" customWidth="1"/>
    <col min="6" max="6" width="13.140625" customWidth="1"/>
    <col min="7" max="7" width="12.140625" customWidth="1"/>
    <col min="8" max="8" width="11.5703125" customWidth="1"/>
    <col min="9" max="9" width="12" customWidth="1"/>
    <col min="10" max="10" width="12.5703125" customWidth="1"/>
    <col min="11" max="11" width="6.85546875" customWidth="1"/>
  </cols>
  <sheetData>
    <row r="1" spans="1:11" x14ac:dyDescent="0.25">
      <c r="A1" s="35"/>
      <c r="B1" s="36" t="s">
        <v>0</v>
      </c>
      <c r="C1" s="35"/>
      <c r="D1" s="35"/>
      <c r="E1" s="35"/>
      <c r="F1" s="35"/>
      <c r="G1" s="35"/>
      <c r="H1" s="35"/>
      <c r="J1" s="1" t="s">
        <v>1</v>
      </c>
      <c r="K1" s="35"/>
    </row>
    <row r="2" spans="1:11" x14ac:dyDescent="0.25">
      <c r="A2" s="35"/>
      <c r="B2" s="36" t="s">
        <v>2</v>
      </c>
      <c r="C2" s="35"/>
      <c r="D2" s="35"/>
      <c r="E2" s="35"/>
      <c r="F2" s="35"/>
      <c r="G2" s="35"/>
      <c r="H2" s="35"/>
      <c r="J2" s="1" t="s">
        <v>3</v>
      </c>
      <c r="K2" s="35"/>
    </row>
    <row r="3" spans="1:11" x14ac:dyDescent="0.25">
      <c r="A3" s="37" t="s">
        <v>441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2" t="s">
        <v>4</v>
      </c>
      <c r="B4" s="32" t="s">
        <v>5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4" t="s">
        <v>12</v>
      </c>
      <c r="H5" s="4" t="s">
        <v>13</v>
      </c>
      <c r="I5" s="4" t="s">
        <v>439</v>
      </c>
      <c r="J5" s="4" t="s">
        <v>440</v>
      </c>
      <c r="K5" s="4" t="s">
        <v>14</v>
      </c>
    </row>
    <row r="6" spans="1:11" x14ac:dyDescent="0.25">
      <c r="A6" s="3" t="s">
        <v>17</v>
      </c>
      <c r="B6" s="3" t="s">
        <v>18</v>
      </c>
      <c r="C6" s="3" t="s">
        <v>19</v>
      </c>
      <c r="D6" s="3" t="s">
        <v>20</v>
      </c>
      <c r="E6" s="5" t="s">
        <v>21</v>
      </c>
      <c r="F6" s="6">
        <v>127000</v>
      </c>
      <c r="G6" s="6">
        <v>137000</v>
      </c>
      <c r="H6" s="6">
        <v>137000</v>
      </c>
      <c r="I6" s="6">
        <v>0</v>
      </c>
      <c r="J6" s="6">
        <f t="shared" ref="J6:J64" si="0">G6+I6</f>
        <v>137000</v>
      </c>
      <c r="K6" s="6">
        <v>100</v>
      </c>
    </row>
    <row r="7" spans="1:11" x14ac:dyDescent="0.25">
      <c r="A7" s="34" t="s">
        <v>22</v>
      </c>
      <c r="B7" s="33"/>
      <c r="C7" s="33"/>
      <c r="D7" s="33"/>
      <c r="E7" s="33"/>
      <c r="F7" s="7">
        <v>127000</v>
      </c>
      <c r="G7" s="7">
        <v>137000</v>
      </c>
      <c r="H7" s="7">
        <v>137000</v>
      </c>
      <c r="I7" s="7">
        <f>SUM(I6)</f>
        <v>0</v>
      </c>
      <c r="J7" s="8">
        <f t="shared" si="0"/>
        <v>137000</v>
      </c>
      <c r="K7" s="7">
        <v>100</v>
      </c>
    </row>
    <row r="8" spans="1:11" x14ac:dyDescent="0.25">
      <c r="A8" s="3" t="s">
        <v>17</v>
      </c>
      <c r="B8" s="3" t="s">
        <v>23</v>
      </c>
      <c r="C8" s="3" t="s">
        <v>24</v>
      </c>
      <c r="D8" s="3" t="s">
        <v>20</v>
      </c>
      <c r="E8" s="5" t="s">
        <v>21</v>
      </c>
      <c r="F8" s="6">
        <v>98000</v>
      </c>
      <c r="G8" s="6">
        <v>98000</v>
      </c>
      <c r="H8" s="6">
        <v>98000</v>
      </c>
      <c r="I8" s="6">
        <v>0</v>
      </c>
      <c r="J8" s="6">
        <f t="shared" si="0"/>
        <v>98000</v>
      </c>
      <c r="K8" s="6">
        <v>100</v>
      </c>
    </row>
    <row r="9" spans="1:11" x14ac:dyDescent="0.25">
      <c r="A9" s="34" t="s">
        <v>25</v>
      </c>
      <c r="B9" s="33"/>
      <c r="C9" s="33"/>
      <c r="D9" s="33"/>
      <c r="E9" s="33"/>
      <c r="F9" s="7">
        <v>98000</v>
      </c>
      <c r="G9" s="7">
        <v>98000</v>
      </c>
      <c r="H9" s="7">
        <v>98000</v>
      </c>
      <c r="I9" s="7">
        <f>SUM(I8)</f>
        <v>0</v>
      </c>
      <c r="J9" s="8">
        <f t="shared" si="0"/>
        <v>98000</v>
      </c>
      <c r="K9" s="7">
        <v>100</v>
      </c>
    </row>
    <row r="10" spans="1:11" x14ac:dyDescent="0.25">
      <c r="A10" s="3" t="s">
        <v>17</v>
      </c>
      <c r="B10" s="3" t="s">
        <v>26</v>
      </c>
      <c r="C10" s="3" t="s">
        <v>27</v>
      </c>
      <c r="D10" s="3" t="s">
        <v>28</v>
      </c>
      <c r="E10" s="5" t="s">
        <v>29</v>
      </c>
      <c r="F10" s="6">
        <v>0</v>
      </c>
      <c r="G10" s="6">
        <v>3400</v>
      </c>
      <c r="H10" s="6">
        <v>3396</v>
      </c>
      <c r="I10" s="6">
        <v>0</v>
      </c>
      <c r="J10" s="6">
        <f t="shared" si="0"/>
        <v>3400</v>
      </c>
      <c r="K10" s="6">
        <v>99.882352941176464</v>
      </c>
    </row>
    <row r="11" spans="1:11" x14ac:dyDescent="0.25">
      <c r="A11" s="3" t="s">
        <v>17</v>
      </c>
      <c r="B11" s="3" t="s">
        <v>26</v>
      </c>
      <c r="C11" s="3" t="s">
        <v>27</v>
      </c>
      <c r="D11" s="3" t="s">
        <v>30</v>
      </c>
      <c r="E11" s="5" t="s">
        <v>31</v>
      </c>
      <c r="F11" s="6">
        <v>0</v>
      </c>
      <c r="G11" s="6">
        <v>166600</v>
      </c>
      <c r="H11" s="6">
        <v>76410</v>
      </c>
      <c r="I11" s="6">
        <v>-90000</v>
      </c>
      <c r="J11" s="6">
        <f t="shared" si="0"/>
        <v>76600</v>
      </c>
      <c r="K11" s="6">
        <v>45.86434573829532</v>
      </c>
    </row>
    <row r="12" spans="1:11" x14ac:dyDescent="0.25">
      <c r="A12" s="3" t="s">
        <v>17</v>
      </c>
      <c r="B12" s="3" t="s">
        <v>26</v>
      </c>
      <c r="C12" s="3" t="s">
        <v>27</v>
      </c>
      <c r="D12" s="3" t="s">
        <v>20</v>
      </c>
      <c r="E12" s="5" t="s">
        <v>21</v>
      </c>
      <c r="F12" s="6">
        <v>0</v>
      </c>
      <c r="G12" s="6">
        <v>45000</v>
      </c>
      <c r="H12" s="6">
        <v>44000</v>
      </c>
      <c r="I12" s="6">
        <v>-1000</v>
      </c>
      <c r="J12" s="6">
        <f t="shared" si="0"/>
        <v>44000</v>
      </c>
      <c r="K12" s="6">
        <v>97.777777777777771</v>
      </c>
    </row>
    <row r="13" spans="1:11" x14ac:dyDescent="0.25">
      <c r="A13" s="34" t="s">
        <v>32</v>
      </c>
      <c r="B13" s="33"/>
      <c r="C13" s="33"/>
      <c r="D13" s="33"/>
      <c r="E13" s="33"/>
      <c r="F13" s="7">
        <v>0</v>
      </c>
      <c r="G13" s="7">
        <v>215000</v>
      </c>
      <c r="H13" s="7">
        <v>123806</v>
      </c>
      <c r="I13" s="7">
        <f>SUM(I10:I12)</f>
        <v>-91000</v>
      </c>
      <c r="J13" s="8">
        <f t="shared" si="0"/>
        <v>124000</v>
      </c>
      <c r="K13" s="7">
        <v>57.58</v>
      </c>
    </row>
    <row r="14" spans="1:11" x14ac:dyDescent="0.25">
      <c r="A14" s="3" t="s">
        <v>17</v>
      </c>
      <c r="B14" s="3" t="s">
        <v>33</v>
      </c>
      <c r="C14" s="3" t="s">
        <v>34</v>
      </c>
      <c r="D14" s="3" t="s">
        <v>20</v>
      </c>
      <c r="E14" s="5" t="s">
        <v>21</v>
      </c>
      <c r="F14" s="6">
        <v>120000</v>
      </c>
      <c r="G14" s="6">
        <v>120000</v>
      </c>
      <c r="H14" s="6">
        <v>120000</v>
      </c>
      <c r="I14" s="6">
        <v>0</v>
      </c>
      <c r="J14" s="6">
        <f t="shared" si="0"/>
        <v>120000</v>
      </c>
      <c r="K14" s="6">
        <v>100</v>
      </c>
    </row>
    <row r="15" spans="1:11" x14ac:dyDescent="0.25">
      <c r="A15" s="34" t="s">
        <v>35</v>
      </c>
      <c r="B15" s="33"/>
      <c r="C15" s="33"/>
      <c r="D15" s="33"/>
      <c r="E15" s="33"/>
      <c r="F15" s="7">
        <v>120000</v>
      </c>
      <c r="G15" s="7">
        <v>120000</v>
      </c>
      <c r="H15" s="7">
        <v>120000</v>
      </c>
      <c r="I15" s="7">
        <f>SUM(I14)</f>
        <v>0</v>
      </c>
      <c r="J15" s="8">
        <f t="shared" si="0"/>
        <v>120000</v>
      </c>
      <c r="K15" s="7">
        <v>100</v>
      </c>
    </row>
    <row r="16" spans="1:11" x14ac:dyDescent="0.25">
      <c r="A16" s="3" t="s">
        <v>17</v>
      </c>
      <c r="B16" s="3" t="s">
        <v>36</v>
      </c>
      <c r="C16" s="3" t="s">
        <v>37</v>
      </c>
      <c r="D16" s="3" t="s">
        <v>38</v>
      </c>
      <c r="E16" s="5" t="s">
        <v>39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0</v>
      </c>
      <c r="K16" s="6">
        <v>0</v>
      </c>
    </row>
    <row r="17" spans="1:11" x14ac:dyDescent="0.25">
      <c r="A17" s="3" t="s">
        <v>17</v>
      </c>
      <c r="B17" s="3" t="s">
        <v>36</v>
      </c>
      <c r="C17" s="3" t="s">
        <v>37</v>
      </c>
      <c r="D17" s="3" t="s">
        <v>40</v>
      </c>
      <c r="E17" s="5" t="s">
        <v>41</v>
      </c>
      <c r="F17" s="6">
        <v>2080000</v>
      </c>
      <c r="G17" s="6">
        <v>2080000</v>
      </c>
      <c r="H17" s="6">
        <v>2080000</v>
      </c>
      <c r="I17" s="6">
        <v>0</v>
      </c>
      <c r="J17" s="6">
        <f t="shared" si="0"/>
        <v>2080000</v>
      </c>
      <c r="K17" s="6">
        <v>100</v>
      </c>
    </row>
    <row r="18" spans="1:11" x14ac:dyDescent="0.25">
      <c r="A18" s="34" t="s">
        <v>42</v>
      </c>
      <c r="B18" s="33"/>
      <c r="C18" s="33"/>
      <c r="D18" s="33"/>
      <c r="E18" s="33"/>
      <c r="F18" s="7">
        <v>2080000</v>
      </c>
      <c r="G18" s="7">
        <v>2080000</v>
      </c>
      <c r="H18" s="7">
        <v>2080000</v>
      </c>
      <c r="I18" s="7">
        <f>SUM(I16:I17)</f>
        <v>0</v>
      </c>
      <c r="J18" s="8">
        <f t="shared" si="0"/>
        <v>2080000</v>
      </c>
      <c r="K18" s="7">
        <v>100</v>
      </c>
    </row>
    <row r="19" spans="1:11" x14ac:dyDescent="0.25">
      <c r="A19" s="3" t="s">
        <v>17</v>
      </c>
      <c r="B19" s="3" t="s">
        <v>43</v>
      </c>
      <c r="C19" s="3" t="s">
        <v>44</v>
      </c>
      <c r="D19" s="3" t="s">
        <v>45</v>
      </c>
      <c r="E19" s="5" t="s">
        <v>46</v>
      </c>
      <c r="F19" s="6">
        <v>12000</v>
      </c>
      <c r="G19" s="6">
        <v>12000</v>
      </c>
      <c r="H19" s="6">
        <v>6124</v>
      </c>
      <c r="I19" s="11">
        <v>-4000</v>
      </c>
      <c r="J19" s="6">
        <f t="shared" si="0"/>
        <v>8000</v>
      </c>
      <c r="K19" s="6">
        <v>51.033333333333331</v>
      </c>
    </row>
    <row r="20" spans="1:11" x14ac:dyDescent="0.25">
      <c r="A20" s="3" t="s">
        <v>17</v>
      </c>
      <c r="B20" s="3" t="s">
        <v>43</v>
      </c>
      <c r="C20" s="3" t="s">
        <v>44</v>
      </c>
      <c r="D20" s="3" t="s">
        <v>47</v>
      </c>
      <c r="E20" s="5" t="s">
        <v>48</v>
      </c>
      <c r="F20" s="6">
        <v>300000</v>
      </c>
      <c r="G20" s="6">
        <v>450000</v>
      </c>
      <c r="H20" s="6">
        <v>436350</v>
      </c>
      <c r="I20" s="11"/>
      <c r="J20" s="6">
        <f t="shared" si="0"/>
        <v>450000</v>
      </c>
      <c r="K20" s="6">
        <v>96.966666666666669</v>
      </c>
    </row>
    <row r="21" spans="1:11" x14ac:dyDescent="0.25">
      <c r="A21" s="3" t="s">
        <v>17</v>
      </c>
      <c r="B21" s="3" t="s">
        <v>43</v>
      </c>
      <c r="C21" s="3" t="s">
        <v>44</v>
      </c>
      <c r="D21" s="3" t="s">
        <v>49</v>
      </c>
      <c r="E21" s="5" t="s">
        <v>50</v>
      </c>
      <c r="F21" s="6">
        <v>5000</v>
      </c>
      <c r="G21" s="6">
        <v>5000</v>
      </c>
      <c r="H21" s="6">
        <v>0</v>
      </c>
      <c r="I21" s="11">
        <v>-5000</v>
      </c>
      <c r="J21" s="6">
        <f t="shared" si="0"/>
        <v>0</v>
      </c>
      <c r="K21" s="6">
        <v>0</v>
      </c>
    </row>
    <row r="22" spans="1:11" x14ac:dyDescent="0.25">
      <c r="A22" s="3" t="s">
        <v>17</v>
      </c>
      <c r="B22" s="3" t="s">
        <v>43</v>
      </c>
      <c r="C22" s="3" t="s">
        <v>44</v>
      </c>
      <c r="D22" s="3" t="s">
        <v>51</v>
      </c>
      <c r="E22" s="5" t="s">
        <v>52</v>
      </c>
      <c r="F22" s="6">
        <v>3000</v>
      </c>
      <c r="G22" s="6">
        <v>3000</v>
      </c>
      <c r="H22" s="6">
        <v>0</v>
      </c>
      <c r="I22" s="11">
        <v>-3000</v>
      </c>
      <c r="J22" s="6">
        <f t="shared" si="0"/>
        <v>0</v>
      </c>
      <c r="K22" s="6">
        <v>0</v>
      </c>
    </row>
    <row r="23" spans="1:11" x14ac:dyDescent="0.25">
      <c r="A23" s="3" t="s">
        <v>17</v>
      </c>
      <c r="B23" s="3" t="s">
        <v>43</v>
      </c>
      <c r="C23" s="3" t="s">
        <v>44</v>
      </c>
      <c r="D23" s="3" t="s">
        <v>53</v>
      </c>
      <c r="E23" s="5" t="s">
        <v>54</v>
      </c>
      <c r="F23" s="6">
        <v>1500</v>
      </c>
      <c r="G23" s="6">
        <v>3500</v>
      </c>
      <c r="H23" s="6">
        <v>2095</v>
      </c>
      <c r="I23" s="11">
        <v>0</v>
      </c>
      <c r="J23" s="6">
        <f t="shared" si="0"/>
        <v>3500</v>
      </c>
      <c r="K23" s="6">
        <v>59.857142857142854</v>
      </c>
    </row>
    <row r="24" spans="1:11" x14ac:dyDescent="0.25">
      <c r="A24" s="3" t="s">
        <v>17</v>
      </c>
      <c r="B24" s="3" t="s">
        <v>43</v>
      </c>
      <c r="C24" s="3" t="s">
        <v>44</v>
      </c>
      <c r="D24" s="3" t="s">
        <v>55</v>
      </c>
      <c r="E24" s="5" t="s">
        <v>56</v>
      </c>
      <c r="F24" s="6">
        <v>10000</v>
      </c>
      <c r="G24" s="6">
        <v>10000</v>
      </c>
      <c r="H24" s="6">
        <v>0</v>
      </c>
      <c r="I24" s="11">
        <v>-10000</v>
      </c>
      <c r="J24" s="6">
        <f t="shared" si="0"/>
        <v>0</v>
      </c>
      <c r="K24" s="6">
        <v>0</v>
      </c>
    </row>
    <row r="25" spans="1:11" x14ac:dyDescent="0.25">
      <c r="A25" s="3" t="s">
        <v>17</v>
      </c>
      <c r="B25" s="3" t="s">
        <v>43</v>
      </c>
      <c r="C25" s="3" t="s">
        <v>44</v>
      </c>
      <c r="D25" s="3" t="s">
        <v>57</v>
      </c>
      <c r="E25" s="5" t="s">
        <v>58</v>
      </c>
      <c r="F25" s="6">
        <v>2000</v>
      </c>
      <c r="G25" s="6">
        <v>2000</v>
      </c>
      <c r="H25" s="6">
        <v>0</v>
      </c>
      <c r="I25" s="11">
        <v>-2000</v>
      </c>
      <c r="J25" s="6">
        <f t="shared" si="0"/>
        <v>0</v>
      </c>
      <c r="K25" s="6">
        <v>0</v>
      </c>
    </row>
    <row r="26" spans="1:11" x14ac:dyDescent="0.25">
      <c r="A26" s="3" t="s">
        <v>17</v>
      </c>
      <c r="B26" s="3" t="s">
        <v>43</v>
      </c>
      <c r="C26" s="3" t="s">
        <v>44</v>
      </c>
      <c r="D26" s="3" t="s">
        <v>59</v>
      </c>
      <c r="E26" s="5" t="s">
        <v>60</v>
      </c>
      <c r="F26" s="6">
        <v>120000</v>
      </c>
      <c r="G26" s="6">
        <v>100000</v>
      </c>
      <c r="H26" s="6">
        <v>21413.599999999999</v>
      </c>
      <c r="I26" s="11">
        <v>-50000</v>
      </c>
      <c r="J26" s="6">
        <f t="shared" si="0"/>
        <v>50000</v>
      </c>
      <c r="K26" s="6">
        <v>21.413599999999999</v>
      </c>
    </row>
    <row r="27" spans="1:11" x14ac:dyDescent="0.25">
      <c r="A27" s="3" t="s">
        <v>17</v>
      </c>
      <c r="B27" s="3" t="s">
        <v>43</v>
      </c>
      <c r="C27" s="3" t="s">
        <v>44</v>
      </c>
      <c r="D27" s="3" t="s">
        <v>28</v>
      </c>
      <c r="E27" s="5" t="s">
        <v>29</v>
      </c>
      <c r="F27" s="6">
        <v>10000</v>
      </c>
      <c r="G27" s="6">
        <v>30000</v>
      </c>
      <c r="H27" s="6">
        <v>21031.09</v>
      </c>
      <c r="I27" s="11"/>
      <c r="J27" s="6">
        <f t="shared" si="0"/>
        <v>30000</v>
      </c>
      <c r="K27" s="6">
        <v>70.103633333333335</v>
      </c>
    </row>
    <row r="28" spans="1:11" x14ac:dyDescent="0.25">
      <c r="A28" s="3" t="s">
        <v>17</v>
      </c>
      <c r="B28" s="3" t="s">
        <v>43</v>
      </c>
      <c r="C28" s="3" t="s">
        <v>44</v>
      </c>
      <c r="D28" s="3" t="s">
        <v>61</v>
      </c>
      <c r="E28" s="5" t="s">
        <v>62</v>
      </c>
      <c r="F28" s="6">
        <v>4000</v>
      </c>
      <c r="G28" s="6">
        <v>4000</v>
      </c>
      <c r="H28" s="6">
        <v>1020</v>
      </c>
      <c r="I28" s="11">
        <v>-2000</v>
      </c>
      <c r="J28" s="6">
        <f t="shared" si="0"/>
        <v>2000</v>
      </c>
      <c r="K28" s="6">
        <v>25.5</v>
      </c>
    </row>
    <row r="29" spans="1:11" x14ac:dyDescent="0.25">
      <c r="A29" s="3" t="s">
        <v>17</v>
      </c>
      <c r="B29" s="3" t="s">
        <v>43</v>
      </c>
      <c r="C29" s="3" t="s">
        <v>44</v>
      </c>
      <c r="D29" s="3" t="s">
        <v>63</v>
      </c>
      <c r="E29" s="5" t="s">
        <v>64</v>
      </c>
      <c r="F29" s="6">
        <v>50000</v>
      </c>
      <c r="G29" s="6">
        <v>50000</v>
      </c>
      <c r="H29" s="6">
        <v>47959.74</v>
      </c>
      <c r="I29" s="11"/>
      <c r="J29" s="6">
        <f t="shared" si="0"/>
        <v>50000</v>
      </c>
      <c r="K29" s="6">
        <v>95.919479999999993</v>
      </c>
    </row>
    <row r="30" spans="1:11" x14ac:dyDescent="0.25">
      <c r="A30" s="3" t="s">
        <v>17</v>
      </c>
      <c r="B30" s="3" t="s">
        <v>43</v>
      </c>
      <c r="C30" s="3" t="s">
        <v>44</v>
      </c>
      <c r="D30" s="3" t="s">
        <v>65</v>
      </c>
      <c r="E30" s="5" t="s">
        <v>66</v>
      </c>
      <c r="F30" s="6">
        <v>15000</v>
      </c>
      <c r="G30" s="6">
        <v>15000</v>
      </c>
      <c r="H30" s="6">
        <v>9393.8799999999992</v>
      </c>
      <c r="I30" s="11">
        <v>-3000</v>
      </c>
      <c r="J30" s="6">
        <f t="shared" si="0"/>
        <v>12000</v>
      </c>
      <c r="K30" s="6">
        <v>62.625866666666667</v>
      </c>
    </row>
    <row r="31" spans="1:11" x14ac:dyDescent="0.25">
      <c r="A31" s="3" t="s">
        <v>17</v>
      </c>
      <c r="B31" s="3" t="s">
        <v>43</v>
      </c>
      <c r="C31" s="3" t="s">
        <v>44</v>
      </c>
      <c r="D31" s="3" t="s">
        <v>67</v>
      </c>
      <c r="E31" s="5" t="s">
        <v>68</v>
      </c>
      <c r="F31" s="6">
        <v>40000</v>
      </c>
      <c r="G31" s="6">
        <v>40000</v>
      </c>
      <c r="H31" s="6">
        <v>20515</v>
      </c>
      <c r="I31" s="11">
        <v>-10000</v>
      </c>
      <c r="J31" s="6">
        <f t="shared" si="0"/>
        <v>30000</v>
      </c>
      <c r="K31" s="6">
        <v>51.287500000000001</v>
      </c>
    </row>
    <row r="32" spans="1:11" x14ac:dyDescent="0.25">
      <c r="A32" s="3" t="s">
        <v>17</v>
      </c>
      <c r="B32" s="3" t="s">
        <v>43</v>
      </c>
      <c r="C32" s="3" t="s">
        <v>44</v>
      </c>
      <c r="D32" s="3" t="s">
        <v>69</v>
      </c>
      <c r="E32" s="5" t="s">
        <v>70</v>
      </c>
      <c r="F32" s="6">
        <v>2000</v>
      </c>
      <c r="G32" s="6">
        <v>2000</v>
      </c>
      <c r="H32" s="6">
        <v>1058</v>
      </c>
      <c r="I32" s="11">
        <v>-500</v>
      </c>
      <c r="J32" s="6">
        <f t="shared" si="0"/>
        <v>1500</v>
      </c>
      <c r="K32" s="6">
        <v>52.9</v>
      </c>
    </row>
    <row r="33" spans="1:11" x14ac:dyDescent="0.25">
      <c r="A33" s="3" t="s">
        <v>17</v>
      </c>
      <c r="B33" s="3" t="s">
        <v>43</v>
      </c>
      <c r="C33" s="3" t="s">
        <v>44</v>
      </c>
      <c r="D33" s="3" t="s">
        <v>71</v>
      </c>
      <c r="E33" s="5" t="s">
        <v>72</v>
      </c>
      <c r="F33" s="6">
        <v>500</v>
      </c>
      <c r="G33" s="6">
        <v>1000</v>
      </c>
      <c r="H33" s="6">
        <v>968</v>
      </c>
      <c r="I33" s="11">
        <v>0</v>
      </c>
      <c r="J33" s="6">
        <f t="shared" si="0"/>
        <v>1000</v>
      </c>
      <c r="K33" s="6">
        <v>96.8</v>
      </c>
    </row>
    <row r="34" spans="1:11" x14ac:dyDescent="0.25">
      <c r="A34" s="3" t="s">
        <v>17</v>
      </c>
      <c r="B34" s="3" t="s">
        <v>43</v>
      </c>
      <c r="C34" s="3" t="s">
        <v>44</v>
      </c>
      <c r="D34" s="3" t="s">
        <v>73</v>
      </c>
      <c r="E34" s="5" t="s">
        <v>74</v>
      </c>
      <c r="F34" s="6">
        <v>30000</v>
      </c>
      <c r="G34" s="6">
        <v>30000</v>
      </c>
      <c r="H34" s="6">
        <v>0</v>
      </c>
      <c r="I34" s="11">
        <v>-30000</v>
      </c>
      <c r="J34" s="6">
        <f t="shared" si="0"/>
        <v>0</v>
      </c>
      <c r="K34" s="6">
        <v>0</v>
      </c>
    </row>
    <row r="35" spans="1:11" x14ac:dyDescent="0.25">
      <c r="A35" s="3" t="s">
        <v>17</v>
      </c>
      <c r="B35" s="3" t="s">
        <v>43</v>
      </c>
      <c r="C35" s="3" t="s">
        <v>44</v>
      </c>
      <c r="D35" s="3" t="s">
        <v>30</v>
      </c>
      <c r="E35" s="5" t="s">
        <v>31</v>
      </c>
      <c r="F35" s="6">
        <v>15000</v>
      </c>
      <c r="G35" s="6">
        <v>15000</v>
      </c>
      <c r="H35" s="6">
        <v>4192.3999999999996</v>
      </c>
      <c r="I35" s="11"/>
      <c r="J35" s="6">
        <f t="shared" si="0"/>
        <v>15000</v>
      </c>
      <c r="K35" s="6">
        <v>27.949333333333332</v>
      </c>
    </row>
    <row r="36" spans="1:11" x14ac:dyDescent="0.25">
      <c r="A36" s="3" t="s">
        <v>17</v>
      </c>
      <c r="B36" s="3" t="s">
        <v>43</v>
      </c>
      <c r="C36" s="3" t="s">
        <v>44</v>
      </c>
      <c r="D36" s="3" t="s">
        <v>38</v>
      </c>
      <c r="E36" s="5" t="s">
        <v>39</v>
      </c>
      <c r="F36" s="6">
        <v>150000</v>
      </c>
      <c r="G36" s="6">
        <v>150000</v>
      </c>
      <c r="H36" s="6">
        <v>15451.2</v>
      </c>
      <c r="I36" s="11">
        <v>-100000</v>
      </c>
      <c r="J36" s="6">
        <f t="shared" si="0"/>
        <v>50000</v>
      </c>
      <c r="K36" s="6">
        <v>10.300800000000001</v>
      </c>
    </row>
    <row r="37" spans="1:11" x14ac:dyDescent="0.25">
      <c r="A37" s="3" t="s">
        <v>17</v>
      </c>
      <c r="B37" s="3" t="s">
        <v>43</v>
      </c>
      <c r="C37" s="3" t="s">
        <v>75</v>
      </c>
      <c r="D37" s="3" t="s">
        <v>76</v>
      </c>
      <c r="E37" s="5" t="s">
        <v>77</v>
      </c>
      <c r="F37" s="6">
        <v>0</v>
      </c>
      <c r="G37" s="6">
        <v>9</v>
      </c>
      <c r="H37" s="6">
        <v>9</v>
      </c>
      <c r="I37" s="6">
        <v>0</v>
      </c>
      <c r="J37" s="6">
        <f t="shared" si="0"/>
        <v>9</v>
      </c>
      <c r="K37" s="6">
        <v>100</v>
      </c>
    </row>
    <row r="38" spans="1:11" x14ac:dyDescent="0.25">
      <c r="A38" s="34" t="s">
        <v>78</v>
      </c>
      <c r="B38" s="33"/>
      <c r="C38" s="33"/>
      <c r="D38" s="33"/>
      <c r="E38" s="33"/>
      <c r="F38" s="7">
        <v>770000</v>
      </c>
      <c r="G38" s="7">
        <v>922509</v>
      </c>
      <c r="H38" s="7">
        <v>587580.91</v>
      </c>
      <c r="I38" s="7">
        <f>SUM(I19:I37)</f>
        <v>-219500</v>
      </c>
      <c r="J38" s="8">
        <f t="shared" si="0"/>
        <v>703009</v>
      </c>
      <c r="K38" s="7">
        <v>63.69</v>
      </c>
    </row>
    <row r="39" spans="1:11" x14ac:dyDescent="0.25">
      <c r="A39" s="38" t="s">
        <v>79</v>
      </c>
      <c r="B39" s="39"/>
      <c r="C39" s="39"/>
      <c r="D39" s="39"/>
      <c r="E39" s="39"/>
      <c r="F39" s="9">
        <v>3195000</v>
      </c>
      <c r="G39" s="9">
        <v>3572509</v>
      </c>
      <c r="H39" s="9">
        <v>3146386.91</v>
      </c>
      <c r="I39" s="9">
        <f>SUM(I7,I9,I13,I15,I18,I38)</f>
        <v>-310500</v>
      </c>
      <c r="J39" s="9">
        <f t="shared" si="0"/>
        <v>3262009</v>
      </c>
      <c r="K39" s="9">
        <v>88.07</v>
      </c>
    </row>
    <row r="40" spans="1:11" x14ac:dyDescent="0.25">
      <c r="A40" s="3" t="s">
        <v>80</v>
      </c>
      <c r="B40" s="3" t="s">
        <v>81</v>
      </c>
      <c r="C40" s="3" t="s">
        <v>82</v>
      </c>
      <c r="D40" s="3" t="s">
        <v>28</v>
      </c>
      <c r="E40" s="5" t="s">
        <v>29</v>
      </c>
      <c r="F40" s="6">
        <v>1000</v>
      </c>
      <c r="G40" s="6">
        <v>1000</v>
      </c>
      <c r="H40" s="6">
        <v>508</v>
      </c>
      <c r="I40" s="6"/>
      <c r="J40" s="6">
        <f t="shared" si="0"/>
        <v>1000</v>
      </c>
      <c r="K40" s="6">
        <v>50.8</v>
      </c>
    </row>
    <row r="41" spans="1:11" x14ac:dyDescent="0.25">
      <c r="A41" s="3" t="s">
        <v>80</v>
      </c>
      <c r="B41" s="3" t="s">
        <v>81</v>
      </c>
      <c r="C41" s="3" t="s">
        <v>82</v>
      </c>
      <c r="D41" s="3" t="s">
        <v>38</v>
      </c>
      <c r="E41" s="5" t="s">
        <v>39</v>
      </c>
      <c r="F41" s="6">
        <v>2000</v>
      </c>
      <c r="G41" s="6">
        <v>2000</v>
      </c>
      <c r="H41" s="6">
        <v>2412</v>
      </c>
      <c r="I41" s="6"/>
      <c r="J41" s="6">
        <f t="shared" si="0"/>
        <v>2000</v>
      </c>
      <c r="K41" s="6">
        <v>120.6</v>
      </c>
    </row>
    <row r="42" spans="1:11" x14ac:dyDescent="0.25">
      <c r="A42" s="34" t="s">
        <v>83</v>
      </c>
      <c r="B42" s="33"/>
      <c r="C42" s="33"/>
      <c r="D42" s="33"/>
      <c r="E42" s="33"/>
      <c r="F42" s="7">
        <v>3000</v>
      </c>
      <c r="G42" s="7">
        <v>3000</v>
      </c>
      <c r="H42" s="7">
        <v>2920</v>
      </c>
      <c r="I42" s="7">
        <f>SUM(I40:I41)</f>
        <v>0</v>
      </c>
      <c r="J42" s="8">
        <f t="shared" si="0"/>
        <v>3000</v>
      </c>
      <c r="K42" s="7">
        <v>97.33</v>
      </c>
    </row>
    <row r="43" spans="1:11" x14ac:dyDescent="0.25">
      <c r="A43" s="3" t="s">
        <v>80</v>
      </c>
      <c r="B43" s="3" t="s">
        <v>84</v>
      </c>
      <c r="C43" s="3" t="s">
        <v>85</v>
      </c>
      <c r="D43" s="3" t="s">
        <v>57</v>
      </c>
      <c r="E43" s="5" t="s">
        <v>58</v>
      </c>
      <c r="F43" s="6">
        <v>10000</v>
      </c>
      <c r="G43" s="6">
        <v>10000</v>
      </c>
      <c r="H43" s="6">
        <v>0</v>
      </c>
      <c r="I43" s="11">
        <v>-10000</v>
      </c>
      <c r="J43" s="6">
        <f t="shared" si="0"/>
        <v>0</v>
      </c>
      <c r="K43" s="6">
        <v>0</v>
      </c>
    </row>
    <row r="44" spans="1:11" x14ac:dyDescent="0.25">
      <c r="A44" s="3" t="s">
        <v>80</v>
      </c>
      <c r="B44" s="3" t="s">
        <v>84</v>
      </c>
      <c r="C44" s="3" t="s">
        <v>85</v>
      </c>
      <c r="D44" s="3" t="s">
        <v>28</v>
      </c>
      <c r="E44" s="5" t="s">
        <v>29</v>
      </c>
      <c r="F44" s="6">
        <v>15000</v>
      </c>
      <c r="G44" s="6">
        <v>9700</v>
      </c>
      <c r="H44" s="6">
        <v>9854</v>
      </c>
      <c r="I44" s="11">
        <v>2000</v>
      </c>
      <c r="J44" s="6">
        <f t="shared" si="0"/>
        <v>11700</v>
      </c>
      <c r="K44" s="6">
        <v>101.58762886597938</v>
      </c>
    </row>
    <row r="45" spans="1:11" x14ac:dyDescent="0.25">
      <c r="A45" s="3" t="s">
        <v>80</v>
      </c>
      <c r="B45" s="3" t="s">
        <v>84</v>
      </c>
      <c r="C45" s="3" t="s">
        <v>85</v>
      </c>
      <c r="D45" s="3" t="s">
        <v>86</v>
      </c>
      <c r="E45" s="5" t="s">
        <v>87</v>
      </c>
      <c r="F45" s="6">
        <v>15000</v>
      </c>
      <c r="G45" s="6">
        <v>15000</v>
      </c>
      <c r="H45" s="6">
        <v>8429</v>
      </c>
      <c r="I45" s="11">
        <v>8000</v>
      </c>
      <c r="J45" s="6">
        <f t="shared" si="0"/>
        <v>23000</v>
      </c>
      <c r="K45" s="6">
        <v>56.193333333333335</v>
      </c>
    </row>
    <row r="46" spans="1:11" x14ac:dyDescent="0.25">
      <c r="A46" s="3" t="s">
        <v>80</v>
      </c>
      <c r="B46" s="3" t="s">
        <v>84</v>
      </c>
      <c r="C46" s="3" t="s">
        <v>85</v>
      </c>
      <c r="D46" s="3" t="s">
        <v>88</v>
      </c>
      <c r="E46" s="5" t="s">
        <v>89</v>
      </c>
      <c r="F46" s="6">
        <v>0</v>
      </c>
      <c r="G46" s="6">
        <v>0</v>
      </c>
      <c r="H46" s="6">
        <v>5000</v>
      </c>
      <c r="I46" s="6"/>
      <c r="J46" s="6">
        <f t="shared" si="0"/>
        <v>0</v>
      </c>
      <c r="K46" s="6">
        <v>0</v>
      </c>
    </row>
    <row r="47" spans="1:11" x14ac:dyDescent="0.25">
      <c r="A47" s="3" t="s">
        <v>80</v>
      </c>
      <c r="B47" s="3" t="s">
        <v>84</v>
      </c>
      <c r="C47" s="3" t="s">
        <v>85</v>
      </c>
      <c r="D47" s="3" t="s">
        <v>90</v>
      </c>
      <c r="E47" s="5" t="s">
        <v>91</v>
      </c>
      <c r="F47" s="6">
        <v>0</v>
      </c>
      <c r="G47" s="6">
        <v>5300</v>
      </c>
      <c r="H47" s="6">
        <v>5272</v>
      </c>
      <c r="I47" s="6"/>
      <c r="J47" s="6">
        <f t="shared" si="0"/>
        <v>5300</v>
      </c>
      <c r="K47" s="6">
        <v>99.471698113207552</v>
      </c>
    </row>
    <row r="48" spans="1:11" x14ac:dyDescent="0.25">
      <c r="A48" s="34" t="s">
        <v>92</v>
      </c>
      <c r="B48" s="33"/>
      <c r="C48" s="33"/>
      <c r="D48" s="33"/>
      <c r="E48" s="33"/>
      <c r="F48" s="7">
        <v>40000</v>
      </c>
      <c r="G48" s="7">
        <v>40000</v>
      </c>
      <c r="H48" s="7">
        <v>28555</v>
      </c>
      <c r="I48" s="7">
        <f>SUM(I43:I47)</f>
        <v>0</v>
      </c>
      <c r="J48" s="8">
        <f t="shared" si="0"/>
        <v>40000</v>
      </c>
      <c r="K48" s="7">
        <v>71.39</v>
      </c>
    </row>
    <row r="49" spans="1:11" x14ac:dyDescent="0.25">
      <c r="A49" s="38" t="s">
        <v>93</v>
      </c>
      <c r="B49" s="39"/>
      <c r="C49" s="39"/>
      <c r="D49" s="39"/>
      <c r="E49" s="39"/>
      <c r="F49" s="9">
        <v>43000</v>
      </c>
      <c r="G49" s="9">
        <v>43000</v>
      </c>
      <c r="H49" s="9">
        <v>31475</v>
      </c>
      <c r="I49" s="9">
        <f>SUM(I42,I48)</f>
        <v>0</v>
      </c>
      <c r="J49" s="9">
        <f t="shared" si="0"/>
        <v>43000</v>
      </c>
      <c r="K49" s="9">
        <v>73.2</v>
      </c>
    </row>
    <row r="50" spans="1:11" x14ac:dyDescent="0.25">
      <c r="A50" s="3" t="s">
        <v>94</v>
      </c>
      <c r="B50" s="3" t="s">
        <v>95</v>
      </c>
      <c r="C50" s="3" t="s">
        <v>96</v>
      </c>
      <c r="D50" s="3" t="s">
        <v>97</v>
      </c>
      <c r="E50" s="5" t="s">
        <v>98</v>
      </c>
      <c r="F50" s="6">
        <v>300000</v>
      </c>
      <c r="G50" s="6">
        <v>335000</v>
      </c>
      <c r="H50" s="6">
        <v>284939</v>
      </c>
      <c r="I50" s="11">
        <v>-10000</v>
      </c>
      <c r="J50" s="6">
        <f t="shared" si="0"/>
        <v>325000</v>
      </c>
      <c r="K50" s="6">
        <v>85.056417910447763</v>
      </c>
    </row>
    <row r="51" spans="1:11" x14ac:dyDescent="0.25">
      <c r="A51" s="3" t="s">
        <v>94</v>
      </c>
      <c r="B51" s="3" t="s">
        <v>95</v>
      </c>
      <c r="C51" s="3" t="s">
        <v>96</v>
      </c>
      <c r="D51" s="3" t="s">
        <v>47</v>
      </c>
      <c r="E51" s="5" t="s">
        <v>48</v>
      </c>
      <c r="F51" s="6">
        <v>75000</v>
      </c>
      <c r="G51" s="6">
        <v>75000</v>
      </c>
      <c r="H51" s="6">
        <v>38560</v>
      </c>
      <c r="I51" s="11">
        <v>-20000</v>
      </c>
      <c r="J51" s="6">
        <f t="shared" si="0"/>
        <v>55000</v>
      </c>
      <c r="K51" s="6">
        <v>51.413333333333334</v>
      </c>
    </row>
    <row r="52" spans="1:11" x14ac:dyDescent="0.25">
      <c r="A52" s="3" t="s">
        <v>94</v>
      </c>
      <c r="B52" s="3" t="s">
        <v>95</v>
      </c>
      <c r="C52" s="3" t="s">
        <v>96</v>
      </c>
      <c r="D52" s="3" t="s">
        <v>49</v>
      </c>
      <c r="E52" s="5" t="s">
        <v>50</v>
      </c>
      <c r="F52" s="6">
        <v>85000</v>
      </c>
      <c r="G52" s="6">
        <v>93800</v>
      </c>
      <c r="H52" s="6">
        <v>71236</v>
      </c>
      <c r="I52" s="11">
        <v>-10000</v>
      </c>
      <c r="J52" s="6">
        <f t="shared" si="0"/>
        <v>83800</v>
      </c>
      <c r="K52" s="6">
        <v>75.944562899786774</v>
      </c>
    </row>
    <row r="53" spans="1:11" x14ac:dyDescent="0.25">
      <c r="A53" s="3" t="s">
        <v>94</v>
      </c>
      <c r="B53" s="3" t="s">
        <v>95</v>
      </c>
      <c r="C53" s="3" t="s">
        <v>96</v>
      </c>
      <c r="D53" s="3" t="s">
        <v>51</v>
      </c>
      <c r="E53" s="5" t="s">
        <v>52</v>
      </c>
      <c r="F53" s="6">
        <v>34000</v>
      </c>
      <c r="G53" s="6">
        <v>37200</v>
      </c>
      <c r="H53" s="6">
        <v>25643</v>
      </c>
      <c r="I53" s="11">
        <v>-7200</v>
      </c>
      <c r="J53" s="6">
        <f t="shared" si="0"/>
        <v>30000</v>
      </c>
      <c r="K53" s="6">
        <v>68.932795698924735</v>
      </c>
    </row>
    <row r="54" spans="1:11" x14ac:dyDescent="0.25">
      <c r="A54" s="3" t="s">
        <v>94</v>
      </c>
      <c r="B54" s="3" t="s">
        <v>95</v>
      </c>
      <c r="C54" s="3" t="s">
        <v>96</v>
      </c>
      <c r="D54" s="3" t="s">
        <v>99</v>
      </c>
      <c r="E54" s="5" t="s">
        <v>100</v>
      </c>
      <c r="F54" s="6">
        <v>70000</v>
      </c>
      <c r="G54" s="6">
        <v>70000</v>
      </c>
      <c r="H54" s="6">
        <v>49985.42</v>
      </c>
      <c r="I54" s="11">
        <v>-18000</v>
      </c>
      <c r="J54" s="6">
        <f t="shared" si="0"/>
        <v>52000</v>
      </c>
      <c r="K54" s="6">
        <v>71.407742857142864</v>
      </c>
    </row>
    <row r="55" spans="1:11" x14ac:dyDescent="0.25">
      <c r="A55" s="3" t="s">
        <v>94</v>
      </c>
      <c r="B55" s="3" t="s">
        <v>95</v>
      </c>
      <c r="C55" s="3" t="s">
        <v>96</v>
      </c>
      <c r="D55" s="3" t="s">
        <v>28</v>
      </c>
      <c r="E55" s="5" t="s">
        <v>29</v>
      </c>
      <c r="F55" s="6">
        <v>14000</v>
      </c>
      <c r="G55" s="6">
        <v>9000</v>
      </c>
      <c r="H55" s="6">
        <v>390</v>
      </c>
      <c r="I55" s="11"/>
      <c r="J55" s="6">
        <f t="shared" si="0"/>
        <v>9000</v>
      </c>
      <c r="K55" s="6">
        <v>4.333333333333333</v>
      </c>
    </row>
    <row r="56" spans="1:11" x14ac:dyDescent="0.25">
      <c r="A56" s="3" t="s">
        <v>94</v>
      </c>
      <c r="B56" s="3" t="s">
        <v>95</v>
      </c>
      <c r="C56" s="3" t="s">
        <v>96</v>
      </c>
      <c r="D56" s="3" t="s">
        <v>101</v>
      </c>
      <c r="E56" s="5" t="s">
        <v>102</v>
      </c>
      <c r="F56" s="6">
        <v>0</v>
      </c>
      <c r="G56" s="6">
        <v>5000</v>
      </c>
      <c r="H56" s="6">
        <v>2871</v>
      </c>
      <c r="I56" s="11"/>
      <c r="J56" s="6">
        <f t="shared" si="0"/>
        <v>5000</v>
      </c>
      <c r="K56" s="6">
        <v>57.42</v>
      </c>
    </row>
    <row r="57" spans="1:11" x14ac:dyDescent="0.25">
      <c r="A57" s="3" t="s">
        <v>94</v>
      </c>
      <c r="B57" s="3" t="s">
        <v>95</v>
      </c>
      <c r="C57" s="3" t="s">
        <v>96</v>
      </c>
      <c r="D57" s="3" t="s">
        <v>65</v>
      </c>
      <c r="E57" s="5" t="s">
        <v>66</v>
      </c>
      <c r="F57" s="6">
        <v>0</v>
      </c>
      <c r="G57" s="6">
        <v>0</v>
      </c>
      <c r="H57" s="6">
        <v>-19293</v>
      </c>
      <c r="I57" s="11"/>
      <c r="J57" s="6">
        <f t="shared" si="0"/>
        <v>0</v>
      </c>
      <c r="K57" s="6">
        <v>0</v>
      </c>
    </row>
    <row r="58" spans="1:11" x14ac:dyDescent="0.25">
      <c r="A58" s="3" t="s">
        <v>94</v>
      </c>
      <c r="B58" s="3" t="s">
        <v>95</v>
      </c>
      <c r="C58" s="3" t="s">
        <v>96</v>
      </c>
      <c r="D58" s="3" t="s">
        <v>69</v>
      </c>
      <c r="E58" s="5" t="s">
        <v>70</v>
      </c>
      <c r="F58" s="6">
        <v>2000</v>
      </c>
      <c r="G58" s="6">
        <v>2000</v>
      </c>
      <c r="H58" s="6">
        <v>997</v>
      </c>
      <c r="I58" s="11">
        <v>-800</v>
      </c>
      <c r="J58" s="6">
        <f t="shared" si="0"/>
        <v>1200</v>
      </c>
      <c r="K58" s="6">
        <v>49.85</v>
      </c>
    </row>
    <row r="59" spans="1:11" x14ac:dyDescent="0.25">
      <c r="A59" s="3" t="s">
        <v>94</v>
      </c>
      <c r="B59" s="3" t="s">
        <v>95</v>
      </c>
      <c r="C59" s="3" t="s">
        <v>96</v>
      </c>
      <c r="D59" s="3" t="s">
        <v>73</v>
      </c>
      <c r="E59" s="5" t="s">
        <v>74</v>
      </c>
      <c r="F59" s="6">
        <v>1000</v>
      </c>
      <c r="G59" s="6">
        <v>1000</v>
      </c>
      <c r="H59" s="6">
        <v>0</v>
      </c>
      <c r="I59" s="11"/>
      <c r="J59" s="6">
        <f t="shared" si="0"/>
        <v>1000</v>
      </c>
      <c r="K59" s="6">
        <v>0</v>
      </c>
    </row>
    <row r="60" spans="1:11" x14ac:dyDescent="0.25">
      <c r="A60" s="3" t="s">
        <v>94</v>
      </c>
      <c r="B60" s="3" t="s">
        <v>95</v>
      </c>
      <c r="C60" s="3" t="s">
        <v>96</v>
      </c>
      <c r="D60" s="3" t="s">
        <v>30</v>
      </c>
      <c r="E60" s="5" t="s">
        <v>31</v>
      </c>
      <c r="F60" s="6">
        <v>16000</v>
      </c>
      <c r="G60" s="6">
        <v>16000</v>
      </c>
      <c r="H60" s="6">
        <v>4000</v>
      </c>
      <c r="I60" s="11">
        <v>-10000</v>
      </c>
      <c r="J60" s="6">
        <f t="shared" si="0"/>
        <v>6000</v>
      </c>
      <c r="K60" s="6">
        <v>25</v>
      </c>
    </row>
    <row r="61" spans="1:11" x14ac:dyDescent="0.25">
      <c r="A61" s="3" t="s">
        <v>94</v>
      </c>
      <c r="B61" s="3" t="s">
        <v>95</v>
      </c>
      <c r="C61" s="3" t="s">
        <v>96</v>
      </c>
      <c r="D61" s="3" t="s">
        <v>38</v>
      </c>
      <c r="E61" s="5" t="s">
        <v>39</v>
      </c>
      <c r="F61" s="6">
        <v>2000</v>
      </c>
      <c r="G61" s="6">
        <v>2000</v>
      </c>
      <c r="H61" s="6">
        <v>0</v>
      </c>
      <c r="I61" s="6"/>
      <c r="J61" s="6">
        <f t="shared" si="0"/>
        <v>2000</v>
      </c>
      <c r="K61" s="6">
        <v>0</v>
      </c>
    </row>
    <row r="62" spans="1:11" x14ac:dyDescent="0.25">
      <c r="A62" s="3" t="s">
        <v>94</v>
      </c>
      <c r="B62" s="3" t="s">
        <v>95</v>
      </c>
      <c r="C62" s="3" t="s">
        <v>96</v>
      </c>
      <c r="D62" s="3" t="s">
        <v>103</v>
      </c>
      <c r="E62" s="5" t="s">
        <v>104</v>
      </c>
      <c r="F62" s="6">
        <v>1000</v>
      </c>
      <c r="G62" s="6">
        <v>1000</v>
      </c>
      <c r="H62" s="6">
        <v>525</v>
      </c>
      <c r="I62" s="6"/>
      <c r="J62" s="6">
        <f t="shared" si="0"/>
        <v>1000</v>
      </c>
      <c r="K62" s="6">
        <v>52.5</v>
      </c>
    </row>
    <row r="63" spans="1:11" x14ac:dyDescent="0.25">
      <c r="A63" s="34" t="s">
        <v>105</v>
      </c>
      <c r="B63" s="33"/>
      <c r="C63" s="33"/>
      <c r="D63" s="33"/>
      <c r="E63" s="33"/>
      <c r="F63" s="7">
        <v>600000</v>
      </c>
      <c r="G63" s="7">
        <v>647000</v>
      </c>
      <c r="H63" s="7">
        <v>459853.42</v>
      </c>
      <c r="I63" s="7">
        <f>SUM(I50:I62)</f>
        <v>-76000</v>
      </c>
      <c r="J63" s="8">
        <f t="shared" si="0"/>
        <v>571000</v>
      </c>
      <c r="K63" s="7">
        <v>71.069999999999993</v>
      </c>
    </row>
    <row r="64" spans="1:11" x14ac:dyDescent="0.25">
      <c r="A64" s="3" t="s">
        <v>94</v>
      </c>
      <c r="B64" s="3" t="s">
        <v>106</v>
      </c>
      <c r="C64" s="3" t="s">
        <v>96</v>
      </c>
      <c r="D64" s="3" t="s">
        <v>59</v>
      </c>
      <c r="E64" s="5" t="s">
        <v>60</v>
      </c>
      <c r="F64" s="6">
        <v>0</v>
      </c>
      <c r="G64" s="6">
        <v>110000</v>
      </c>
      <c r="H64" s="6">
        <v>107055.71</v>
      </c>
      <c r="I64" s="11">
        <v>-2500</v>
      </c>
      <c r="J64" s="6">
        <f t="shared" si="0"/>
        <v>107500</v>
      </c>
      <c r="K64" s="6">
        <v>97.323372727272726</v>
      </c>
    </row>
    <row r="65" spans="1:11" x14ac:dyDescent="0.25">
      <c r="A65" s="3" t="s">
        <v>94</v>
      </c>
      <c r="B65" s="3" t="s">
        <v>106</v>
      </c>
      <c r="C65" s="3" t="s">
        <v>96</v>
      </c>
      <c r="D65" s="3" t="s">
        <v>28</v>
      </c>
      <c r="E65" s="5" t="s">
        <v>29</v>
      </c>
      <c r="F65" s="6">
        <v>0</v>
      </c>
      <c r="G65" s="6">
        <v>40300</v>
      </c>
      <c r="H65" s="6">
        <v>41202.160000000003</v>
      </c>
      <c r="I65" s="11">
        <v>1000</v>
      </c>
      <c r="J65" s="6">
        <f t="shared" ref="J65:J128" si="1">G65+I65</f>
        <v>41300</v>
      </c>
      <c r="K65" s="6">
        <v>102.23861042183623</v>
      </c>
    </row>
    <row r="66" spans="1:11" x14ac:dyDescent="0.25">
      <c r="A66" s="3" t="s">
        <v>94</v>
      </c>
      <c r="B66" s="3" t="s">
        <v>106</v>
      </c>
      <c r="C66" s="3" t="s">
        <v>96</v>
      </c>
      <c r="D66" s="3" t="s">
        <v>73</v>
      </c>
      <c r="E66" s="5" t="s">
        <v>74</v>
      </c>
      <c r="F66" s="6">
        <v>0</v>
      </c>
      <c r="G66" s="6">
        <v>7200</v>
      </c>
      <c r="H66" s="6">
        <v>7200</v>
      </c>
      <c r="I66" s="11"/>
      <c r="J66" s="6">
        <f t="shared" si="1"/>
        <v>7200</v>
      </c>
      <c r="K66" s="6">
        <v>100</v>
      </c>
    </row>
    <row r="67" spans="1:11" x14ac:dyDescent="0.25">
      <c r="A67" s="3" t="s">
        <v>94</v>
      </c>
      <c r="B67" s="3" t="s">
        <v>106</v>
      </c>
      <c r="C67" s="3" t="s">
        <v>96</v>
      </c>
      <c r="D67" s="3" t="s">
        <v>30</v>
      </c>
      <c r="E67" s="5" t="s">
        <v>31</v>
      </c>
      <c r="F67" s="6">
        <v>0</v>
      </c>
      <c r="G67" s="6">
        <v>11000</v>
      </c>
      <c r="H67" s="6">
        <v>9922</v>
      </c>
      <c r="I67" s="11">
        <v>-1000</v>
      </c>
      <c r="J67" s="6">
        <f t="shared" si="1"/>
        <v>10000</v>
      </c>
      <c r="K67" s="6">
        <v>90.2</v>
      </c>
    </row>
    <row r="68" spans="1:11" x14ac:dyDescent="0.25">
      <c r="A68" s="34" t="s">
        <v>107</v>
      </c>
      <c r="B68" s="33"/>
      <c r="C68" s="33"/>
      <c r="D68" s="33"/>
      <c r="E68" s="33"/>
      <c r="F68" s="7">
        <v>0</v>
      </c>
      <c r="G68" s="7">
        <v>168500</v>
      </c>
      <c r="H68" s="7">
        <v>165379.87</v>
      </c>
      <c r="I68" s="7">
        <f>SUM(I64:I67)</f>
        <v>-2500</v>
      </c>
      <c r="J68" s="8">
        <f t="shared" si="1"/>
        <v>166000</v>
      </c>
      <c r="K68" s="7">
        <v>98.15</v>
      </c>
    </row>
    <row r="69" spans="1:11" x14ac:dyDescent="0.25">
      <c r="A69" s="3" t="s">
        <v>94</v>
      </c>
      <c r="B69" s="3" t="s">
        <v>108</v>
      </c>
      <c r="C69" s="3" t="s">
        <v>27</v>
      </c>
      <c r="D69" s="3" t="s">
        <v>47</v>
      </c>
      <c r="E69" s="5" t="s">
        <v>48</v>
      </c>
      <c r="F69" s="6">
        <v>0</v>
      </c>
      <c r="G69" s="6">
        <v>4500</v>
      </c>
      <c r="H69" s="6">
        <v>4500</v>
      </c>
      <c r="I69" s="6"/>
      <c r="J69" s="6">
        <f t="shared" si="1"/>
        <v>4500</v>
      </c>
      <c r="K69" s="6">
        <v>100</v>
      </c>
    </row>
    <row r="70" spans="1:11" x14ac:dyDescent="0.25">
      <c r="A70" s="3" t="s">
        <v>94</v>
      </c>
      <c r="B70" s="3" t="s">
        <v>108</v>
      </c>
      <c r="C70" s="3" t="s">
        <v>27</v>
      </c>
      <c r="D70" s="3" t="s">
        <v>59</v>
      </c>
      <c r="E70" s="5" t="s">
        <v>60</v>
      </c>
      <c r="F70" s="6">
        <v>0</v>
      </c>
      <c r="G70" s="6">
        <v>12000</v>
      </c>
      <c r="H70" s="6">
        <v>1210</v>
      </c>
      <c r="I70" s="11">
        <v>-9000</v>
      </c>
      <c r="J70" s="6">
        <f t="shared" si="1"/>
        <v>3000</v>
      </c>
      <c r="K70" s="6">
        <v>10.083333333333334</v>
      </c>
    </row>
    <row r="71" spans="1:11" x14ac:dyDescent="0.25">
      <c r="A71" s="3" t="s">
        <v>94</v>
      </c>
      <c r="B71" s="3" t="s">
        <v>108</v>
      </c>
      <c r="C71" s="3" t="s">
        <v>27</v>
      </c>
      <c r="D71" s="3" t="s">
        <v>28</v>
      </c>
      <c r="E71" s="5" t="s">
        <v>29</v>
      </c>
      <c r="F71" s="6">
        <v>4000</v>
      </c>
      <c r="G71" s="6">
        <v>4000</v>
      </c>
      <c r="H71" s="6">
        <v>1479</v>
      </c>
      <c r="I71" s="6"/>
      <c r="J71" s="6">
        <f t="shared" si="1"/>
        <v>4000</v>
      </c>
      <c r="K71" s="6">
        <v>36.975000000000001</v>
      </c>
    </row>
    <row r="72" spans="1:11" x14ac:dyDescent="0.25">
      <c r="A72" s="3" t="s">
        <v>94</v>
      </c>
      <c r="B72" s="3" t="s">
        <v>108</v>
      </c>
      <c r="C72" s="3" t="s">
        <v>27</v>
      </c>
      <c r="D72" s="3" t="s">
        <v>69</v>
      </c>
      <c r="E72" s="5" t="s">
        <v>70</v>
      </c>
      <c r="F72" s="6">
        <v>8000</v>
      </c>
      <c r="G72" s="6">
        <v>8000</v>
      </c>
      <c r="H72" s="6">
        <v>6982</v>
      </c>
      <c r="I72" s="6"/>
      <c r="J72" s="6">
        <f t="shared" si="1"/>
        <v>8000</v>
      </c>
      <c r="K72" s="6">
        <v>87.275000000000006</v>
      </c>
    </row>
    <row r="73" spans="1:11" x14ac:dyDescent="0.25">
      <c r="A73" s="3" t="s">
        <v>94</v>
      </c>
      <c r="B73" s="3" t="s">
        <v>108</v>
      </c>
      <c r="C73" s="3" t="s">
        <v>27</v>
      </c>
      <c r="D73" s="3" t="s">
        <v>30</v>
      </c>
      <c r="E73" s="5" t="s">
        <v>31</v>
      </c>
      <c r="F73" s="6">
        <v>170000</v>
      </c>
      <c r="G73" s="6">
        <v>183000</v>
      </c>
      <c r="H73" s="6">
        <v>149577.9</v>
      </c>
      <c r="I73" s="6"/>
      <c r="J73" s="6">
        <f t="shared" si="1"/>
        <v>183000</v>
      </c>
      <c r="K73" s="6">
        <v>81.736557377049181</v>
      </c>
    </row>
    <row r="74" spans="1:11" x14ac:dyDescent="0.25">
      <c r="A74" s="3" t="s">
        <v>94</v>
      </c>
      <c r="B74" s="3" t="s">
        <v>108</v>
      </c>
      <c r="C74" s="3" t="s">
        <v>27</v>
      </c>
      <c r="D74" s="3" t="s">
        <v>38</v>
      </c>
      <c r="E74" s="5" t="s">
        <v>39</v>
      </c>
      <c r="F74" s="6">
        <v>10000</v>
      </c>
      <c r="G74" s="6">
        <v>5500</v>
      </c>
      <c r="H74" s="6">
        <v>0</v>
      </c>
      <c r="I74" s="6"/>
      <c r="J74" s="6">
        <f t="shared" si="1"/>
        <v>5500</v>
      </c>
      <c r="K74" s="6">
        <v>0</v>
      </c>
    </row>
    <row r="75" spans="1:11" x14ac:dyDescent="0.25">
      <c r="A75" s="3" t="s">
        <v>94</v>
      </c>
      <c r="B75" s="3" t="s">
        <v>108</v>
      </c>
      <c r="C75" s="3" t="s">
        <v>27</v>
      </c>
      <c r="D75" s="3" t="s">
        <v>20</v>
      </c>
      <c r="E75" s="5" t="s">
        <v>21</v>
      </c>
      <c r="F75" s="6">
        <v>25000</v>
      </c>
      <c r="G75" s="6">
        <v>0</v>
      </c>
      <c r="H75" s="6">
        <v>0</v>
      </c>
      <c r="I75" s="6"/>
      <c r="J75" s="6">
        <f t="shared" si="1"/>
        <v>0</v>
      </c>
      <c r="K75" s="6">
        <v>0</v>
      </c>
    </row>
    <row r="76" spans="1:11" x14ac:dyDescent="0.25">
      <c r="A76" s="34" t="s">
        <v>109</v>
      </c>
      <c r="B76" s="33"/>
      <c r="C76" s="33"/>
      <c r="D76" s="33"/>
      <c r="E76" s="33"/>
      <c r="F76" s="7">
        <v>217000</v>
      </c>
      <c r="G76" s="7">
        <v>217000</v>
      </c>
      <c r="H76" s="7">
        <v>163748.9</v>
      </c>
      <c r="I76" s="7">
        <f>SUM(I69:I75)</f>
        <v>-9000</v>
      </c>
      <c r="J76" s="8">
        <f t="shared" si="1"/>
        <v>208000</v>
      </c>
      <c r="K76" s="7">
        <v>75.459999999999994</v>
      </c>
    </row>
    <row r="77" spans="1:11" x14ac:dyDescent="0.25">
      <c r="A77" s="3" t="s">
        <v>94</v>
      </c>
      <c r="B77" s="3" t="s">
        <v>110</v>
      </c>
      <c r="C77" s="3" t="s">
        <v>111</v>
      </c>
      <c r="D77" s="3" t="s">
        <v>30</v>
      </c>
      <c r="E77" s="5" t="s">
        <v>31</v>
      </c>
      <c r="F77" s="6">
        <v>150000</v>
      </c>
      <c r="G77" s="6">
        <v>150000</v>
      </c>
      <c r="H77" s="6">
        <v>86813.32</v>
      </c>
      <c r="I77" s="11">
        <v>-40000</v>
      </c>
      <c r="J77" s="6">
        <f t="shared" si="1"/>
        <v>110000</v>
      </c>
      <c r="K77" s="6">
        <v>57.875546666666665</v>
      </c>
    </row>
    <row r="78" spans="1:11" x14ac:dyDescent="0.25">
      <c r="A78" s="34" t="s">
        <v>112</v>
      </c>
      <c r="B78" s="33"/>
      <c r="C78" s="33"/>
      <c r="D78" s="33"/>
      <c r="E78" s="33"/>
      <c r="F78" s="7">
        <v>150000</v>
      </c>
      <c r="G78" s="7">
        <v>150000</v>
      </c>
      <c r="H78" s="7">
        <v>86813.32</v>
      </c>
      <c r="I78" s="7">
        <f>SUM(I77)</f>
        <v>-40000</v>
      </c>
      <c r="J78" s="8">
        <f t="shared" si="1"/>
        <v>110000</v>
      </c>
      <c r="K78" s="7">
        <v>57.88</v>
      </c>
    </row>
    <row r="79" spans="1:11" x14ac:dyDescent="0.25">
      <c r="A79" s="3" t="s">
        <v>94</v>
      </c>
      <c r="B79" s="3" t="s">
        <v>113</v>
      </c>
      <c r="C79" s="3" t="s">
        <v>114</v>
      </c>
      <c r="D79" s="3" t="s">
        <v>47</v>
      </c>
      <c r="E79" s="5" t="s">
        <v>48</v>
      </c>
      <c r="F79" s="6">
        <v>11000</v>
      </c>
      <c r="G79" s="6">
        <v>11000</v>
      </c>
      <c r="H79" s="6">
        <v>8340</v>
      </c>
      <c r="I79" s="6"/>
      <c r="J79" s="6">
        <f t="shared" si="1"/>
        <v>11000</v>
      </c>
      <c r="K79" s="6">
        <v>75.818181818181813</v>
      </c>
    </row>
    <row r="80" spans="1:11" x14ac:dyDescent="0.25">
      <c r="A80" s="3" t="s">
        <v>94</v>
      </c>
      <c r="B80" s="3" t="s">
        <v>113</v>
      </c>
      <c r="C80" s="3" t="s">
        <v>114</v>
      </c>
      <c r="D80" s="3" t="s">
        <v>49</v>
      </c>
      <c r="E80" s="5" t="s">
        <v>50</v>
      </c>
      <c r="F80" s="6">
        <v>500</v>
      </c>
      <c r="G80" s="6">
        <v>500</v>
      </c>
      <c r="H80" s="6">
        <v>0</v>
      </c>
      <c r="I80" s="6"/>
      <c r="J80" s="6">
        <f t="shared" si="1"/>
        <v>500</v>
      </c>
      <c r="K80" s="6">
        <v>0</v>
      </c>
    </row>
    <row r="81" spans="1:12" x14ac:dyDescent="0.25">
      <c r="A81" s="3" t="s">
        <v>94</v>
      </c>
      <c r="B81" s="3" t="s">
        <v>113</v>
      </c>
      <c r="C81" s="3" t="s">
        <v>114</v>
      </c>
      <c r="D81" s="3" t="s">
        <v>51</v>
      </c>
      <c r="E81" s="5" t="s">
        <v>52</v>
      </c>
      <c r="F81" s="6">
        <v>500</v>
      </c>
      <c r="G81" s="6">
        <v>500</v>
      </c>
      <c r="H81" s="6">
        <v>0</v>
      </c>
      <c r="I81" s="6"/>
      <c r="J81" s="6">
        <f t="shared" si="1"/>
        <v>500</v>
      </c>
      <c r="K81" s="6">
        <v>0</v>
      </c>
    </row>
    <row r="82" spans="1:12" x14ac:dyDescent="0.25">
      <c r="A82" s="3" t="s">
        <v>94</v>
      </c>
      <c r="B82" s="3" t="s">
        <v>113</v>
      </c>
      <c r="C82" s="3" t="s">
        <v>114</v>
      </c>
      <c r="D82" s="3" t="s">
        <v>59</v>
      </c>
      <c r="E82" s="5" t="s">
        <v>60</v>
      </c>
      <c r="F82" s="6">
        <v>5000</v>
      </c>
      <c r="G82" s="6">
        <v>5000</v>
      </c>
      <c r="H82" s="6">
        <v>0</v>
      </c>
      <c r="I82" s="6">
        <v>25000</v>
      </c>
      <c r="J82" s="6">
        <f t="shared" si="1"/>
        <v>30000</v>
      </c>
      <c r="K82" s="6">
        <v>0</v>
      </c>
      <c r="L82" t="s">
        <v>443</v>
      </c>
    </row>
    <row r="83" spans="1:12" x14ac:dyDescent="0.25">
      <c r="A83" s="3" t="s">
        <v>94</v>
      </c>
      <c r="B83" s="3" t="s">
        <v>113</v>
      </c>
      <c r="C83" s="3" t="s">
        <v>114</v>
      </c>
      <c r="D83" s="3" t="s">
        <v>28</v>
      </c>
      <c r="E83" s="5" t="s">
        <v>29</v>
      </c>
      <c r="F83" s="6">
        <v>3000</v>
      </c>
      <c r="G83" s="6">
        <v>3000</v>
      </c>
      <c r="H83" s="6">
        <v>1779</v>
      </c>
      <c r="I83" s="6"/>
      <c r="J83" s="6">
        <f t="shared" si="1"/>
        <v>3000</v>
      </c>
      <c r="K83" s="6">
        <v>59.3</v>
      </c>
    </row>
    <row r="84" spans="1:12" x14ac:dyDescent="0.25">
      <c r="A84" s="3" t="s">
        <v>94</v>
      </c>
      <c r="B84" s="3" t="s">
        <v>113</v>
      </c>
      <c r="C84" s="3" t="s">
        <v>114</v>
      </c>
      <c r="D84" s="3" t="s">
        <v>30</v>
      </c>
      <c r="E84" s="5" t="s">
        <v>31</v>
      </c>
      <c r="F84" s="6">
        <v>125500</v>
      </c>
      <c r="G84" s="6">
        <v>165500</v>
      </c>
      <c r="H84" s="6">
        <v>146320.24</v>
      </c>
      <c r="I84" s="6"/>
      <c r="J84" s="6">
        <f t="shared" si="1"/>
        <v>165500</v>
      </c>
      <c r="K84" s="6">
        <v>88.411021148036255</v>
      </c>
    </row>
    <row r="85" spans="1:12" x14ac:dyDescent="0.25">
      <c r="A85" s="3" t="s">
        <v>94</v>
      </c>
      <c r="B85" s="3" t="s">
        <v>113</v>
      </c>
      <c r="C85" s="3" t="s">
        <v>114</v>
      </c>
      <c r="D85" s="3" t="s">
        <v>38</v>
      </c>
      <c r="E85" s="5" t="s">
        <v>39</v>
      </c>
      <c r="F85" s="6">
        <v>25000</v>
      </c>
      <c r="G85" s="6">
        <v>25000</v>
      </c>
      <c r="H85" s="6">
        <v>0</v>
      </c>
      <c r="I85" s="11">
        <v>-25000</v>
      </c>
      <c r="J85" s="6">
        <f t="shared" si="1"/>
        <v>0</v>
      </c>
      <c r="K85" s="6">
        <v>0</v>
      </c>
    </row>
    <row r="86" spans="1:12" x14ac:dyDescent="0.25">
      <c r="A86" s="34" t="s">
        <v>115</v>
      </c>
      <c r="B86" s="33"/>
      <c r="C86" s="33"/>
      <c r="D86" s="33"/>
      <c r="E86" s="33"/>
      <c r="F86" s="7">
        <v>170500</v>
      </c>
      <c r="G86" s="7">
        <v>210500</v>
      </c>
      <c r="H86" s="7">
        <v>156439.24</v>
      </c>
      <c r="I86" s="7">
        <f>SUM(I79:I85)</f>
        <v>0</v>
      </c>
      <c r="J86" s="8">
        <f t="shared" si="1"/>
        <v>210500</v>
      </c>
      <c r="K86" s="7">
        <v>74.319999999999993</v>
      </c>
    </row>
    <row r="87" spans="1:12" x14ac:dyDescent="0.25">
      <c r="A87" s="3" t="s">
        <v>94</v>
      </c>
      <c r="B87" s="3" t="s">
        <v>116</v>
      </c>
      <c r="C87" s="3" t="s">
        <v>117</v>
      </c>
      <c r="D87" s="3" t="s">
        <v>97</v>
      </c>
      <c r="E87" s="5" t="s">
        <v>98</v>
      </c>
      <c r="F87" s="6">
        <v>260000</v>
      </c>
      <c r="G87" s="6">
        <v>260000</v>
      </c>
      <c r="H87" s="6">
        <v>216934</v>
      </c>
      <c r="I87" s="11">
        <v>-8640</v>
      </c>
      <c r="J87" s="6">
        <f t="shared" si="1"/>
        <v>251360</v>
      </c>
      <c r="K87" s="6">
        <v>83.436153846153843</v>
      </c>
    </row>
    <row r="88" spans="1:12" x14ac:dyDescent="0.25">
      <c r="A88" s="3" t="s">
        <v>94</v>
      </c>
      <c r="B88" s="3" t="s">
        <v>116</v>
      </c>
      <c r="C88" s="3" t="s">
        <v>117</v>
      </c>
      <c r="D88" s="3" t="s">
        <v>47</v>
      </c>
      <c r="E88" s="5" t="s">
        <v>48</v>
      </c>
      <c r="F88" s="6">
        <v>0</v>
      </c>
      <c r="G88" s="6">
        <v>0</v>
      </c>
      <c r="H88" s="6">
        <v>8640</v>
      </c>
      <c r="I88" s="11">
        <v>8640</v>
      </c>
      <c r="J88" s="6">
        <f t="shared" si="1"/>
        <v>8640</v>
      </c>
      <c r="K88" s="6">
        <v>0</v>
      </c>
    </row>
    <row r="89" spans="1:12" x14ac:dyDescent="0.25">
      <c r="A89" s="3" t="s">
        <v>94</v>
      </c>
      <c r="B89" s="3" t="s">
        <v>116</v>
      </c>
      <c r="C89" s="3" t="s">
        <v>117</v>
      </c>
      <c r="D89" s="3" t="s">
        <v>49</v>
      </c>
      <c r="E89" s="5" t="s">
        <v>50</v>
      </c>
      <c r="F89" s="6">
        <v>65000</v>
      </c>
      <c r="G89" s="6">
        <v>65000</v>
      </c>
      <c r="H89" s="6">
        <v>54233</v>
      </c>
      <c r="I89" s="11"/>
      <c r="J89" s="6">
        <f t="shared" si="1"/>
        <v>65000</v>
      </c>
      <c r="K89" s="6">
        <v>83.435384615384621</v>
      </c>
    </row>
    <row r="90" spans="1:12" x14ac:dyDescent="0.25">
      <c r="A90" s="3" t="s">
        <v>94</v>
      </c>
      <c r="B90" s="3" t="s">
        <v>116</v>
      </c>
      <c r="C90" s="3" t="s">
        <v>117</v>
      </c>
      <c r="D90" s="3" t="s">
        <v>51</v>
      </c>
      <c r="E90" s="5" t="s">
        <v>52</v>
      </c>
      <c r="F90" s="6">
        <v>23400</v>
      </c>
      <c r="G90" s="6">
        <v>23400</v>
      </c>
      <c r="H90" s="6">
        <v>19521</v>
      </c>
      <c r="I90" s="11"/>
      <c r="J90" s="6">
        <f t="shared" si="1"/>
        <v>23400</v>
      </c>
      <c r="K90" s="6">
        <v>83.42307692307692</v>
      </c>
    </row>
    <row r="91" spans="1:12" x14ac:dyDescent="0.25">
      <c r="A91" s="3" t="s">
        <v>94</v>
      </c>
      <c r="B91" s="3" t="s">
        <v>116</v>
      </c>
      <c r="C91" s="3" t="s">
        <v>117</v>
      </c>
      <c r="D91" s="3" t="s">
        <v>57</v>
      </c>
      <c r="E91" s="5" t="s">
        <v>58</v>
      </c>
      <c r="F91" s="6">
        <v>85000</v>
      </c>
      <c r="G91" s="6">
        <v>85000</v>
      </c>
      <c r="H91" s="6">
        <v>50891</v>
      </c>
      <c r="I91" s="11"/>
      <c r="J91" s="6">
        <f t="shared" si="1"/>
        <v>85000</v>
      </c>
      <c r="K91" s="6">
        <v>59.871764705882356</v>
      </c>
    </row>
    <row r="92" spans="1:12" x14ac:dyDescent="0.25">
      <c r="A92" s="3" t="s">
        <v>94</v>
      </c>
      <c r="B92" s="3" t="s">
        <v>116</v>
      </c>
      <c r="C92" s="3" t="s">
        <v>117</v>
      </c>
      <c r="D92" s="3" t="s">
        <v>59</v>
      </c>
      <c r="E92" s="5" t="s">
        <v>60</v>
      </c>
      <c r="F92" s="6">
        <v>10000</v>
      </c>
      <c r="G92" s="6">
        <v>0</v>
      </c>
      <c r="H92" s="6">
        <v>13414</v>
      </c>
      <c r="I92" s="11">
        <v>14000</v>
      </c>
      <c r="J92" s="6">
        <f t="shared" si="1"/>
        <v>14000</v>
      </c>
      <c r="K92" s="6">
        <v>0</v>
      </c>
    </row>
    <row r="93" spans="1:12" x14ac:dyDescent="0.25">
      <c r="A93" s="3" t="s">
        <v>94</v>
      </c>
      <c r="B93" s="3" t="s">
        <v>116</v>
      </c>
      <c r="C93" s="3" t="s">
        <v>117</v>
      </c>
      <c r="D93" s="3" t="s">
        <v>28</v>
      </c>
      <c r="E93" s="5" t="s">
        <v>29</v>
      </c>
      <c r="F93" s="6">
        <v>5000</v>
      </c>
      <c r="G93" s="6">
        <v>10000</v>
      </c>
      <c r="H93" s="6">
        <v>10136</v>
      </c>
      <c r="I93" s="11"/>
      <c r="J93" s="6">
        <f t="shared" si="1"/>
        <v>10000</v>
      </c>
      <c r="K93" s="6">
        <v>101.36</v>
      </c>
    </row>
    <row r="94" spans="1:12" x14ac:dyDescent="0.25">
      <c r="A94" s="3" t="s">
        <v>94</v>
      </c>
      <c r="B94" s="3" t="s">
        <v>116</v>
      </c>
      <c r="C94" s="3" t="s">
        <v>117</v>
      </c>
      <c r="D94" s="3" t="s">
        <v>69</v>
      </c>
      <c r="E94" s="5" t="s">
        <v>70</v>
      </c>
      <c r="F94" s="6">
        <v>7000</v>
      </c>
      <c r="G94" s="6">
        <v>7000</v>
      </c>
      <c r="H94" s="6">
        <v>3825.5</v>
      </c>
      <c r="I94" s="11">
        <v>-2000</v>
      </c>
      <c r="J94" s="6">
        <f t="shared" si="1"/>
        <v>5000</v>
      </c>
      <c r="K94" s="6">
        <v>54.65</v>
      </c>
    </row>
    <row r="95" spans="1:12" x14ac:dyDescent="0.25">
      <c r="A95" s="3" t="s">
        <v>94</v>
      </c>
      <c r="B95" s="3" t="s">
        <v>116</v>
      </c>
      <c r="C95" s="3" t="s">
        <v>117</v>
      </c>
      <c r="D95" s="3" t="s">
        <v>30</v>
      </c>
      <c r="E95" s="5" t="s">
        <v>31</v>
      </c>
      <c r="F95" s="6">
        <v>45000</v>
      </c>
      <c r="G95" s="6">
        <v>41500</v>
      </c>
      <c r="H95" s="6">
        <v>11506</v>
      </c>
      <c r="I95" s="11">
        <v>-20000</v>
      </c>
      <c r="J95" s="6">
        <f t="shared" si="1"/>
        <v>21500</v>
      </c>
      <c r="K95" s="6">
        <v>27.725301204819278</v>
      </c>
    </row>
    <row r="96" spans="1:12" x14ac:dyDescent="0.25">
      <c r="A96" s="3" t="s">
        <v>94</v>
      </c>
      <c r="B96" s="3" t="s">
        <v>116</v>
      </c>
      <c r="C96" s="3" t="s">
        <v>117</v>
      </c>
      <c r="D96" s="3" t="s">
        <v>38</v>
      </c>
      <c r="E96" s="5" t="s">
        <v>39</v>
      </c>
      <c r="F96" s="6">
        <v>20000</v>
      </c>
      <c r="G96" s="6">
        <v>78000</v>
      </c>
      <c r="H96" s="6">
        <v>77164</v>
      </c>
      <c r="I96" s="6">
        <v>8000</v>
      </c>
      <c r="J96" s="6">
        <f t="shared" si="1"/>
        <v>86000</v>
      </c>
      <c r="K96" s="6">
        <v>98.928205128205121</v>
      </c>
    </row>
    <row r="97" spans="1:11" x14ac:dyDescent="0.25">
      <c r="A97" s="3" t="s">
        <v>94</v>
      </c>
      <c r="B97" s="3" t="s">
        <v>116</v>
      </c>
      <c r="C97" s="3" t="s">
        <v>117</v>
      </c>
      <c r="D97" s="3" t="s">
        <v>103</v>
      </c>
      <c r="E97" s="5" t="s">
        <v>104</v>
      </c>
      <c r="F97" s="6">
        <v>1000</v>
      </c>
      <c r="G97" s="6">
        <v>4500</v>
      </c>
      <c r="H97" s="6">
        <v>4247</v>
      </c>
      <c r="I97" s="6"/>
      <c r="J97" s="6">
        <f t="shared" si="1"/>
        <v>4500</v>
      </c>
      <c r="K97" s="6">
        <v>94.37777777777778</v>
      </c>
    </row>
    <row r="98" spans="1:11" x14ac:dyDescent="0.25">
      <c r="A98" s="3" t="s">
        <v>94</v>
      </c>
      <c r="B98" s="3" t="s">
        <v>116</v>
      </c>
      <c r="C98" s="3" t="s">
        <v>117</v>
      </c>
      <c r="D98" s="3" t="s">
        <v>90</v>
      </c>
      <c r="E98" s="5" t="s">
        <v>91</v>
      </c>
      <c r="F98" s="6">
        <v>1000</v>
      </c>
      <c r="G98" s="6">
        <v>1000</v>
      </c>
      <c r="H98" s="6">
        <v>0</v>
      </c>
      <c r="I98" s="6"/>
      <c r="J98" s="6">
        <f t="shared" si="1"/>
        <v>1000</v>
      </c>
      <c r="K98" s="6">
        <v>0</v>
      </c>
    </row>
    <row r="99" spans="1:11" x14ac:dyDescent="0.25">
      <c r="A99" s="34" t="s">
        <v>118</v>
      </c>
      <c r="B99" s="33"/>
      <c r="C99" s="33"/>
      <c r="D99" s="33"/>
      <c r="E99" s="33"/>
      <c r="F99" s="7">
        <v>522400</v>
      </c>
      <c r="G99" s="7">
        <v>575400</v>
      </c>
      <c r="H99" s="7">
        <v>470511.5</v>
      </c>
      <c r="I99" s="7">
        <f>SUM(I87:I98)</f>
        <v>0</v>
      </c>
      <c r="J99" s="8">
        <f t="shared" si="1"/>
        <v>575400</v>
      </c>
      <c r="K99" s="7">
        <v>81.77</v>
      </c>
    </row>
    <row r="100" spans="1:11" x14ac:dyDescent="0.25">
      <c r="A100" s="3" t="s">
        <v>94</v>
      </c>
      <c r="B100" s="3" t="s">
        <v>119</v>
      </c>
      <c r="C100" s="3" t="s">
        <v>120</v>
      </c>
      <c r="D100" s="3" t="s">
        <v>97</v>
      </c>
      <c r="E100" s="5" t="s">
        <v>98</v>
      </c>
      <c r="F100" s="6">
        <v>550000</v>
      </c>
      <c r="G100" s="6">
        <v>550000</v>
      </c>
      <c r="H100" s="6">
        <v>518694</v>
      </c>
      <c r="I100" s="11">
        <v>20000</v>
      </c>
      <c r="J100" s="6">
        <f t="shared" si="1"/>
        <v>570000</v>
      </c>
      <c r="K100" s="6">
        <v>94.308000000000007</v>
      </c>
    </row>
    <row r="101" spans="1:11" x14ac:dyDescent="0.25">
      <c r="A101" s="3" t="s">
        <v>94</v>
      </c>
      <c r="B101" s="3" t="s">
        <v>119</v>
      </c>
      <c r="C101" s="3" t="s">
        <v>120</v>
      </c>
      <c r="D101" s="3" t="s">
        <v>47</v>
      </c>
      <c r="E101" s="5" t="s">
        <v>48</v>
      </c>
      <c r="F101" s="6">
        <v>86000</v>
      </c>
      <c r="G101" s="6">
        <v>86000</v>
      </c>
      <c r="H101" s="6">
        <v>88340</v>
      </c>
      <c r="I101" s="11">
        <v>4000</v>
      </c>
      <c r="J101" s="6">
        <f t="shared" si="1"/>
        <v>90000</v>
      </c>
      <c r="K101" s="6">
        <v>102.72093023255815</v>
      </c>
    </row>
    <row r="102" spans="1:11" x14ac:dyDescent="0.25">
      <c r="A102" s="3" t="s">
        <v>94</v>
      </c>
      <c r="B102" s="3" t="s">
        <v>119</v>
      </c>
      <c r="C102" s="3" t="s">
        <v>120</v>
      </c>
      <c r="D102" s="3" t="s">
        <v>49</v>
      </c>
      <c r="E102" s="5" t="s">
        <v>50</v>
      </c>
      <c r="F102" s="6">
        <v>135000</v>
      </c>
      <c r="G102" s="6">
        <v>135000</v>
      </c>
      <c r="H102" s="6">
        <v>130176</v>
      </c>
      <c r="I102" s="11">
        <v>7500</v>
      </c>
      <c r="J102" s="6">
        <f t="shared" si="1"/>
        <v>142500</v>
      </c>
      <c r="K102" s="6">
        <v>96.426666666666662</v>
      </c>
    </row>
    <row r="103" spans="1:11" x14ac:dyDescent="0.25">
      <c r="A103" s="3" t="s">
        <v>94</v>
      </c>
      <c r="B103" s="3" t="s">
        <v>119</v>
      </c>
      <c r="C103" s="3" t="s">
        <v>120</v>
      </c>
      <c r="D103" s="3" t="s">
        <v>51</v>
      </c>
      <c r="E103" s="5" t="s">
        <v>52</v>
      </c>
      <c r="F103" s="6">
        <v>58000</v>
      </c>
      <c r="G103" s="6">
        <v>58000</v>
      </c>
      <c r="H103" s="6">
        <v>46861</v>
      </c>
      <c r="I103" s="11"/>
      <c r="J103" s="6">
        <f t="shared" si="1"/>
        <v>58000</v>
      </c>
      <c r="K103" s="6">
        <v>80.794827586206893</v>
      </c>
    </row>
    <row r="104" spans="1:11" x14ac:dyDescent="0.25">
      <c r="A104" s="3" t="s">
        <v>94</v>
      </c>
      <c r="B104" s="3" t="s">
        <v>119</v>
      </c>
      <c r="C104" s="3" t="s">
        <v>120</v>
      </c>
      <c r="D104" s="3" t="s">
        <v>57</v>
      </c>
      <c r="E104" s="5" t="s">
        <v>58</v>
      </c>
      <c r="F104" s="6">
        <v>2000</v>
      </c>
      <c r="G104" s="6">
        <v>2000</v>
      </c>
      <c r="H104" s="6">
        <v>0</v>
      </c>
      <c r="I104" s="11">
        <v>-2000</v>
      </c>
      <c r="J104" s="6">
        <f t="shared" si="1"/>
        <v>0</v>
      </c>
      <c r="K104" s="6">
        <v>0</v>
      </c>
    </row>
    <row r="105" spans="1:11" x14ac:dyDescent="0.25">
      <c r="A105" s="3" t="s">
        <v>94</v>
      </c>
      <c r="B105" s="3" t="s">
        <v>119</v>
      </c>
      <c r="C105" s="3" t="s">
        <v>120</v>
      </c>
      <c r="D105" s="3" t="s">
        <v>59</v>
      </c>
      <c r="E105" s="5" t="s">
        <v>60</v>
      </c>
      <c r="F105" s="6">
        <v>10000</v>
      </c>
      <c r="G105" s="6">
        <v>10000</v>
      </c>
      <c r="H105" s="6">
        <v>2999</v>
      </c>
      <c r="I105" s="11">
        <v>-5000</v>
      </c>
      <c r="J105" s="6">
        <f t="shared" si="1"/>
        <v>5000</v>
      </c>
      <c r="K105" s="6">
        <v>29.99</v>
      </c>
    </row>
    <row r="106" spans="1:11" x14ac:dyDescent="0.25">
      <c r="A106" s="3" t="s">
        <v>94</v>
      </c>
      <c r="B106" s="3" t="s">
        <v>119</v>
      </c>
      <c r="C106" s="3" t="s">
        <v>120</v>
      </c>
      <c r="D106" s="3" t="s">
        <v>99</v>
      </c>
      <c r="E106" s="5" t="s">
        <v>100</v>
      </c>
      <c r="F106" s="6">
        <v>70000</v>
      </c>
      <c r="G106" s="6">
        <v>40000</v>
      </c>
      <c r="H106" s="6">
        <v>36358</v>
      </c>
      <c r="I106" s="11"/>
      <c r="J106" s="6">
        <f t="shared" si="1"/>
        <v>40000</v>
      </c>
      <c r="K106" s="6">
        <v>90.894999999999996</v>
      </c>
    </row>
    <row r="107" spans="1:11" x14ac:dyDescent="0.25">
      <c r="A107" s="3" t="s">
        <v>94</v>
      </c>
      <c r="B107" s="3" t="s">
        <v>119</v>
      </c>
      <c r="C107" s="3" t="s">
        <v>120</v>
      </c>
      <c r="D107" s="3" t="s">
        <v>28</v>
      </c>
      <c r="E107" s="5" t="s">
        <v>29</v>
      </c>
      <c r="F107" s="6">
        <v>14000</v>
      </c>
      <c r="G107" s="6">
        <v>14000</v>
      </c>
      <c r="H107" s="6">
        <v>14720</v>
      </c>
      <c r="I107" s="11">
        <v>6000</v>
      </c>
      <c r="J107" s="6">
        <f t="shared" si="1"/>
        <v>20000</v>
      </c>
      <c r="K107" s="6">
        <v>105.14285714285714</v>
      </c>
    </row>
    <row r="108" spans="1:11" x14ac:dyDescent="0.25">
      <c r="A108" s="3" t="s">
        <v>94</v>
      </c>
      <c r="B108" s="3" t="s">
        <v>119</v>
      </c>
      <c r="C108" s="3" t="s">
        <v>120</v>
      </c>
      <c r="D108" s="3" t="s">
        <v>61</v>
      </c>
      <c r="E108" s="5" t="s">
        <v>62</v>
      </c>
      <c r="F108" s="6">
        <v>10000</v>
      </c>
      <c r="G108" s="6">
        <v>10000</v>
      </c>
      <c r="H108" s="6">
        <v>8414</v>
      </c>
      <c r="I108" s="11"/>
      <c r="J108" s="6">
        <f t="shared" si="1"/>
        <v>10000</v>
      </c>
      <c r="K108" s="6">
        <v>84.14</v>
      </c>
    </row>
    <row r="109" spans="1:11" x14ac:dyDescent="0.25">
      <c r="A109" s="3" t="s">
        <v>94</v>
      </c>
      <c r="B109" s="3" t="s">
        <v>119</v>
      </c>
      <c r="C109" s="3" t="s">
        <v>120</v>
      </c>
      <c r="D109" s="3" t="s">
        <v>65</v>
      </c>
      <c r="E109" s="5" t="s">
        <v>66</v>
      </c>
      <c r="F109" s="6">
        <v>40000</v>
      </c>
      <c r="G109" s="6">
        <v>70000</v>
      </c>
      <c r="H109" s="6">
        <v>52370</v>
      </c>
      <c r="I109" s="11">
        <v>-10000</v>
      </c>
      <c r="J109" s="6">
        <f t="shared" si="1"/>
        <v>60000</v>
      </c>
      <c r="K109" s="6">
        <v>74.814285714285717</v>
      </c>
    </row>
    <row r="110" spans="1:11" x14ac:dyDescent="0.25">
      <c r="A110" s="3" t="s">
        <v>94</v>
      </c>
      <c r="B110" s="3" t="s">
        <v>119</v>
      </c>
      <c r="C110" s="3" t="s">
        <v>120</v>
      </c>
      <c r="D110" s="3" t="s">
        <v>69</v>
      </c>
      <c r="E110" s="5" t="s">
        <v>70</v>
      </c>
      <c r="F110" s="6">
        <v>5000</v>
      </c>
      <c r="G110" s="6">
        <v>5000</v>
      </c>
      <c r="H110" s="6">
        <v>4843.5</v>
      </c>
      <c r="I110" s="11"/>
      <c r="J110" s="6">
        <f t="shared" si="1"/>
        <v>5000</v>
      </c>
      <c r="K110" s="6">
        <v>96.87</v>
      </c>
    </row>
    <row r="111" spans="1:11" x14ac:dyDescent="0.25">
      <c r="A111" s="3" t="s">
        <v>94</v>
      </c>
      <c r="B111" s="3" t="s">
        <v>119</v>
      </c>
      <c r="C111" s="3" t="s">
        <v>120</v>
      </c>
      <c r="D111" s="3" t="s">
        <v>121</v>
      </c>
      <c r="E111" s="5" t="s">
        <v>122</v>
      </c>
      <c r="F111" s="6">
        <v>12000</v>
      </c>
      <c r="G111" s="6">
        <v>12000</v>
      </c>
      <c r="H111" s="6">
        <v>10220</v>
      </c>
      <c r="I111" s="11"/>
      <c r="J111" s="6">
        <f t="shared" si="1"/>
        <v>12000</v>
      </c>
      <c r="K111" s="6">
        <v>85.166666666666671</v>
      </c>
    </row>
    <row r="112" spans="1:11" x14ac:dyDescent="0.25">
      <c r="A112" s="3" t="s">
        <v>94</v>
      </c>
      <c r="B112" s="3" t="s">
        <v>119</v>
      </c>
      <c r="C112" s="3" t="s">
        <v>120</v>
      </c>
      <c r="D112" s="3" t="s">
        <v>30</v>
      </c>
      <c r="E112" s="5" t="s">
        <v>31</v>
      </c>
      <c r="F112" s="6">
        <v>34000</v>
      </c>
      <c r="G112" s="6">
        <v>34000</v>
      </c>
      <c r="H112" s="6">
        <v>29369.33</v>
      </c>
      <c r="I112" s="11">
        <v>-3000</v>
      </c>
      <c r="J112" s="6">
        <f t="shared" si="1"/>
        <v>31000</v>
      </c>
      <c r="K112" s="6">
        <v>86.380382352941183</v>
      </c>
    </row>
    <row r="113" spans="1:11" x14ac:dyDescent="0.25">
      <c r="A113" s="3" t="s">
        <v>94</v>
      </c>
      <c r="B113" s="3" t="s">
        <v>119</v>
      </c>
      <c r="C113" s="3" t="s">
        <v>120</v>
      </c>
      <c r="D113" s="3" t="s">
        <v>38</v>
      </c>
      <c r="E113" s="5" t="s">
        <v>39</v>
      </c>
      <c r="F113" s="6">
        <v>42000</v>
      </c>
      <c r="G113" s="6">
        <v>42000</v>
      </c>
      <c r="H113" s="6">
        <v>43082.96</v>
      </c>
      <c r="I113" s="11">
        <v>1500</v>
      </c>
      <c r="J113" s="6">
        <f t="shared" si="1"/>
        <v>43500</v>
      </c>
      <c r="K113" s="6">
        <v>102.5784761904762</v>
      </c>
    </row>
    <row r="114" spans="1:11" x14ac:dyDescent="0.25">
      <c r="A114" s="3" t="s">
        <v>94</v>
      </c>
      <c r="B114" s="3" t="s">
        <v>119</v>
      </c>
      <c r="C114" s="3" t="s">
        <v>120</v>
      </c>
      <c r="D114" s="3" t="s">
        <v>103</v>
      </c>
      <c r="E114" s="5" t="s">
        <v>104</v>
      </c>
      <c r="F114" s="6">
        <v>1000</v>
      </c>
      <c r="G114" s="6">
        <v>1000</v>
      </c>
      <c r="H114" s="6">
        <v>0</v>
      </c>
      <c r="I114" s="6"/>
      <c r="J114" s="6">
        <f t="shared" si="1"/>
        <v>1000</v>
      </c>
      <c r="K114" s="6">
        <v>0</v>
      </c>
    </row>
    <row r="115" spans="1:11" x14ac:dyDescent="0.25">
      <c r="A115" s="3" t="s">
        <v>94</v>
      </c>
      <c r="B115" s="3" t="s">
        <v>119</v>
      </c>
      <c r="C115" s="3" t="s">
        <v>120</v>
      </c>
      <c r="D115" s="3" t="s">
        <v>86</v>
      </c>
      <c r="E115" s="5" t="s">
        <v>87</v>
      </c>
      <c r="F115" s="6">
        <v>2000</v>
      </c>
      <c r="G115" s="6">
        <v>2000</v>
      </c>
      <c r="H115" s="6">
        <v>650</v>
      </c>
      <c r="I115" s="6"/>
      <c r="J115" s="6">
        <f t="shared" si="1"/>
        <v>2000</v>
      </c>
      <c r="K115" s="6">
        <v>32.5</v>
      </c>
    </row>
    <row r="116" spans="1:11" x14ac:dyDescent="0.25">
      <c r="A116" s="34" t="s">
        <v>123</v>
      </c>
      <c r="B116" s="33"/>
      <c r="C116" s="33"/>
      <c r="D116" s="33"/>
      <c r="E116" s="33"/>
      <c r="F116" s="7">
        <v>1071000</v>
      </c>
      <c r="G116" s="7">
        <v>1071000</v>
      </c>
      <c r="H116" s="7">
        <v>987097.79</v>
      </c>
      <c r="I116" s="7">
        <f>SUM(I100:I115)</f>
        <v>19000</v>
      </c>
      <c r="J116" s="8">
        <f t="shared" si="1"/>
        <v>1090000</v>
      </c>
      <c r="K116" s="7">
        <v>92.17</v>
      </c>
    </row>
    <row r="117" spans="1:11" x14ac:dyDescent="0.25">
      <c r="A117" s="3" t="s">
        <v>94</v>
      </c>
      <c r="B117" s="3" t="s">
        <v>124</v>
      </c>
      <c r="C117" s="3" t="s">
        <v>125</v>
      </c>
      <c r="D117" s="3" t="s">
        <v>97</v>
      </c>
      <c r="E117" s="5" t="s">
        <v>98</v>
      </c>
      <c r="F117" s="6">
        <v>0</v>
      </c>
      <c r="G117" s="6">
        <v>0</v>
      </c>
      <c r="H117" s="6">
        <v>0</v>
      </c>
      <c r="I117" s="6"/>
      <c r="J117" s="6">
        <f t="shared" si="1"/>
        <v>0</v>
      </c>
      <c r="K117" s="6">
        <v>0</v>
      </c>
    </row>
    <row r="118" spans="1:11" x14ac:dyDescent="0.25">
      <c r="A118" s="3" t="s">
        <v>94</v>
      </c>
      <c r="B118" s="3" t="s">
        <v>124</v>
      </c>
      <c r="C118" s="3" t="s">
        <v>125</v>
      </c>
      <c r="D118" s="3" t="s">
        <v>47</v>
      </c>
      <c r="E118" s="5" t="s">
        <v>48</v>
      </c>
      <c r="F118" s="6">
        <v>25000</v>
      </c>
      <c r="G118" s="6">
        <v>25000</v>
      </c>
      <c r="H118" s="6">
        <v>19990</v>
      </c>
      <c r="I118" s="6"/>
      <c r="J118" s="6">
        <f t="shared" si="1"/>
        <v>25000</v>
      </c>
      <c r="K118" s="6">
        <v>79.959999999999994</v>
      </c>
    </row>
    <row r="119" spans="1:11" x14ac:dyDescent="0.25">
      <c r="A119" s="3" t="s">
        <v>94</v>
      </c>
      <c r="B119" s="3" t="s">
        <v>124</v>
      </c>
      <c r="C119" s="3" t="s">
        <v>125</v>
      </c>
      <c r="D119" s="3" t="s">
        <v>49</v>
      </c>
      <c r="E119" s="5" t="s">
        <v>50</v>
      </c>
      <c r="F119" s="6">
        <v>3000</v>
      </c>
      <c r="G119" s="6">
        <v>3000</v>
      </c>
      <c r="H119" s="6">
        <v>0</v>
      </c>
      <c r="I119" s="6"/>
      <c r="J119" s="6">
        <f t="shared" si="1"/>
        <v>3000</v>
      </c>
      <c r="K119" s="6">
        <v>0</v>
      </c>
    </row>
    <row r="120" spans="1:11" x14ac:dyDescent="0.25">
      <c r="A120" s="3" t="s">
        <v>94</v>
      </c>
      <c r="B120" s="3" t="s">
        <v>124</v>
      </c>
      <c r="C120" s="3" t="s">
        <v>125</v>
      </c>
      <c r="D120" s="3" t="s">
        <v>51</v>
      </c>
      <c r="E120" s="5" t="s">
        <v>52</v>
      </c>
      <c r="F120" s="6">
        <v>1000</v>
      </c>
      <c r="G120" s="6">
        <v>1000</v>
      </c>
      <c r="H120" s="6">
        <v>0</v>
      </c>
      <c r="I120" s="6"/>
      <c r="J120" s="6">
        <f t="shared" si="1"/>
        <v>1000</v>
      </c>
      <c r="K120" s="6">
        <v>0</v>
      </c>
    </row>
    <row r="121" spans="1:11" x14ac:dyDescent="0.25">
      <c r="A121" s="3" t="s">
        <v>94</v>
      </c>
      <c r="B121" s="3" t="s">
        <v>124</v>
      </c>
      <c r="C121" s="3" t="s">
        <v>125</v>
      </c>
      <c r="D121" s="3" t="s">
        <v>126</v>
      </c>
      <c r="E121" s="5" t="s">
        <v>127</v>
      </c>
      <c r="F121" s="6">
        <v>5000</v>
      </c>
      <c r="G121" s="6">
        <v>5000</v>
      </c>
      <c r="H121" s="6">
        <v>0</v>
      </c>
      <c r="I121" s="6"/>
      <c r="J121" s="6">
        <f t="shared" si="1"/>
        <v>5000</v>
      </c>
      <c r="K121" s="6">
        <v>0</v>
      </c>
    </row>
    <row r="122" spans="1:11" x14ac:dyDescent="0.25">
      <c r="A122" s="3" t="s">
        <v>94</v>
      </c>
      <c r="B122" s="3" t="s">
        <v>124</v>
      </c>
      <c r="C122" s="3" t="s">
        <v>125</v>
      </c>
      <c r="D122" s="3" t="s">
        <v>59</v>
      </c>
      <c r="E122" s="5" t="s">
        <v>60</v>
      </c>
      <c r="F122" s="6">
        <v>10000</v>
      </c>
      <c r="G122" s="6">
        <v>35000</v>
      </c>
      <c r="H122" s="6">
        <v>10900</v>
      </c>
      <c r="I122" s="6"/>
      <c r="J122" s="6">
        <f t="shared" si="1"/>
        <v>35000</v>
      </c>
      <c r="K122" s="6">
        <v>31.142857142857142</v>
      </c>
    </row>
    <row r="123" spans="1:11" x14ac:dyDescent="0.25">
      <c r="A123" s="3" t="s">
        <v>94</v>
      </c>
      <c r="B123" s="3" t="s">
        <v>124</v>
      </c>
      <c r="C123" s="3" t="s">
        <v>125</v>
      </c>
      <c r="D123" s="3" t="s">
        <v>28</v>
      </c>
      <c r="E123" s="5" t="s">
        <v>29</v>
      </c>
      <c r="F123" s="6">
        <v>80000</v>
      </c>
      <c r="G123" s="6">
        <v>80000</v>
      </c>
      <c r="H123" s="6">
        <v>15299</v>
      </c>
      <c r="I123" s="11">
        <v>-10000</v>
      </c>
      <c r="J123" s="6">
        <f t="shared" si="1"/>
        <v>70000</v>
      </c>
      <c r="K123" s="6">
        <v>19.123750000000001</v>
      </c>
    </row>
    <row r="124" spans="1:11" x14ac:dyDescent="0.25">
      <c r="A124" s="3" t="s">
        <v>94</v>
      </c>
      <c r="B124" s="3" t="s">
        <v>124</v>
      </c>
      <c r="C124" s="3" t="s">
        <v>125</v>
      </c>
      <c r="D124" s="3" t="s">
        <v>128</v>
      </c>
      <c r="E124" s="5" t="s">
        <v>129</v>
      </c>
      <c r="F124" s="6">
        <v>1000</v>
      </c>
      <c r="G124" s="6">
        <v>1000</v>
      </c>
      <c r="H124" s="6">
        <v>0</v>
      </c>
      <c r="I124" s="11">
        <v>-1000</v>
      </c>
      <c r="J124" s="6">
        <f t="shared" si="1"/>
        <v>0</v>
      </c>
      <c r="K124" s="6">
        <v>0</v>
      </c>
    </row>
    <row r="125" spans="1:11" x14ac:dyDescent="0.25">
      <c r="A125" s="3" t="s">
        <v>94</v>
      </c>
      <c r="B125" s="3" t="s">
        <v>124</v>
      </c>
      <c r="C125" s="3" t="s">
        <v>125</v>
      </c>
      <c r="D125" s="3" t="s">
        <v>30</v>
      </c>
      <c r="E125" s="5" t="s">
        <v>31</v>
      </c>
      <c r="F125" s="6">
        <v>410000</v>
      </c>
      <c r="G125" s="6">
        <v>385000</v>
      </c>
      <c r="H125" s="6">
        <v>319395.40999999997</v>
      </c>
      <c r="I125" s="11">
        <v>-20000</v>
      </c>
      <c r="J125" s="6">
        <f t="shared" si="1"/>
        <v>365000</v>
      </c>
      <c r="K125" s="6">
        <v>82.959846753246751</v>
      </c>
    </row>
    <row r="126" spans="1:11" x14ac:dyDescent="0.25">
      <c r="A126" s="3" t="s">
        <v>94</v>
      </c>
      <c r="B126" s="3" t="s">
        <v>124</v>
      </c>
      <c r="C126" s="3" t="s">
        <v>125</v>
      </c>
      <c r="D126" s="3" t="s">
        <v>86</v>
      </c>
      <c r="E126" s="5" t="s">
        <v>87</v>
      </c>
      <c r="F126" s="6">
        <v>4000</v>
      </c>
      <c r="G126" s="6">
        <v>1900</v>
      </c>
      <c r="H126" s="6">
        <v>625</v>
      </c>
      <c r="I126" s="11"/>
      <c r="J126" s="6">
        <f t="shared" si="1"/>
        <v>1900</v>
      </c>
      <c r="K126" s="6">
        <v>32.89473684210526</v>
      </c>
    </row>
    <row r="127" spans="1:11" x14ac:dyDescent="0.25">
      <c r="A127" s="3" t="s">
        <v>94</v>
      </c>
      <c r="B127" s="3" t="s">
        <v>124</v>
      </c>
      <c r="C127" s="3" t="s">
        <v>125</v>
      </c>
      <c r="D127" s="3" t="s">
        <v>130</v>
      </c>
      <c r="E127" s="5" t="s">
        <v>131</v>
      </c>
      <c r="F127" s="6">
        <v>5000</v>
      </c>
      <c r="G127" s="6">
        <v>5000</v>
      </c>
      <c r="H127" s="6">
        <v>1975</v>
      </c>
      <c r="I127" s="11">
        <v>-2000</v>
      </c>
      <c r="J127" s="6">
        <f t="shared" si="1"/>
        <v>3000</v>
      </c>
      <c r="K127" s="6">
        <v>39.5</v>
      </c>
    </row>
    <row r="128" spans="1:11" x14ac:dyDescent="0.25">
      <c r="A128" s="3" t="s">
        <v>94</v>
      </c>
      <c r="B128" s="3" t="s">
        <v>124</v>
      </c>
      <c r="C128" s="3" t="s">
        <v>125</v>
      </c>
      <c r="D128" s="3" t="s">
        <v>90</v>
      </c>
      <c r="E128" s="5" t="s">
        <v>91</v>
      </c>
      <c r="F128" s="6">
        <v>6000</v>
      </c>
      <c r="G128" s="6">
        <v>18453</v>
      </c>
      <c r="H128" s="6">
        <v>18391</v>
      </c>
      <c r="I128" s="6"/>
      <c r="J128" s="6">
        <f t="shared" si="1"/>
        <v>18453</v>
      </c>
      <c r="K128" s="6">
        <v>99.664011271879914</v>
      </c>
    </row>
    <row r="129" spans="1:11" x14ac:dyDescent="0.25">
      <c r="A129" s="34" t="s">
        <v>132</v>
      </c>
      <c r="B129" s="33"/>
      <c r="C129" s="33"/>
      <c r="D129" s="33"/>
      <c r="E129" s="33"/>
      <c r="F129" s="7">
        <v>550000</v>
      </c>
      <c r="G129" s="7">
        <v>560353</v>
      </c>
      <c r="H129" s="7">
        <v>386575.41</v>
      </c>
      <c r="I129" s="7">
        <f>SUM(I117:I128)</f>
        <v>-33000</v>
      </c>
      <c r="J129" s="8">
        <f t="shared" ref="J129:J193" si="2">G129+I129</f>
        <v>527353</v>
      </c>
      <c r="K129" s="7">
        <v>68.989999999999995</v>
      </c>
    </row>
    <row r="130" spans="1:11" x14ac:dyDescent="0.25">
      <c r="A130" s="3" t="s">
        <v>94</v>
      </c>
      <c r="B130" s="3" t="s">
        <v>133</v>
      </c>
      <c r="C130" s="3" t="s">
        <v>134</v>
      </c>
      <c r="D130" s="3" t="s">
        <v>97</v>
      </c>
      <c r="E130" s="5" t="s">
        <v>98</v>
      </c>
      <c r="F130" s="6">
        <v>900000</v>
      </c>
      <c r="G130" s="6">
        <v>860000</v>
      </c>
      <c r="H130" s="6">
        <v>763372</v>
      </c>
      <c r="I130" s="6"/>
      <c r="J130" s="6">
        <f t="shared" si="2"/>
        <v>860000</v>
      </c>
      <c r="K130" s="6">
        <v>88.764186046511625</v>
      </c>
    </row>
    <row r="131" spans="1:11" x14ac:dyDescent="0.25">
      <c r="A131" s="3" t="s">
        <v>94</v>
      </c>
      <c r="B131" s="3" t="s">
        <v>133</v>
      </c>
      <c r="C131" s="3" t="s">
        <v>134</v>
      </c>
      <c r="D131" s="3" t="s">
        <v>47</v>
      </c>
      <c r="E131" s="5" t="s">
        <v>48</v>
      </c>
      <c r="F131" s="6">
        <v>5000</v>
      </c>
      <c r="G131" s="6">
        <v>5000</v>
      </c>
      <c r="H131" s="6">
        <v>0</v>
      </c>
      <c r="I131" s="11">
        <v>-5000</v>
      </c>
      <c r="J131" s="6">
        <f t="shared" si="2"/>
        <v>0</v>
      </c>
      <c r="K131" s="6">
        <v>0</v>
      </c>
    </row>
    <row r="132" spans="1:11" x14ac:dyDescent="0.25">
      <c r="A132" s="3" t="s">
        <v>94</v>
      </c>
      <c r="B132" s="3" t="s">
        <v>133</v>
      </c>
      <c r="C132" s="3" t="s">
        <v>134</v>
      </c>
      <c r="D132" s="3" t="s">
        <v>49</v>
      </c>
      <c r="E132" s="5" t="s">
        <v>50</v>
      </c>
      <c r="F132" s="6">
        <v>190000</v>
      </c>
      <c r="G132" s="6">
        <v>190000</v>
      </c>
      <c r="H132" s="6">
        <v>192091</v>
      </c>
      <c r="I132" s="11">
        <v>20000</v>
      </c>
      <c r="J132" s="6">
        <f t="shared" si="2"/>
        <v>210000</v>
      </c>
      <c r="K132" s="6">
        <v>101.10052631578948</v>
      </c>
    </row>
    <row r="133" spans="1:11" x14ac:dyDescent="0.25">
      <c r="A133" s="3" t="s">
        <v>94</v>
      </c>
      <c r="B133" s="3" t="s">
        <v>133</v>
      </c>
      <c r="C133" s="3" t="s">
        <v>134</v>
      </c>
      <c r="D133" s="3" t="s">
        <v>51</v>
      </c>
      <c r="E133" s="5" t="s">
        <v>52</v>
      </c>
      <c r="F133" s="6">
        <v>85000</v>
      </c>
      <c r="G133" s="6">
        <v>80000</v>
      </c>
      <c r="H133" s="6">
        <v>69156</v>
      </c>
      <c r="I133" s="11"/>
      <c r="J133" s="6">
        <f t="shared" si="2"/>
        <v>80000</v>
      </c>
      <c r="K133" s="6">
        <v>86.444999999999993</v>
      </c>
    </row>
    <row r="134" spans="1:11" x14ac:dyDescent="0.25">
      <c r="A134" s="3" t="s">
        <v>94</v>
      </c>
      <c r="B134" s="3" t="s">
        <v>133</v>
      </c>
      <c r="C134" s="3" t="s">
        <v>134</v>
      </c>
      <c r="D134" s="3" t="s">
        <v>55</v>
      </c>
      <c r="E134" s="5" t="s">
        <v>56</v>
      </c>
      <c r="F134" s="6">
        <v>0</v>
      </c>
      <c r="G134" s="6">
        <v>0</v>
      </c>
      <c r="H134" s="6">
        <v>518</v>
      </c>
      <c r="I134" s="11">
        <v>1000</v>
      </c>
      <c r="J134" s="6">
        <f t="shared" si="2"/>
        <v>1000</v>
      </c>
      <c r="K134" s="6">
        <v>0</v>
      </c>
    </row>
    <row r="135" spans="1:11" x14ac:dyDescent="0.25">
      <c r="A135" s="3" t="s">
        <v>94</v>
      </c>
      <c r="B135" s="3" t="s">
        <v>133</v>
      </c>
      <c r="C135" s="3" t="s">
        <v>134</v>
      </c>
      <c r="D135" s="3" t="s">
        <v>135</v>
      </c>
      <c r="E135" s="5" t="s">
        <v>136</v>
      </c>
      <c r="F135" s="6">
        <v>4000</v>
      </c>
      <c r="G135" s="6">
        <v>4000</v>
      </c>
      <c r="H135" s="6">
        <v>0</v>
      </c>
      <c r="I135" s="11">
        <v>-4000</v>
      </c>
      <c r="J135" s="6">
        <f t="shared" si="2"/>
        <v>0</v>
      </c>
      <c r="K135" s="6">
        <v>0</v>
      </c>
    </row>
    <row r="136" spans="1:11" x14ac:dyDescent="0.25">
      <c r="A136" s="3" t="s">
        <v>94</v>
      </c>
      <c r="B136" s="3" t="s">
        <v>133</v>
      </c>
      <c r="C136" s="3" t="s">
        <v>134</v>
      </c>
      <c r="D136" s="3" t="s">
        <v>57</v>
      </c>
      <c r="E136" s="5" t="s">
        <v>58</v>
      </c>
      <c r="F136" s="6">
        <v>1000</v>
      </c>
      <c r="G136" s="6">
        <v>1000</v>
      </c>
      <c r="H136" s="6">
        <v>0</v>
      </c>
      <c r="I136" s="11"/>
      <c r="J136" s="6">
        <f t="shared" si="2"/>
        <v>1000</v>
      </c>
      <c r="K136" s="6">
        <v>0</v>
      </c>
    </row>
    <row r="137" spans="1:11" x14ac:dyDescent="0.25">
      <c r="A137" s="3" t="s">
        <v>94</v>
      </c>
      <c r="B137" s="3" t="s">
        <v>133</v>
      </c>
      <c r="C137" s="3" t="s">
        <v>134</v>
      </c>
      <c r="D137" s="3" t="s">
        <v>59</v>
      </c>
      <c r="E137" s="5" t="s">
        <v>60</v>
      </c>
      <c r="F137" s="6">
        <v>45000</v>
      </c>
      <c r="G137" s="6">
        <v>145000</v>
      </c>
      <c r="H137" s="6">
        <v>26159</v>
      </c>
      <c r="I137" s="11">
        <v>-112000</v>
      </c>
      <c r="J137" s="6">
        <f t="shared" si="2"/>
        <v>33000</v>
      </c>
      <c r="K137" s="6">
        <v>18.040689655172415</v>
      </c>
    </row>
    <row r="138" spans="1:11" x14ac:dyDescent="0.25">
      <c r="A138" s="3" t="s">
        <v>94</v>
      </c>
      <c r="B138" s="3" t="s">
        <v>133</v>
      </c>
      <c r="C138" s="3" t="s">
        <v>134</v>
      </c>
      <c r="D138" s="3" t="s">
        <v>28</v>
      </c>
      <c r="E138" s="5" t="s">
        <v>29</v>
      </c>
      <c r="F138" s="6">
        <v>40000</v>
      </c>
      <c r="G138" s="6">
        <v>40000</v>
      </c>
      <c r="H138" s="6">
        <v>40088</v>
      </c>
      <c r="I138" s="11">
        <v>1000</v>
      </c>
      <c r="J138" s="6">
        <f t="shared" si="2"/>
        <v>41000</v>
      </c>
      <c r="K138" s="6">
        <v>100.22</v>
      </c>
    </row>
    <row r="139" spans="1:11" x14ac:dyDescent="0.25">
      <c r="A139" s="3" t="s">
        <v>94</v>
      </c>
      <c r="B139" s="3" t="s">
        <v>133</v>
      </c>
      <c r="C139" s="3" t="s">
        <v>134</v>
      </c>
      <c r="D139" s="3" t="s">
        <v>61</v>
      </c>
      <c r="E139" s="5" t="s">
        <v>62</v>
      </c>
      <c r="F139" s="6">
        <v>70000</v>
      </c>
      <c r="G139" s="6">
        <v>70000</v>
      </c>
      <c r="H139" s="6">
        <v>56320</v>
      </c>
      <c r="I139" s="11"/>
      <c r="J139" s="6">
        <f t="shared" si="2"/>
        <v>70000</v>
      </c>
      <c r="K139" s="6">
        <v>80.457142857142856</v>
      </c>
    </row>
    <row r="140" spans="1:11" x14ac:dyDescent="0.25">
      <c r="A140" s="3" t="s">
        <v>94</v>
      </c>
      <c r="B140" s="3" t="s">
        <v>133</v>
      </c>
      <c r="C140" s="3" t="s">
        <v>134</v>
      </c>
      <c r="D140" s="3" t="s">
        <v>101</v>
      </c>
      <c r="E140" s="5" t="s">
        <v>102</v>
      </c>
      <c r="F140" s="6">
        <v>130000</v>
      </c>
      <c r="G140" s="6">
        <v>130000</v>
      </c>
      <c r="H140" s="6">
        <v>103406</v>
      </c>
      <c r="I140" s="11"/>
      <c r="J140" s="6">
        <f t="shared" si="2"/>
        <v>130000</v>
      </c>
      <c r="K140" s="6">
        <v>79.543076923076924</v>
      </c>
    </row>
    <row r="141" spans="1:11" x14ac:dyDescent="0.25">
      <c r="A141" s="3" t="s">
        <v>94</v>
      </c>
      <c r="B141" s="3" t="s">
        <v>133</v>
      </c>
      <c r="C141" s="3" t="s">
        <v>134</v>
      </c>
      <c r="D141" s="3" t="s">
        <v>65</v>
      </c>
      <c r="E141" s="5" t="s">
        <v>66</v>
      </c>
      <c r="F141" s="6">
        <v>94000</v>
      </c>
      <c r="G141" s="6">
        <v>94000</v>
      </c>
      <c r="H141" s="6">
        <v>77245.259999999995</v>
      </c>
      <c r="I141" s="11"/>
      <c r="J141" s="6">
        <f t="shared" si="2"/>
        <v>94000</v>
      </c>
      <c r="K141" s="6">
        <v>82.175808510638305</v>
      </c>
    </row>
    <row r="142" spans="1:11" x14ac:dyDescent="0.25">
      <c r="A142" s="3" t="s">
        <v>94</v>
      </c>
      <c r="B142" s="3" t="s">
        <v>133</v>
      </c>
      <c r="C142" s="3" t="s">
        <v>134</v>
      </c>
      <c r="D142" s="3" t="s">
        <v>69</v>
      </c>
      <c r="E142" s="5" t="s">
        <v>70</v>
      </c>
      <c r="F142" s="6">
        <v>5000</v>
      </c>
      <c r="G142" s="6">
        <v>5000</v>
      </c>
      <c r="H142" s="6">
        <v>1779</v>
      </c>
      <c r="I142" s="11">
        <v>-2500</v>
      </c>
      <c r="J142" s="6">
        <f t="shared" si="2"/>
        <v>2500</v>
      </c>
      <c r="K142" s="6">
        <v>35.58</v>
      </c>
    </row>
    <row r="143" spans="1:11" x14ac:dyDescent="0.25">
      <c r="A143" s="3" t="s">
        <v>94</v>
      </c>
      <c r="B143" s="3" t="s">
        <v>133</v>
      </c>
      <c r="C143" s="3" t="s">
        <v>134</v>
      </c>
      <c r="D143" s="3" t="s">
        <v>73</v>
      </c>
      <c r="E143" s="5" t="s">
        <v>74</v>
      </c>
      <c r="F143" s="6">
        <v>1000</v>
      </c>
      <c r="G143" s="6">
        <v>1000</v>
      </c>
      <c r="H143" s="6">
        <v>0</v>
      </c>
      <c r="I143" s="11">
        <v>-1000</v>
      </c>
      <c r="J143" s="6">
        <f t="shared" si="2"/>
        <v>0</v>
      </c>
      <c r="K143" s="6">
        <v>0</v>
      </c>
    </row>
    <row r="144" spans="1:11" x14ac:dyDescent="0.25">
      <c r="A144" s="3" t="s">
        <v>94</v>
      </c>
      <c r="B144" s="3" t="s">
        <v>133</v>
      </c>
      <c r="C144" s="3" t="s">
        <v>134</v>
      </c>
      <c r="D144" s="3" t="s">
        <v>30</v>
      </c>
      <c r="E144" s="5" t="s">
        <v>31</v>
      </c>
      <c r="F144" s="6">
        <v>8000</v>
      </c>
      <c r="G144" s="6">
        <v>8000</v>
      </c>
      <c r="H144" s="6">
        <v>11630</v>
      </c>
      <c r="I144" s="11">
        <v>4000</v>
      </c>
      <c r="J144" s="6">
        <f t="shared" si="2"/>
        <v>12000</v>
      </c>
      <c r="K144" s="6">
        <v>145.375</v>
      </c>
    </row>
    <row r="145" spans="1:12" x14ac:dyDescent="0.25">
      <c r="A145" s="3" t="s">
        <v>94</v>
      </c>
      <c r="B145" s="3" t="s">
        <v>133</v>
      </c>
      <c r="C145" s="3" t="s">
        <v>134</v>
      </c>
      <c r="D145" s="3" t="s">
        <v>38</v>
      </c>
      <c r="E145" s="5" t="s">
        <v>39</v>
      </c>
      <c r="F145" s="6">
        <v>310000</v>
      </c>
      <c r="G145" s="6">
        <v>310000</v>
      </c>
      <c r="H145" s="6">
        <v>118559</v>
      </c>
      <c r="I145" s="11">
        <v>-150000</v>
      </c>
      <c r="J145" s="6">
        <f t="shared" si="2"/>
        <v>160000</v>
      </c>
      <c r="K145" s="6">
        <v>38.244838709677417</v>
      </c>
    </row>
    <row r="146" spans="1:12" x14ac:dyDescent="0.25">
      <c r="A146" s="3" t="s">
        <v>94</v>
      </c>
      <c r="B146" s="3" t="s">
        <v>133</v>
      </c>
      <c r="C146" s="3" t="s">
        <v>134</v>
      </c>
      <c r="D146" s="3" t="s">
        <v>103</v>
      </c>
      <c r="E146" s="5" t="s">
        <v>104</v>
      </c>
      <c r="F146" s="6">
        <v>2000</v>
      </c>
      <c r="G146" s="6">
        <v>2000</v>
      </c>
      <c r="H146" s="6">
        <v>483</v>
      </c>
      <c r="I146" s="11">
        <v>-1500</v>
      </c>
      <c r="J146" s="6">
        <f t="shared" si="2"/>
        <v>500</v>
      </c>
      <c r="K146" s="6">
        <v>24.15</v>
      </c>
    </row>
    <row r="147" spans="1:12" x14ac:dyDescent="0.25">
      <c r="A147" s="3" t="s">
        <v>94</v>
      </c>
      <c r="B147" s="3" t="s">
        <v>133</v>
      </c>
      <c r="C147" s="3" t="s">
        <v>134</v>
      </c>
      <c r="D147" s="3" t="s">
        <v>137</v>
      </c>
      <c r="E147" s="5" t="s">
        <v>138</v>
      </c>
      <c r="F147" s="6">
        <v>3000</v>
      </c>
      <c r="G147" s="6">
        <v>8000</v>
      </c>
      <c r="H147" s="6">
        <v>5812</v>
      </c>
      <c r="I147" s="6"/>
      <c r="J147" s="6">
        <f t="shared" si="2"/>
        <v>8000</v>
      </c>
      <c r="K147" s="6">
        <v>72.650000000000006</v>
      </c>
    </row>
    <row r="148" spans="1:12" s="12" customFormat="1" x14ac:dyDescent="0.25">
      <c r="A148" s="3">
        <v>23</v>
      </c>
      <c r="B148" s="16" t="s">
        <v>133</v>
      </c>
      <c r="C148" s="3">
        <v>3392</v>
      </c>
      <c r="D148" s="3">
        <v>6122</v>
      </c>
      <c r="E148" s="5" t="s">
        <v>163</v>
      </c>
      <c r="F148" s="6">
        <v>0</v>
      </c>
      <c r="G148" s="6">
        <v>0</v>
      </c>
      <c r="H148" s="6"/>
      <c r="I148" s="6">
        <v>0</v>
      </c>
      <c r="J148" s="6">
        <v>0</v>
      </c>
      <c r="K148" s="6"/>
      <c r="L148" s="12" t="s">
        <v>444</v>
      </c>
    </row>
    <row r="149" spans="1:12" x14ac:dyDescent="0.25">
      <c r="A149" s="34" t="s">
        <v>139</v>
      </c>
      <c r="B149" s="33"/>
      <c r="C149" s="33"/>
      <c r="D149" s="33"/>
      <c r="E149" s="33"/>
      <c r="F149" s="7">
        <v>1893000</v>
      </c>
      <c r="G149" s="7">
        <v>1953000</v>
      </c>
      <c r="H149" s="7">
        <v>1466618.26</v>
      </c>
      <c r="I149" s="7">
        <f>SUM(I130:I148)</f>
        <v>-250000</v>
      </c>
      <c r="J149" s="8">
        <f t="shared" si="2"/>
        <v>1703000</v>
      </c>
      <c r="K149" s="7">
        <v>75.099999999999994</v>
      </c>
    </row>
    <row r="150" spans="1:12" x14ac:dyDescent="0.25">
      <c r="A150" s="3" t="s">
        <v>94</v>
      </c>
      <c r="B150" s="3" t="s">
        <v>140</v>
      </c>
      <c r="C150" s="3" t="s">
        <v>141</v>
      </c>
      <c r="D150" s="3" t="s">
        <v>97</v>
      </c>
      <c r="E150" s="5" t="s">
        <v>98</v>
      </c>
      <c r="F150" s="6">
        <v>510000</v>
      </c>
      <c r="G150" s="6">
        <v>480000</v>
      </c>
      <c r="H150" s="6">
        <v>416037</v>
      </c>
      <c r="I150" s="6"/>
      <c r="J150" s="6">
        <f t="shared" si="2"/>
        <v>480000</v>
      </c>
      <c r="K150" s="6">
        <v>86.674374999999998</v>
      </c>
    </row>
    <row r="151" spans="1:12" x14ac:dyDescent="0.25">
      <c r="A151" s="3" t="s">
        <v>94</v>
      </c>
      <c r="B151" s="3" t="s">
        <v>140</v>
      </c>
      <c r="C151" s="3" t="s">
        <v>141</v>
      </c>
      <c r="D151" s="3" t="s">
        <v>47</v>
      </c>
      <c r="E151" s="5" t="s">
        <v>48</v>
      </c>
      <c r="F151" s="6">
        <v>0</v>
      </c>
      <c r="G151" s="6">
        <v>30000</v>
      </c>
      <c r="H151" s="6">
        <v>39120</v>
      </c>
      <c r="I151" s="11">
        <v>22000</v>
      </c>
      <c r="J151" s="6">
        <f t="shared" si="2"/>
        <v>52000</v>
      </c>
      <c r="K151" s="6">
        <v>130.4</v>
      </c>
    </row>
    <row r="152" spans="1:12" x14ac:dyDescent="0.25">
      <c r="A152" s="3" t="s">
        <v>94</v>
      </c>
      <c r="B152" s="3" t="s">
        <v>140</v>
      </c>
      <c r="C152" s="3" t="s">
        <v>141</v>
      </c>
      <c r="D152" s="3" t="s">
        <v>49</v>
      </c>
      <c r="E152" s="5" t="s">
        <v>50</v>
      </c>
      <c r="F152" s="6">
        <v>127500</v>
      </c>
      <c r="G152" s="6">
        <v>127500</v>
      </c>
      <c r="H152" s="6">
        <v>104328</v>
      </c>
      <c r="I152" s="11"/>
      <c r="J152" s="6">
        <f t="shared" si="2"/>
        <v>127500</v>
      </c>
      <c r="K152" s="6">
        <v>81.825882352941179</v>
      </c>
    </row>
    <row r="153" spans="1:12" x14ac:dyDescent="0.25">
      <c r="A153" s="3" t="s">
        <v>94</v>
      </c>
      <c r="B153" s="3" t="s">
        <v>140</v>
      </c>
      <c r="C153" s="3" t="s">
        <v>141</v>
      </c>
      <c r="D153" s="3" t="s">
        <v>51</v>
      </c>
      <c r="E153" s="5" t="s">
        <v>52</v>
      </c>
      <c r="F153" s="6">
        <v>45900</v>
      </c>
      <c r="G153" s="6">
        <v>45900</v>
      </c>
      <c r="H153" s="6">
        <v>37566</v>
      </c>
      <c r="I153" s="11"/>
      <c r="J153" s="6">
        <f t="shared" si="2"/>
        <v>45900</v>
      </c>
      <c r="K153" s="6">
        <v>81.843137254901961</v>
      </c>
    </row>
    <row r="154" spans="1:12" x14ac:dyDescent="0.25">
      <c r="A154" s="3" t="s">
        <v>94</v>
      </c>
      <c r="B154" s="3" t="s">
        <v>140</v>
      </c>
      <c r="C154" s="3" t="s">
        <v>141</v>
      </c>
      <c r="D154" s="3" t="s">
        <v>59</v>
      </c>
      <c r="E154" s="5" t="s">
        <v>60</v>
      </c>
      <c r="F154" s="6">
        <v>12000</v>
      </c>
      <c r="G154" s="6">
        <v>25000</v>
      </c>
      <c r="H154" s="6">
        <v>24905</v>
      </c>
      <c r="I154" s="11">
        <v>11000</v>
      </c>
      <c r="J154" s="6">
        <f t="shared" si="2"/>
        <v>36000</v>
      </c>
      <c r="K154" s="6">
        <v>99.62</v>
      </c>
      <c r="L154" t="s">
        <v>445</v>
      </c>
    </row>
    <row r="155" spans="1:12" x14ac:dyDescent="0.25">
      <c r="A155" s="3" t="s">
        <v>94</v>
      </c>
      <c r="B155" s="3" t="s">
        <v>140</v>
      </c>
      <c r="C155" s="3" t="s">
        <v>141</v>
      </c>
      <c r="D155" s="3" t="s">
        <v>28</v>
      </c>
      <c r="E155" s="5" t="s">
        <v>29</v>
      </c>
      <c r="F155" s="6">
        <v>37000</v>
      </c>
      <c r="G155" s="6">
        <v>39400</v>
      </c>
      <c r="H155" s="6">
        <v>37845</v>
      </c>
      <c r="I155" s="11"/>
      <c r="J155" s="6">
        <f t="shared" si="2"/>
        <v>39400</v>
      </c>
      <c r="K155" s="6">
        <v>96.05329949238579</v>
      </c>
    </row>
    <row r="156" spans="1:12" x14ac:dyDescent="0.25">
      <c r="A156" s="3" t="s">
        <v>94</v>
      </c>
      <c r="B156" s="3" t="s">
        <v>140</v>
      </c>
      <c r="C156" s="3" t="s">
        <v>141</v>
      </c>
      <c r="D156" s="3" t="s">
        <v>61</v>
      </c>
      <c r="E156" s="5" t="s">
        <v>62</v>
      </c>
      <c r="F156" s="6">
        <v>55000</v>
      </c>
      <c r="G156" s="6">
        <v>55000</v>
      </c>
      <c r="H156" s="6">
        <v>27134</v>
      </c>
      <c r="I156" s="11"/>
      <c r="J156" s="6">
        <f t="shared" si="2"/>
        <v>55000</v>
      </c>
      <c r="K156" s="6">
        <v>49.334545454545456</v>
      </c>
    </row>
    <row r="157" spans="1:12" x14ac:dyDescent="0.25">
      <c r="A157" s="3" t="s">
        <v>94</v>
      </c>
      <c r="B157" s="3" t="s">
        <v>140</v>
      </c>
      <c r="C157" s="3" t="s">
        <v>141</v>
      </c>
      <c r="D157" s="3" t="s">
        <v>101</v>
      </c>
      <c r="E157" s="5" t="s">
        <v>102</v>
      </c>
      <c r="F157" s="6">
        <v>210000</v>
      </c>
      <c r="G157" s="6">
        <v>210000</v>
      </c>
      <c r="H157" s="6">
        <v>147951</v>
      </c>
      <c r="I157" s="11">
        <v>-20000</v>
      </c>
      <c r="J157" s="6">
        <f t="shared" si="2"/>
        <v>190000</v>
      </c>
      <c r="K157" s="6">
        <v>70.452857142857141</v>
      </c>
    </row>
    <row r="158" spans="1:12" x14ac:dyDescent="0.25">
      <c r="A158" s="3" t="s">
        <v>94</v>
      </c>
      <c r="B158" s="3" t="s">
        <v>140</v>
      </c>
      <c r="C158" s="3" t="s">
        <v>141</v>
      </c>
      <c r="D158" s="3" t="s">
        <v>63</v>
      </c>
      <c r="E158" s="5" t="s">
        <v>64</v>
      </c>
      <c r="F158" s="6">
        <v>1000</v>
      </c>
      <c r="G158" s="6">
        <v>1000</v>
      </c>
      <c r="H158" s="6">
        <v>1000</v>
      </c>
      <c r="I158" s="6"/>
      <c r="J158" s="6">
        <f t="shared" si="2"/>
        <v>1000</v>
      </c>
      <c r="K158" s="6">
        <v>100</v>
      </c>
    </row>
    <row r="159" spans="1:12" x14ac:dyDescent="0.25">
      <c r="A159" s="3" t="s">
        <v>94</v>
      </c>
      <c r="B159" s="3" t="s">
        <v>140</v>
      </c>
      <c r="C159" s="3" t="s">
        <v>141</v>
      </c>
      <c r="D159" s="3" t="s">
        <v>65</v>
      </c>
      <c r="E159" s="5" t="s">
        <v>66</v>
      </c>
      <c r="F159" s="6">
        <v>75000</v>
      </c>
      <c r="G159" s="6">
        <v>75000</v>
      </c>
      <c r="H159" s="6">
        <v>68856.600000000006</v>
      </c>
      <c r="I159" s="6"/>
      <c r="J159" s="6">
        <f t="shared" si="2"/>
        <v>75000</v>
      </c>
      <c r="K159" s="6">
        <v>91.808800000000005</v>
      </c>
    </row>
    <row r="160" spans="1:12" x14ac:dyDescent="0.25">
      <c r="A160" s="3" t="s">
        <v>94</v>
      </c>
      <c r="B160" s="3" t="s">
        <v>140</v>
      </c>
      <c r="C160" s="3" t="s">
        <v>141</v>
      </c>
      <c r="D160" s="3" t="s">
        <v>30</v>
      </c>
      <c r="E160" s="5" t="s">
        <v>31</v>
      </c>
      <c r="F160" s="6">
        <v>1000</v>
      </c>
      <c r="G160" s="6">
        <v>1000</v>
      </c>
      <c r="H160" s="6">
        <v>0</v>
      </c>
      <c r="I160" s="6">
        <v>-1000</v>
      </c>
      <c r="J160" s="6">
        <f t="shared" si="2"/>
        <v>0</v>
      </c>
      <c r="K160" s="6">
        <v>0</v>
      </c>
    </row>
    <row r="161" spans="1:11" x14ac:dyDescent="0.25">
      <c r="A161" s="3" t="s">
        <v>94</v>
      </c>
      <c r="B161" s="3" t="s">
        <v>140</v>
      </c>
      <c r="C161" s="3" t="s">
        <v>141</v>
      </c>
      <c r="D161" s="3" t="s">
        <v>38</v>
      </c>
      <c r="E161" s="5" t="s">
        <v>39</v>
      </c>
      <c r="F161" s="6">
        <v>20000</v>
      </c>
      <c r="G161" s="6">
        <v>15000</v>
      </c>
      <c r="H161" s="6">
        <v>9040</v>
      </c>
      <c r="I161" s="6">
        <v>-5000</v>
      </c>
      <c r="J161" s="6">
        <f t="shared" si="2"/>
        <v>10000</v>
      </c>
      <c r="K161" s="6">
        <v>60.266666666666666</v>
      </c>
    </row>
    <row r="162" spans="1:11" x14ac:dyDescent="0.25">
      <c r="A162" s="3" t="s">
        <v>94</v>
      </c>
      <c r="B162" s="3" t="s">
        <v>140</v>
      </c>
      <c r="C162" s="3" t="s">
        <v>141</v>
      </c>
      <c r="D162" s="3" t="s">
        <v>137</v>
      </c>
      <c r="E162" s="5" t="s">
        <v>138</v>
      </c>
      <c r="F162" s="6">
        <v>0</v>
      </c>
      <c r="G162" s="6">
        <v>3000</v>
      </c>
      <c r="H162" s="6">
        <v>5662</v>
      </c>
      <c r="I162" s="6">
        <v>2700</v>
      </c>
      <c r="J162" s="6">
        <f t="shared" si="2"/>
        <v>5700</v>
      </c>
      <c r="K162" s="6">
        <v>188.73333333333332</v>
      </c>
    </row>
    <row r="163" spans="1:11" x14ac:dyDescent="0.25">
      <c r="A163" s="3" t="s">
        <v>94</v>
      </c>
      <c r="B163" s="3" t="s">
        <v>140</v>
      </c>
      <c r="C163" s="3" t="s">
        <v>141</v>
      </c>
      <c r="D163" s="3" t="s">
        <v>142</v>
      </c>
      <c r="E163" s="5" t="s">
        <v>143</v>
      </c>
      <c r="F163" s="6">
        <v>60000</v>
      </c>
      <c r="G163" s="6">
        <v>60000</v>
      </c>
      <c r="H163" s="6">
        <v>0</v>
      </c>
      <c r="I163" s="6">
        <v>-60000</v>
      </c>
      <c r="J163" s="6">
        <f t="shared" si="2"/>
        <v>0</v>
      </c>
      <c r="K163" s="6">
        <v>0</v>
      </c>
    </row>
    <row r="164" spans="1:11" x14ac:dyDescent="0.25">
      <c r="A164" s="34" t="s">
        <v>144</v>
      </c>
      <c r="B164" s="33"/>
      <c r="C164" s="33"/>
      <c r="D164" s="33"/>
      <c r="E164" s="33"/>
      <c r="F164" s="7">
        <v>1154400</v>
      </c>
      <c r="G164" s="7">
        <v>1167800</v>
      </c>
      <c r="H164" s="7">
        <v>919444.6</v>
      </c>
      <c r="I164" s="7">
        <f>SUM(I150:I163)</f>
        <v>-50300</v>
      </c>
      <c r="J164" s="8">
        <f t="shared" si="2"/>
        <v>1117500</v>
      </c>
      <c r="K164" s="7">
        <v>78.73</v>
      </c>
    </row>
    <row r="165" spans="1:11" x14ac:dyDescent="0.25">
      <c r="A165" s="3" t="s">
        <v>94</v>
      </c>
      <c r="B165" s="3" t="s">
        <v>145</v>
      </c>
      <c r="C165" s="3" t="s">
        <v>19</v>
      </c>
      <c r="D165" s="3" t="s">
        <v>28</v>
      </c>
      <c r="E165" s="5" t="s">
        <v>29</v>
      </c>
      <c r="F165" s="6">
        <v>12000</v>
      </c>
      <c r="G165" s="6">
        <v>12000</v>
      </c>
      <c r="H165" s="6">
        <v>1170</v>
      </c>
      <c r="I165" s="6"/>
      <c r="J165" s="6">
        <f t="shared" si="2"/>
        <v>12000</v>
      </c>
      <c r="K165" s="6">
        <v>9.75</v>
      </c>
    </row>
    <row r="166" spans="1:11" x14ac:dyDescent="0.25">
      <c r="A166" s="34" t="s">
        <v>146</v>
      </c>
      <c r="B166" s="33"/>
      <c r="C166" s="33"/>
      <c r="D166" s="33"/>
      <c r="E166" s="33"/>
      <c r="F166" s="7">
        <v>12000</v>
      </c>
      <c r="G166" s="7">
        <v>12000</v>
      </c>
      <c r="H166" s="7">
        <v>1170</v>
      </c>
      <c r="I166" s="7">
        <f>SUM(I165)</f>
        <v>0</v>
      </c>
      <c r="J166" s="8">
        <f t="shared" si="2"/>
        <v>12000</v>
      </c>
      <c r="K166" s="7">
        <v>9.75</v>
      </c>
    </row>
    <row r="167" spans="1:11" x14ac:dyDescent="0.25">
      <c r="A167" s="3" t="s">
        <v>94</v>
      </c>
      <c r="B167" s="3" t="s">
        <v>147</v>
      </c>
      <c r="C167" s="3" t="s">
        <v>34</v>
      </c>
      <c r="D167" s="3" t="s">
        <v>59</v>
      </c>
      <c r="E167" s="5" t="s">
        <v>60</v>
      </c>
      <c r="F167" s="6">
        <v>100000</v>
      </c>
      <c r="G167" s="6">
        <v>70000</v>
      </c>
      <c r="H167" s="6">
        <v>27590</v>
      </c>
      <c r="I167" s="11">
        <v>-40000</v>
      </c>
      <c r="J167" s="6">
        <f t="shared" si="2"/>
        <v>30000</v>
      </c>
      <c r="K167" s="6">
        <v>39.414285714285711</v>
      </c>
    </row>
    <row r="168" spans="1:11" x14ac:dyDescent="0.25">
      <c r="A168" s="3" t="s">
        <v>94</v>
      </c>
      <c r="B168" s="3" t="s">
        <v>147</v>
      </c>
      <c r="C168" s="3" t="s">
        <v>34</v>
      </c>
      <c r="D168" s="3" t="s">
        <v>28</v>
      </c>
      <c r="E168" s="5" t="s">
        <v>29</v>
      </c>
      <c r="F168" s="6">
        <v>30000</v>
      </c>
      <c r="G168" s="6">
        <v>10000</v>
      </c>
      <c r="H168" s="6">
        <v>240</v>
      </c>
      <c r="I168" s="11">
        <v>-9000</v>
      </c>
      <c r="J168" s="6">
        <f t="shared" si="2"/>
        <v>1000</v>
      </c>
      <c r="K168" s="6">
        <v>2.4</v>
      </c>
    </row>
    <row r="169" spans="1:11" x14ac:dyDescent="0.25">
      <c r="A169" s="3" t="s">
        <v>94</v>
      </c>
      <c r="B169" s="3" t="s">
        <v>147</v>
      </c>
      <c r="C169" s="3" t="s">
        <v>34</v>
      </c>
      <c r="D169" s="3" t="s">
        <v>30</v>
      </c>
      <c r="E169" s="5" t="s">
        <v>31</v>
      </c>
      <c r="F169" s="6">
        <v>30000</v>
      </c>
      <c r="G169" s="6">
        <v>10000</v>
      </c>
      <c r="H169" s="6">
        <v>847</v>
      </c>
      <c r="I169" s="11">
        <v>-9000</v>
      </c>
      <c r="J169" s="6">
        <f t="shared" si="2"/>
        <v>1000</v>
      </c>
      <c r="K169" s="6">
        <v>8.4700000000000006</v>
      </c>
    </row>
    <row r="170" spans="1:11" x14ac:dyDescent="0.25">
      <c r="A170" s="3" t="s">
        <v>94</v>
      </c>
      <c r="B170" s="3" t="s">
        <v>147</v>
      </c>
      <c r="C170" s="3" t="s">
        <v>34</v>
      </c>
      <c r="D170" s="3" t="s">
        <v>38</v>
      </c>
      <c r="E170" s="5" t="s">
        <v>39</v>
      </c>
      <c r="F170" s="6">
        <v>50000</v>
      </c>
      <c r="G170" s="6">
        <v>120000</v>
      </c>
      <c r="H170" s="6">
        <v>105329.13</v>
      </c>
      <c r="I170" s="11">
        <v>-10000</v>
      </c>
      <c r="J170" s="6">
        <f t="shared" si="2"/>
        <v>110000</v>
      </c>
      <c r="K170" s="6">
        <v>87.774275000000003</v>
      </c>
    </row>
    <row r="171" spans="1:11" x14ac:dyDescent="0.25">
      <c r="A171" s="34" t="s">
        <v>148</v>
      </c>
      <c r="B171" s="33"/>
      <c r="C171" s="33"/>
      <c r="D171" s="33"/>
      <c r="E171" s="33"/>
      <c r="F171" s="7">
        <v>210000</v>
      </c>
      <c r="G171" s="7">
        <v>210000</v>
      </c>
      <c r="H171" s="7">
        <v>134006.13</v>
      </c>
      <c r="I171" s="7">
        <f>SUM(I167:I170)</f>
        <v>-68000</v>
      </c>
      <c r="J171" s="8">
        <f t="shared" si="2"/>
        <v>142000</v>
      </c>
      <c r="K171" s="7">
        <v>63.81</v>
      </c>
    </row>
    <row r="172" spans="1:11" x14ac:dyDescent="0.25">
      <c r="A172" s="3" t="s">
        <v>94</v>
      </c>
      <c r="B172" s="3" t="s">
        <v>149</v>
      </c>
      <c r="C172" s="3" t="s">
        <v>150</v>
      </c>
      <c r="D172" s="3" t="s">
        <v>97</v>
      </c>
      <c r="E172" s="5" t="s">
        <v>98</v>
      </c>
      <c r="F172" s="6">
        <v>180000</v>
      </c>
      <c r="G172" s="6">
        <v>180000</v>
      </c>
      <c r="H172" s="6">
        <v>184853</v>
      </c>
      <c r="I172" s="11">
        <v>10000</v>
      </c>
      <c r="J172" s="6">
        <f t="shared" si="2"/>
        <v>190000</v>
      </c>
      <c r="K172" s="6">
        <v>102.69611111111111</v>
      </c>
    </row>
    <row r="173" spans="1:11" x14ac:dyDescent="0.25">
      <c r="A173" s="3" t="s">
        <v>94</v>
      </c>
      <c r="B173" s="3" t="s">
        <v>149</v>
      </c>
      <c r="C173" s="3" t="s">
        <v>150</v>
      </c>
      <c r="D173" s="3" t="s">
        <v>47</v>
      </c>
      <c r="E173" s="5" t="s">
        <v>48</v>
      </c>
      <c r="F173" s="6">
        <v>120000</v>
      </c>
      <c r="G173" s="6">
        <v>160000</v>
      </c>
      <c r="H173" s="6">
        <v>150220</v>
      </c>
      <c r="I173" s="11"/>
      <c r="J173" s="6">
        <f t="shared" si="2"/>
        <v>160000</v>
      </c>
      <c r="K173" s="6">
        <v>93.887500000000003</v>
      </c>
    </row>
    <row r="174" spans="1:11" x14ac:dyDescent="0.25">
      <c r="A174" s="3" t="s">
        <v>94</v>
      </c>
      <c r="B174" s="3" t="s">
        <v>149</v>
      </c>
      <c r="C174" s="3" t="s">
        <v>150</v>
      </c>
      <c r="D174" s="3" t="s">
        <v>49</v>
      </c>
      <c r="E174" s="5" t="s">
        <v>50</v>
      </c>
      <c r="F174" s="6">
        <v>45000</v>
      </c>
      <c r="G174" s="6">
        <v>45000</v>
      </c>
      <c r="H174" s="6">
        <v>46214</v>
      </c>
      <c r="I174" s="11">
        <v>2000</v>
      </c>
      <c r="J174" s="6">
        <f t="shared" si="2"/>
        <v>47000</v>
      </c>
      <c r="K174" s="6">
        <v>102.69777777777777</v>
      </c>
    </row>
    <row r="175" spans="1:11" x14ac:dyDescent="0.25">
      <c r="A175" s="3" t="s">
        <v>94</v>
      </c>
      <c r="B175" s="3" t="s">
        <v>149</v>
      </c>
      <c r="C175" s="3" t="s">
        <v>150</v>
      </c>
      <c r="D175" s="3" t="s">
        <v>51</v>
      </c>
      <c r="E175" s="5" t="s">
        <v>52</v>
      </c>
      <c r="F175" s="6">
        <v>17000</v>
      </c>
      <c r="G175" s="6">
        <v>17000</v>
      </c>
      <c r="H175" s="6">
        <v>16638</v>
      </c>
      <c r="I175" s="11"/>
      <c r="J175" s="6">
        <f t="shared" si="2"/>
        <v>17000</v>
      </c>
      <c r="K175" s="6">
        <v>97.870588235294122</v>
      </c>
    </row>
    <row r="176" spans="1:11" x14ac:dyDescent="0.25">
      <c r="A176" s="3" t="s">
        <v>94</v>
      </c>
      <c r="B176" s="3" t="s">
        <v>149</v>
      </c>
      <c r="C176" s="3" t="s">
        <v>150</v>
      </c>
      <c r="D176" s="3" t="s">
        <v>59</v>
      </c>
      <c r="E176" s="5" t="s">
        <v>60</v>
      </c>
      <c r="F176" s="6">
        <v>61000</v>
      </c>
      <c r="G176" s="6">
        <v>89000</v>
      </c>
      <c r="H176" s="6">
        <v>88364</v>
      </c>
      <c r="I176" s="11"/>
      <c r="J176" s="6">
        <f t="shared" si="2"/>
        <v>89000</v>
      </c>
      <c r="K176" s="6">
        <v>99.285393258426964</v>
      </c>
    </row>
    <row r="177" spans="1:11" x14ac:dyDescent="0.25">
      <c r="A177" s="3" t="s">
        <v>94</v>
      </c>
      <c r="B177" s="3" t="s">
        <v>149</v>
      </c>
      <c r="C177" s="3" t="s">
        <v>150</v>
      </c>
      <c r="D177" s="3" t="s">
        <v>99</v>
      </c>
      <c r="E177" s="5" t="s">
        <v>100</v>
      </c>
      <c r="F177" s="6">
        <v>200000</v>
      </c>
      <c r="G177" s="6">
        <v>240000</v>
      </c>
      <c r="H177" s="6">
        <v>223554.98</v>
      </c>
      <c r="I177" s="11">
        <v>-13000</v>
      </c>
      <c r="J177" s="6">
        <f t="shared" si="2"/>
        <v>227000</v>
      </c>
      <c r="K177" s="6">
        <v>93.147908333333334</v>
      </c>
    </row>
    <row r="178" spans="1:11" x14ac:dyDescent="0.25">
      <c r="A178" s="3" t="s">
        <v>94</v>
      </c>
      <c r="B178" s="3" t="s">
        <v>149</v>
      </c>
      <c r="C178" s="3" t="s">
        <v>150</v>
      </c>
      <c r="D178" s="3" t="s">
        <v>28</v>
      </c>
      <c r="E178" s="5" t="s">
        <v>29</v>
      </c>
      <c r="F178" s="6">
        <v>70000</v>
      </c>
      <c r="G178" s="6">
        <v>42000</v>
      </c>
      <c r="H178" s="6">
        <v>11695</v>
      </c>
      <c r="I178" s="11">
        <v>-25000</v>
      </c>
      <c r="J178" s="6">
        <f t="shared" si="2"/>
        <v>17000</v>
      </c>
      <c r="K178" s="6">
        <v>27.845238095238095</v>
      </c>
    </row>
    <row r="179" spans="1:11" x14ac:dyDescent="0.25">
      <c r="A179" s="3" t="s">
        <v>94</v>
      </c>
      <c r="B179" s="3" t="s">
        <v>149</v>
      </c>
      <c r="C179" s="3" t="s">
        <v>150</v>
      </c>
      <c r="D179" s="3" t="s">
        <v>61</v>
      </c>
      <c r="E179" s="5" t="s">
        <v>62</v>
      </c>
      <c r="F179" s="6">
        <v>25000</v>
      </c>
      <c r="G179" s="6">
        <v>25000</v>
      </c>
      <c r="H179" s="6">
        <v>23076</v>
      </c>
      <c r="I179" s="11"/>
      <c r="J179" s="6">
        <f t="shared" si="2"/>
        <v>25000</v>
      </c>
      <c r="K179" s="6">
        <v>92.304000000000002</v>
      </c>
    </row>
    <row r="180" spans="1:11" x14ac:dyDescent="0.25">
      <c r="A180" s="3" t="s">
        <v>94</v>
      </c>
      <c r="B180" s="3" t="s">
        <v>149</v>
      </c>
      <c r="C180" s="3" t="s">
        <v>150</v>
      </c>
      <c r="D180" s="3" t="s">
        <v>65</v>
      </c>
      <c r="E180" s="5" t="s">
        <v>66</v>
      </c>
      <c r="F180" s="6">
        <v>50000</v>
      </c>
      <c r="G180" s="6">
        <v>50000</v>
      </c>
      <c r="H180" s="6">
        <v>43095.7</v>
      </c>
      <c r="I180" s="11"/>
      <c r="J180" s="6">
        <f t="shared" si="2"/>
        <v>50000</v>
      </c>
      <c r="K180" s="6">
        <v>86.191400000000002</v>
      </c>
    </row>
    <row r="181" spans="1:11" x14ac:dyDescent="0.25">
      <c r="A181" s="3" t="s">
        <v>94</v>
      </c>
      <c r="B181" s="3" t="s">
        <v>149</v>
      </c>
      <c r="C181" s="3" t="s">
        <v>150</v>
      </c>
      <c r="D181" s="3" t="s">
        <v>69</v>
      </c>
      <c r="E181" s="5" t="s">
        <v>70</v>
      </c>
      <c r="F181" s="6">
        <v>1000</v>
      </c>
      <c r="G181" s="6">
        <v>5000</v>
      </c>
      <c r="H181" s="6">
        <v>4425.5</v>
      </c>
      <c r="I181" s="11"/>
      <c r="J181" s="6">
        <f t="shared" si="2"/>
        <v>5000</v>
      </c>
      <c r="K181" s="6">
        <v>88.51</v>
      </c>
    </row>
    <row r="182" spans="1:11" x14ac:dyDescent="0.25">
      <c r="A182" s="3" t="s">
        <v>94</v>
      </c>
      <c r="B182" s="3" t="s">
        <v>149</v>
      </c>
      <c r="C182" s="3" t="s">
        <v>150</v>
      </c>
      <c r="D182" s="3" t="s">
        <v>30</v>
      </c>
      <c r="E182" s="5" t="s">
        <v>31</v>
      </c>
      <c r="F182" s="6">
        <v>40000</v>
      </c>
      <c r="G182" s="6">
        <v>39000</v>
      </c>
      <c r="H182" s="6">
        <v>2125.3200000000002</v>
      </c>
      <c r="I182" s="11">
        <v>-34000</v>
      </c>
      <c r="J182" s="6">
        <f t="shared" si="2"/>
        <v>5000</v>
      </c>
      <c r="K182" s="6">
        <v>5.4495384615384612</v>
      </c>
    </row>
    <row r="183" spans="1:11" x14ac:dyDescent="0.25">
      <c r="A183" s="3" t="s">
        <v>94</v>
      </c>
      <c r="B183" s="3" t="s">
        <v>149</v>
      </c>
      <c r="C183" s="3" t="s">
        <v>150</v>
      </c>
      <c r="D183" s="3" t="s">
        <v>38</v>
      </c>
      <c r="E183" s="5" t="s">
        <v>39</v>
      </c>
      <c r="F183" s="6">
        <v>10000</v>
      </c>
      <c r="G183" s="6">
        <v>160000</v>
      </c>
      <c r="H183" s="6">
        <v>160494.39000000001</v>
      </c>
      <c r="I183" s="11">
        <v>1000</v>
      </c>
      <c r="J183" s="6">
        <f t="shared" si="2"/>
        <v>161000</v>
      </c>
      <c r="K183" s="6">
        <v>100.30899375</v>
      </c>
    </row>
    <row r="184" spans="1:11" x14ac:dyDescent="0.25">
      <c r="A184" s="3" t="s">
        <v>94</v>
      </c>
      <c r="B184" s="3" t="s">
        <v>149</v>
      </c>
      <c r="C184" s="3" t="s">
        <v>150</v>
      </c>
      <c r="D184" s="3" t="s">
        <v>15</v>
      </c>
      <c r="E184" s="5" t="s">
        <v>16</v>
      </c>
      <c r="F184" s="6">
        <v>0</v>
      </c>
      <c r="G184" s="6">
        <v>0</v>
      </c>
      <c r="H184" s="6">
        <v>0</v>
      </c>
      <c r="I184" s="6"/>
      <c r="J184" s="6">
        <f t="shared" si="2"/>
        <v>0</v>
      </c>
      <c r="K184" s="6">
        <v>0</v>
      </c>
    </row>
    <row r="185" spans="1:11" x14ac:dyDescent="0.25">
      <c r="A185" s="34" t="s">
        <v>151</v>
      </c>
      <c r="B185" s="33"/>
      <c r="C185" s="33"/>
      <c r="D185" s="33"/>
      <c r="E185" s="33"/>
      <c r="F185" s="7">
        <v>819000</v>
      </c>
      <c r="G185" s="7">
        <v>1052000</v>
      </c>
      <c r="H185" s="7">
        <v>954755.89</v>
      </c>
      <c r="I185" s="7">
        <f>SUM(I172:I184)</f>
        <v>-59000</v>
      </c>
      <c r="J185" s="8">
        <f t="shared" si="2"/>
        <v>993000</v>
      </c>
      <c r="K185" s="7">
        <v>90.76</v>
      </c>
    </row>
    <row r="186" spans="1:11" x14ac:dyDescent="0.25">
      <c r="A186" s="38" t="s">
        <v>152</v>
      </c>
      <c r="B186" s="39"/>
      <c r="C186" s="39"/>
      <c r="D186" s="39"/>
      <c r="E186" s="39"/>
      <c r="F186" s="9">
        <v>7369300</v>
      </c>
      <c r="G186" s="9">
        <v>7994553</v>
      </c>
      <c r="H186" s="9">
        <v>6352414.3300000001</v>
      </c>
      <c r="I186" s="9">
        <f>SUM(I63,I68,I76,I78,I86,I99,I116,I129,I149,I164,I166,I171,I185)</f>
        <v>-568800</v>
      </c>
      <c r="J186" s="9">
        <f t="shared" si="2"/>
        <v>7425753</v>
      </c>
      <c r="K186" s="9">
        <v>79.459999999999994</v>
      </c>
    </row>
    <row r="187" spans="1:11" x14ac:dyDescent="0.25">
      <c r="A187" s="3" t="s">
        <v>153</v>
      </c>
      <c r="B187" s="3" t="s">
        <v>154</v>
      </c>
      <c r="C187" s="3" t="s">
        <v>155</v>
      </c>
      <c r="D187" s="3" t="s">
        <v>156</v>
      </c>
      <c r="E187" s="5" t="s">
        <v>157</v>
      </c>
      <c r="F187" s="6">
        <v>170000</v>
      </c>
      <c r="G187" s="6">
        <v>0</v>
      </c>
      <c r="H187" s="6">
        <v>0</v>
      </c>
      <c r="I187" s="6"/>
      <c r="J187" s="6">
        <f t="shared" si="2"/>
        <v>0</v>
      </c>
      <c r="K187" s="6">
        <v>0</v>
      </c>
    </row>
    <row r="188" spans="1:11" x14ac:dyDescent="0.25">
      <c r="A188" s="3" t="s">
        <v>153</v>
      </c>
      <c r="B188" s="3" t="s">
        <v>154</v>
      </c>
      <c r="C188" s="3" t="s">
        <v>158</v>
      </c>
      <c r="D188" s="3" t="s">
        <v>156</v>
      </c>
      <c r="E188" s="5" t="s">
        <v>157</v>
      </c>
      <c r="F188" s="6">
        <v>0</v>
      </c>
      <c r="G188" s="6">
        <v>177778</v>
      </c>
      <c r="H188" s="6">
        <v>177778</v>
      </c>
      <c r="I188" s="6"/>
      <c r="J188" s="6">
        <f t="shared" si="2"/>
        <v>177778</v>
      </c>
      <c r="K188" s="6">
        <v>100</v>
      </c>
    </row>
    <row r="189" spans="1:11" x14ac:dyDescent="0.25">
      <c r="A189" s="3" t="s">
        <v>153</v>
      </c>
      <c r="B189" s="3" t="s">
        <v>154</v>
      </c>
      <c r="C189" s="3" t="s">
        <v>158</v>
      </c>
      <c r="D189" s="3" t="s">
        <v>40</v>
      </c>
      <c r="E189" s="5" t="s">
        <v>41</v>
      </c>
      <c r="F189" s="6">
        <v>0</v>
      </c>
      <c r="G189" s="6">
        <v>3452</v>
      </c>
      <c r="H189" s="6">
        <v>3452</v>
      </c>
      <c r="I189" s="6"/>
      <c r="J189" s="6">
        <f t="shared" si="2"/>
        <v>3452</v>
      </c>
      <c r="K189" s="6">
        <v>100</v>
      </c>
    </row>
    <row r="190" spans="1:11" x14ac:dyDescent="0.25">
      <c r="A190" s="34" t="s">
        <v>159</v>
      </c>
      <c r="B190" s="33"/>
      <c r="C190" s="33"/>
      <c r="D190" s="33"/>
      <c r="E190" s="33"/>
      <c r="F190" s="7">
        <v>170000</v>
      </c>
      <c r="G190" s="7">
        <v>181230</v>
      </c>
      <c r="H190" s="7">
        <v>181230</v>
      </c>
      <c r="I190" s="7">
        <f>SUM(I187:I189)</f>
        <v>0</v>
      </c>
      <c r="J190" s="8">
        <f t="shared" si="2"/>
        <v>181230</v>
      </c>
      <c r="K190" s="7">
        <v>100</v>
      </c>
    </row>
    <row r="191" spans="1:11" x14ac:dyDescent="0.25">
      <c r="A191" s="3" t="s">
        <v>153</v>
      </c>
      <c r="B191" s="3" t="s">
        <v>160</v>
      </c>
      <c r="C191" s="3" t="s">
        <v>161</v>
      </c>
      <c r="D191" s="3" t="s">
        <v>38</v>
      </c>
      <c r="E191" s="5" t="s">
        <v>39</v>
      </c>
      <c r="F191" s="6">
        <v>500000</v>
      </c>
      <c r="G191" s="6">
        <v>0</v>
      </c>
      <c r="H191" s="6">
        <v>0</v>
      </c>
      <c r="I191" s="6"/>
      <c r="J191" s="6">
        <f t="shared" si="2"/>
        <v>0</v>
      </c>
      <c r="K191" s="6">
        <v>0</v>
      </c>
    </row>
    <row r="192" spans="1:11" x14ac:dyDescent="0.25">
      <c r="A192" s="3" t="s">
        <v>153</v>
      </c>
      <c r="B192" s="3" t="s">
        <v>160</v>
      </c>
      <c r="C192" s="3" t="s">
        <v>161</v>
      </c>
      <c r="D192" s="3" t="s">
        <v>142</v>
      </c>
      <c r="E192" s="5" t="s">
        <v>143</v>
      </c>
      <c r="F192" s="6">
        <v>1000000</v>
      </c>
      <c r="G192" s="6">
        <v>624791</v>
      </c>
      <c r="H192" s="6">
        <v>618060.18000000005</v>
      </c>
      <c r="I192" s="6"/>
      <c r="J192" s="6">
        <f t="shared" si="2"/>
        <v>624791</v>
      </c>
      <c r="K192" s="6">
        <v>98.922708553740364</v>
      </c>
    </row>
    <row r="193" spans="1:11" x14ac:dyDescent="0.25">
      <c r="A193" s="3" t="s">
        <v>153</v>
      </c>
      <c r="B193" s="3" t="s">
        <v>160</v>
      </c>
      <c r="C193" s="3" t="s">
        <v>161</v>
      </c>
      <c r="D193" s="3" t="s">
        <v>162</v>
      </c>
      <c r="E193" s="5" t="s">
        <v>163</v>
      </c>
      <c r="F193" s="6">
        <v>0</v>
      </c>
      <c r="G193" s="6">
        <v>310891</v>
      </c>
      <c r="H193" s="6">
        <v>288512.40000000002</v>
      </c>
      <c r="I193" s="6"/>
      <c r="J193" s="6">
        <f t="shared" si="2"/>
        <v>310891</v>
      </c>
      <c r="K193" s="6">
        <v>92.801785834906767</v>
      </c>
    </row>
    <row r="194" spans="1:11" x14ac:dyDescent="0.25">
      <c r="A194" s="3" t="s">
        <v>153</v>
      </c>
      <c r="B194" s="3" t="s">
        <v>160</v>
      </c>
      <c r="C194" s="3" t="s">
        <v>164</v>
      </c>
      <c r="D194" s="3" t="s">
        <v>142</v>
      </c>
      <c r="E194" s="5" t="s">
        <v>143</v>
      </c>
      <c r="F194" s="6">
        <v>6600000</v>
      </c>
      <c r="G194" s="6">
        <v>6600000</v>
      </c>
      <c r="H194" s="6">
        <v>226119</v>
      </c>
      <c r="I194" s="6">
        <v>-6100000</v>
      </c>
      <c r="J194" s="6">
        <f t="shared" ref="J194:J258" si="3">G194+I194</f>
        <v>500000</v>
      </c>
      <c r="K194" s="6">
        <v>3.4260454545454544</v>
      </c>
    </row>
    <row r="195" spans="1:11" x14ac:dyDescent="0.25">
      <c r="A195" s="3" t="s">
        <v>153</v>
      </c>
      <c r="B195" s="3" t="s">
        <v>160</v>
      </c>
      <c r="C195" s="3" t="s">
        <v>34</v>
      </c>
      <c r="D195" s="3" t="s">
        <v>59</v>
      </c>
      <c r="E195" s="5" t="s">
        <v>60</v>
      </c>
      <c r="F195" s="6">
        <v>320000</v>
      </c>
      <c r="G195" s="6">
        <v>0</v>
      </c>
      <c r="H195" s="6">
        <v>0</v>
      </c>
      <c r="I195" s="6"/>
      <c r="J195" s="6">
        <f t="shared" si="3"/>
        <v>0</v>
      </c>
      <c r="K195" s="6">
        <v>0</v>
      </c>
    </row>
    <row r="196" spans="1:11" x14ac:dyDescent="0.25">
      <c r="A196" s="3" t="s">
        <v>153</v>
      </c>
      <c r="B196" s="3" t="s">
        <v>160</v>
      </c>
      <c r="C196" s="3" t="s">
        <v>34</v>
      </c>
      <c r="D196" s="3" t="s">
        <v>30</v>
      </c>
      <c r="E196" s="5" t="s">
        <v>31</v>
      </c>
      <c r="F196" s="6">
        <v>80000</v>
      </c>
      <c r="G196" s="6">
        <v>0</v>
      </c>
      <c r="H196" s="6">
        <v>0</v>
      </c>
      <c r="I196" s="6"/>
      <c r="J196" s="6">
        <f t="shared" si="3"/>
        <v>0</v>
      </c>
      <c r="K196" s="6">
        <v>0</v>
      </c>
    </row>
    <row r="197" spans="1:11" x14ac:dyDescent="0.25">
      <c r="A197" s="3" t="s">
        <v>153</v>
      </c>
      <c r="B197" s="3" t="s">
        <v>160</v>
      </c>
      <c r="C197" s="3" t="s">
        <v>34</v>
      </c>
      <c r="D197" s="3" t="s">
        <v>142</v>
      </c>
      <c r="E197" s="5" t="s">
        <v>143</v>
      </c>
      <c r="F197" s="6">
        <v>0</v>
      </c>
      <c r="G197" s="6">
        <v>420000</v>
      </c>
      <c r="H197" s="6">
        <v>415631.58</v>
      </c>
      <c r="I197" s="6"/>
      <c r="J197" s="6">
        <f t="shared" si="3"/>
        <v>420000</v>
      </c>
      <c r="K197" s="6">
        <v>98.959900000000005</v>
      </c>
    </row>
    <row r="198" spans="1:11" x14ac:dyDescent="0.25">
      <c r="A198" s="3" t="s">
        <v>153</v>
      </c>
      <c r="B198" s="3" t="s">
        <v>160</v>
      </c>
      <c r="C198" s="3" t="s">
        <v>165</v>
      </c>
      <c r="D198" s="3" t="s">
        <v>38</v>
      </c>
      <c r="E198" s="5" t="s">
        <v>39</v>
      </c>
      <c r="F198" s="6">
        <v>500000</v>
      </c>
      <c r="G198" s="6">
        <v>500000</v>
      </c>
      <c r="H198" s="6">
        <v>410684.89</v>
      </c>
      <c r="I198" s="6">
        <v>-85000</v>
      </c>
      <c r="J198" s="6">
        <f t="shared" si="3"/>
        <v>415000</v>
      </c>
      <c r="K198" s="6">
        <v>82.136977999999999</v>
      </c>
    </row>
    <row r="199" spans="1:11" x14ac:dyDescent="0.25">
      <c r="A199" s="3" t="s">
        <v>153</v>
      </c>
      <c r="B199" s="3" t="s">
        <v>160</v>
      </c>
      <c r="C199" s="3" t="s">
        <v>166</v>
      </c>
      <c r="D199" s="3" t="s">
        <v>38</v>
      </c>
      <c r="E199" s="5" t="s">
        <v>39</v>
      </c>
      <c r="F199" s="6">
        <v>800000</v>
      </c>
      <c r="G199" s="6">
        <v>800000</v>
      </c>
      <c r="H199" s="6">
        <v>744453.83</v>
      </c>
      <c r="I199" s="6">
        <v>-50000</v>
      </c>
      <c r="J199" s="6">
        <f t="shared" si="3"/>
        <v>750000</v>
      </c>
      <c r="K199" s="6">
        <v>93.056728750000005</v>
      </c>
    </row>
    <row r="200" spans="1:11" x14ac:dyDescent="0.25">
      <c r="A200" s="3" t="s">
        <v>153</v>
      </c>
      <c r="B200" s="3" t="s">
        <v>160</v>
      </c>
      <c r="C200" s="3" t="s">
        <v>167</v>
      </c>
      <c r="D200" s="3" t="s">
        <v>30</v>
      </c>
      <c r="E200" s="5" t="s">
        <v>31</v>
      </c>
      <c r="F200" s="6">
        <v>1000000</v>
      </c>
      <c r="G200" s="6">
        <v>1000000</v>
      </c>
      <c r="H200" s="6">
        <v>94463</v>
      </c>
      <c r="I200" s="6">
        <v>-900000</v>
      </c>
      <c r="J200" s="6">
        <f t="shared" si="3"/>
        <v>100000</v>
      </c>
      <c r="K200" s="6">
        <v>9.4463000000000008</v>
      </c>
    </row>
    <row r="201" spans="1:11" x14ac:dyDescent="0.25">
      <c r="A201" s="34" t="s">
        <v>168</v>
      </c>
      <c r="B201" s="33"/>
      <c r="C201" s="33"/>
      <c r="D201" s="33"/>
      <c r="E201" s="33"/>
      <c r="F201" s="7">
        <v>10800000</v>
      </c>
      <c r="G201" s="7">
        <v>10255682</v>
      </c>
      <c r="H201" s="7">
        <v>2797924.88</v>
      </c>
      <c r="I201" s="7">
        <f>SUM(I191:I200)</f>
        <v>-7135000</v>
      </c>
      <c r="J201" s="8">
        <f t="shared" si="3"/>
        <v>3120682</v>
      </c>
      <c r="K201" s="7">
        <v>27.28</v>
      </c>
    </row>
    <row r="202" spans="1:11" x14ac:dyDescent="0.25">
      <c r="A202" s="3" t="s">
        <v>153</v>
      </c>
      <c r="B202" s="3" t="s">
        <v>169</v>
      </c>
      <c r="C202" s="3" t="s">
        <v>44</v>
      </c>
      <c r="D202" s="3" t="s">
        <v>30</v>
      </c>
      <c r="E202" s="5" t="s">
        <v>31</v>
      </c>
      <c r="F202" s="6">
        <v>50000</v>
      </c>
      <c r="G202" s="6">
        <v>50000</v>
      </c>
      <c r="H202" s="6">
        <v>0</v>
      </c>
      <c r="I202" s="6"/>
      <c r="J202" s="6">
        <f t="shared" si="3"/>
        <v>50000</v>
      </c>
      <c r="K202" s="6">
        <v>0</v>
      </c>
    </row>
    <row r="203" spans="1:11" x14ac:dyDescent="0.25">
      <c r="A203" s="3" t="s">
        <v>153</v>
      </c>
      <c r="B203" s="3" t="s">
        <v>169</v>
      </c>
      <c r="C203" s="3" t="s">
        <v>170</v>
      </c>
      <c r="D203" s="3" t="s">
        <v>59</v>
      </c>
      <c r="E203" s="5" t="s">
        <v>60</v>
      </c>
      <c r="F203" s="6">
        <v>0</v>
      </c>
      <c r="G203" s="6">
        <v>6534</v>
      </c>
      <c r="H203" s="6">
        <v>6534</v>
      </c>
      <c r="I203" s="6"/>
      <c r="J203" s="6">
        <f t="shared" si="3"/>
        <v>6534</v>
      </c>
      <c r="K203" s="6">
        <v>100</v>
      </c>
    </row>
    <row r="204" spans="1:11" x14ac:dyDescent="0.25">
      <c r="A204" s="3" t="s">
        <v>153</v>
      </c>
      <c r="B204" s="3" t="s">
        <v>169</v>
      </c>
      <c r="C204" s="3" t="s">
        <v>170</v>
      </c>
      <c r="D204" s="3" t="s">
        <v>30</v>
      </c>
      <c r="E204" s="5" t="s">
        <v>31</v>
      </c>
      <c r="F204" s="6">
        <v>300000</v>
      </c>
      <c r="G204" s="6">
        <v>500000</v>
      </c>
      <c r="H204" s="6">
        <v>267931.26</v>
      </c>
      <c r="I204" s="6">
        <v>200000</v>
      </c>
      <c r="J204" s="6">
        <f t="shared" si="3"/>
        <v>700000</v>
      </c>
      <c r="K204" s="6">
        <v>53.586252000000002</v>
      </c>
    </row>
    <row r="205" spans="1:11" x14ac:dyDescent="0.25">
      <c r="A205" s="3" t="s">
        <v>153</v>
      </c>
      <c r="B205" s="3" t="s">
        <v>169</v>
      </c>
      <c r="C205" s="3" t="s">
        <v>170</v>
      </c>
      <c r="D205" s="3" t="s">
        <v>38</v>
      </c>
      <c r="E205" s="5" t="s">
        <v>39</v>
      </c>
      <c r="F205" s="6">
        <v>650000</v>
      </c>
      <c r="G205" s="6">
        <v>431466</v>
      </c>
      <c r="H205" s="6">
        <v>7744</v>
      </c>
      <c r="I205" s="11">
        <v>-220000</v>
      </c>
      <c r="J205" s="6">
        <f t="shared" si="3"/>
        <v>211466</v>
      </c>
      <c r="K205" s="6">
        <v>1.7948111786328471</v>
      </c>
    </row>
    <row r="206" spans="1:11" x14ac:dyDescent="0.25">
      <c r="A206" s="3" t="s">
        <v>153</v>
      </c>
      <c r="B206" s="3" t="s">
        <v>169</v>
      </c>
      <c r="C206" s="3" t="s">
        <v>170</v>
      </c>
      <c r="D206" s="3" t="s">
        <v>142</v>
      </c>
      <c r="E206" s="5" t="s">
        <v>143</v>
      </c>
      <c r="F206" s="6">
        <v>0</v>
      </c>
      <c r="G206" s="6">
        <v>12000</v>
      </c>
      <c r="H206" s="6">
        <v>11967</v>
      </c>
      <c r="I206" s="6"/>
      <c r="J206" s="6">
        <f t="shared" si="3"/>
        <v>12000</v>
      </c>
      <c r="K206" s="6">
        <v>99.724999999999994</v>
      </c>
    </row>
    <row r="207" spans="1:11" x14ac:dyDescent="0.25">
      <c r="A207" s="3" t="s">
        <v>153</v>
      </c>
      <c r="B207" s="3" t="s">
        <v>169</v>
      </c>
      <c r="C207" s="3" t="s">
        <v>170</v>
      </c>
      <c r="D207" s="3" t="s">
        <v>162</v>
      </c>
      <c r="E207" s="5" t="s">
        <v>163</v>
      </c>
      <c r="F207" s="6">
        <v>0</v>
      </c>
      <c r="G207" s="6">
        <v>0</v>
      </c>
      <c r="H207" s="6">
        <v>14677</v>
      </c>
      <c r="I207" s="6"/>
      <c r="J207" s="6">
        <f t="shared" si="3"/>
        <v>0</v>
      </c>
      <c r="K207" s="6">
        <v>0</v>
      </c>
    </row>
    <row r="208" spans="1:11" x14ac:dyDescent="0.25">
      <c r="A208" s="34" t="s">
        <v>171</v>
      </c>
      <c r="B208" s="33"/>
      <c r="C208" s="33"/>
      <c r="D208" s="33"/>
      <c r="E208" s="33"/>
      <c r="F208" s="7">
        <v>1000000</v>
      </c>
      <c r="G208" s="7">
        <v>1000000</v>
      </c>
      <c r="H208" s="7">
        <v>308853.26</v>
      </c>
      <c r="I208" s="7">
        <f>SUM(I202:I207)</f>
        <v>-20000</v>
      </c>
      <c r="J208" s="8">
        <f t="shared" si="3"/>
        <v>980000</v>
      </c>
      <c r="K208" s="7">
        <v>30.89</v>
      </c>
    </row>
    <row r="209" spans="1:11" x14ac:dyDescent="0.25">
      <c r="A209" s="3" t="s">
        <v>153</v>
      </c>
      <c r="B209" s="3" t="s">
        <v>172</v>
      </c>
      <c r="C209" s="3" t="s">
        <v>170</v>
      </c>
      <c r="D209" s="3" t="s">
        <v>121</v>
      </c>
      <c r="E209" s="5" t="s">
        <v>122</v>
      </c>
      <c r="F209" s="6">
        <v>0</v>
      </c>
      <c r="G209" s="6">
        <v>0</v>
      </c>
      <c r="H209" s="6">
        <v>0</v>
      </c>
      <c r="I209" s="6"/>
      <c r="J209" s="6">
        <f t="shared" si="3"/>
        <v>0</v>
      </c>
      <c r="K209" s="6">
        <v>0</v>
      </c>
    </row>
    <row r="210" spans="1:11" x14ac:dyDescent="0.25">
      <c r="A210" s="3" t="s">
        <v>153</v>
      </c>
      <c r="B210" s="3" t="s">
        <v>172</v>
      </c>
      <c r="C210" s="3" t="s">
        <v>170</v>
      </c>
      <c r="D210" s="3" t="s">
        <v>38</v>
      </c>
      <c r="E210" s="5" t="s">
        <v>39</v>
      </c>
      <c r="F210" s="6">
        <v>3909845</v>
      </c>
      <c r="G210" s="6">
        <v>4322397</v>
      </c>
      <c r="H210" s="6">
        <v>0</v>
      </c>
      <c r="I210" s="6">
        <v>-4024000</v>
      </c>
      <c r="J210" s="6">
        <f t="shared" si="3"/>
        <v>298397</v>
      </c>
      <c r="K210" s="6">
        <v>0</v>
      </c>
    </row>
    <row r="211" spans="1:11" x14ac:dyDescent="0.25">
      <c r="A211" s="3" t="s">
        <v>153</v>
      </c>
      <c r="B211" s="3" t="s">
        <v>172</v>
      </c>
      <c r="C211" s="3" t="s">
        <v>170</v>
      </c>
      <c r="D211" s="3" t="s">
        <v>162</v>
      </c>
      <c r="E211" s="5" t="s">
        <v>163</v>
      </c>
      <c r="F211" s="6">
        <v>0</v>
      </c>
      <c r="G211" s="6">
        <v>0</v>
      </c>
      <c r="H211" s="6">
        <v>0</v>
      </c>
      <c r="I211" s="6"/>
      <c r="J211" s="6">
        <f t="shared" si="3"/>
        <v>0</v>
      </c>
      <c r="K211" s="6">
        <v>0</v>
      </c>
    </row>
    <row r="212" spans="1:11" x14ac:dyDescent="0.25">
      <c r="A212" s="34" t="s">
        <v>173</v>
      </c>
      <c r="B212" s="33"/>
      <c r="C212" s="33"/>
      <c r="D212" s="33"/>
      <c r="E212" s="33"/>
      <c r="F212" s="7">
        <v>3909845</v>
      </c>
      <c r="G212" s="7">
        <v>4322397</v>
      </c>
      <c r="H212" s="7">
        <v>0</v>
      </c>
      <c r="I212" s="7">
        <f>SUM(I209:I211)</f>
        <v>-4024000</v>
      </c>
      <c r="J212" s="8">
        <f t="shared" si="3"/>
        <v>298397</v>
      </c>
      <c r="K212" s="7">
        <v>0</v>
      </c>
    </row>
    <row r="213" spans="1:11" x14ac:dyDescent="0.25">
      <c r="A213" s="3" t="s">
        <v>153</v>
      </c>
      <c r="B213" s="3" t="s">
        <v>174</v>
      </c>
      <c r="C213" s="3" t="s">
        <v>166</v>
      </c>
      <c r="D213" s="3" t="s">
        <v>121</v>
      </c>
      <c r="E213" s="5" t="s">
        <v>122</v>
      </c>
      <c r="F213" s="6">
        <v>35000</v>
      </c>
      <c r="G213" s="6">
        <v>35000</v>
      </c>
      <c r="H213" s="6">
        <v>25059</v>
      </c>
      <c r="I213" s="6">
        <v>-9000</v>
      </c>
      <c r="J213" s="6">
        <f t="shared" si="3"/>
        <v>26000</v>
      </c>
      <c r="K213" s="6">
        <v>71.597142857142856</v>
      </c>
    </row>
    <row r="214" spans="1:11" x14ac:dyDescent="0.25">
      <c r="A214" s="3" t="s">
        <v>153</v>
      </c>
      <c r="B214" s="3" t="s">
        <v>174</v>
      </c>
      <c r="C214" s="3" t="s">
        <v>166</v>
      </c>
      <c r="D214" s="3" t="s">
        <v>30</v>
      </c>
      <c r="E214" s="5" t="s">
        <v>31</v>
      </c>
      <c r="F214" s="6">
        <v>15000</v>
      </c>
      <c r="G214" s="6">
        <v>15000</v>
      </c>
      <c r="H214" s="6">
        <v>0</v>
      </c>
      <c r="I214" s="6">
        <v>-15000</v>
      </c>
      <c r="J214" s="6">
        <f t="shared" si="3"/>
        <v>0</v>
      </c>
      <c r="K214" s="6">
        <v>0</v>
      </c>
    </row>
    <row r="215" spans="1:11" x14ac:dyDescent="0.25">
      <c r="A215" s="34" t="s">
        <v>175</v>
      </c>
      <c r="B215" s="33"/>
      <c r="C215" s="33"/>
      <c r="D215" s="33"/>
      <c r="E215" s="33"/>
      <c r="F215" s="7">
        <v>50000</v>
      </c>
      <c r="G215" s="7">
        <v>50000</v>
      </c>
      <c r="H215" s="7">
        <v>25059</v>
      </c>
      <c r="I215" s="7">
        <f>SUM(I213:I214)</f>
        <v>-24000</v>
      </c>
      <c r="J215" s="8">
        <f t="shared" si="3"/>
        <v>26000</v>
      </c>
      <c r="K215" s="7">
        <v>50.12</v>
      </c>
    </row>
    <row r="216" spans="1:11" x14ac:dyDescent="0.25">
      <c r="A216" s="3" t="s">
        <v>153</v>
      </c>
      <c r="B216" s="3" t="s">
        <v>176</v>
      </c>
      <c r="C216" s="3" t="s">
        <v>85</v>
      </c>
      <c r="D216" s="3" t="s">
        <v>30</v>
      </c>
      <c r="E216" s="5" t="s">
        <v>31</v>
      </c>
      <c r="F216" s="6">
        <v>95000</v>
      </c>
      <c r="G216" s="6">
        <v>95000</v>
      </c>
      <c r="H216" s="6">
        <v>92935.26</v>
      </c>
      <c r="I216" s="6">
        <v>-2000</v>
      </c>
      <c r="J216" s="6">
        <f t="shared" si="3"/>
        <v>93000</v>
      </c>
      <c r="K216" s="6">
        <v>97.826589473684209</v>
      </c>
    </row>
    <row r="217" spans="1:11" x14ac:dyDescent="0.25">
      <c r="A217" s="34" t="s">
        <v>177</v>
      </c>
      <c r="B217" s="33"/>
      <c r="C217" s="33"/>
      <c r="D217" s="33"/>
      <c r="E217" s="33"/>
      <c r="F217" s="7">
        <v>95000</v>
      </c>
      <c r="G217" s="7">
        <v>95000</v>
      </c>
      <c r="H217" s="7">
        <v>92935.26</v>
      </c>
      <c r="I217" s="7">
        <f>SUM(I216)</f>
        <v>-2000</v>
      </c>
      <c r="J217" s="8">
        <f t="shared" si="3"/>
        <v>93000</v>
      </c>
      <c r="K217" s="7">
        <v>97.83</v>
      </c>
    </row>
    <row r="218" spans="1:11" x14ac:dyDescent="0.25">
      <c r="A218" s="3" t="s">
        <v>153</v>
      </c>
      <c r="B218" s="3" t="s">
        <v>178</v>
      </c>
      <c r="C218" s="3" t="s">
        <v>82</v>
      </c>
      <c r="D218" s="3" t="s">
        <v>30</v>
      </c>
      <c r="E218" s="5" t="s">
        <v>31</v>
      </c>
      <c r="F218" s="6">
        <v>15000</v>
      </c>
      <c r="G218" s="6">
        <v>15000</v>
      </c>
      <c r="H218" s="6">
        <v>10890</v>
      </c>
      <c r="I218" s="6">
        <v>-4000</v>
      </c>
      <c r="J218" s="6">
        <f t="shared" si="3"/>
        <v>11000</v>
      </c>
      <c r="K218" s="6">
        <v>72.599999999999994</v>
      </c>
    </row>
    <row r="219" spans="1:11" x14ac:dyDescent="0.25">
      <c r="A219" s="3" t="s">
        <v>153</v>
      </c>
      <c r="B219" s="3" t="s">
        <v>178</v>
      </c>
      <c r="C219" s="3" t="s">
        <v>82</v>
      </c>
      <c r="D219" s="3" t="s">
        <v>179</v>
      </c>
      <c r="E219" s="5" t="s">
        <v>180</v>
      </c>
      <c r="F219" s="6">
        <v>35000</v>
      </c>
      <c r="G219" s="6">
        <v>35000</v>
      </c>
      <c r="H219" s="6">
        <v>0</v>
      </c>
      <c r="I219" s="6">
        <v>-20000</v>
      </c>
      <c r="J219" s="6">
        <f t="shared" si="3"/>
        <v>15000</v>
      </c>
      <c r="K219" s="6">
        <v>0</v>
      </c>
    </row>
    <row r="220" spans="1:11" x14ac:dyDescent="0.25">
      <c r="A220" s="34" t="s">
        <v>181</v>
      </c>
      <c r="B220" s="33"/>
      <c r="C220" s="33"/>
      <c r="D220" s="33"/>
      <c r="E220" s="33"/>
      <c r="F220" s="7">
        <v>50000</v>
      </c>
      <c r="G220" s="7">
        <v>50000</v>
      </c>
      <c r="H220" s="7">
        <v>10890</v>
      </c>
      <c r="I220" s="7">
        <f>SUM(I218:I219)</f>
        <v>-24000</v>
      </c>
      <c r="J220" s="8">
        <f t="shared" si="3"/>
        <v>26000</v>
      </c>
      <c r="K220" s="7">
        <v>21.78</v>
      </c>
    </row>
    <row r="221" spans="1:11" x14ac:dyDescent="0.25">
      <c r="A221" s="3" t="s">
        <v>153</v>
      </c>
      <c r="B221" s="3" t="s">
        <v>182</v>
      </c>
      <c r="C221" s="3" t="s">
        <v>166</v>
      </c>
      <c r="D221" s="3" t="s">
        <v>179</v>
      </c>
      <c r="E221" s="5" t="s">
        <v>180</v>
      </c>
      <c r="F221" s="6">
        <v>80000</v>
      </c>
      <c r="G221" s="6">
        <v>80000</v>
      </c>
      <c r="H221" s="6">
        <v>0</v>
      </c>
      <c r="I221" s="6">
        <v>-15000</v>
      </c>
      <c r="J221" s="6">
        <f t="shared" si="3"/>
        <v>65000</v>
      </c>
      <c r="K221" s="6">
        <v>0</v>
      </c>
    </row>
    <row r="222" spans="1:11" x14ac:dyDescent="0.25">
      <c r="A222" s="34" t="s">
        <v>183</v>
      </c>
      <c r="B222" s="33"/>
      <c r="C222" s="33"/>
      <c r="D222" s="33"/>
      <c r="E222" s="33"/>
      <c r="F222" s="7">
        <v>80000</v>
      </c>
      <c r="G222" s="7">
        <v>80000</v>
      </c>
      <c r="H222" s="7">
        <v>0</v>
      </c>
      <c r="I222" s="7">
        <f>SUM(I221)</f>
        <v>-15000</v>
      </c>
      <c r="J222" s="8">
        <f t="shared" si="3"/>
        <v>65000</v>
      </c>
      <c r="K222" s="7">
        <v>0</v>
      </c>
    </row>
    <row r="223" spans="1:11" x14ac:dyDescent="0.25">
      <c r="A223" s="3" t="s">
        <v>153</v>
      </c>
      <c r="B223" s="3" t="s">
        <v>184</v>
      </c>
      <c r="C223" s="3" t="s">
        <v>185</v>
      </c>
      <c r="D223" s="3" t="s">
        <v>40</v>
      </c>
      <c r="E223" s="5" t="s">
        <v>41</v>
      </c>
      <c r="F223" s="6">
        <v>0</v>
      </c>
      <c r="G223" s="6">
        <v>0</v>
      </c>
      <c r="H223" s="6">
        <v>0</v>
      </c>
      <c r="I223" s="6"/>
      <c r="J223" s="6">
        <f t="shared" si="3"/>
        <v>0</v>
      </c>
      <c r="K223" s="6">
        <v>0</v>
      </c>
    </row>
    <row r="224" spans="1:11" x14ac:dyDescent="0.25">
      <c r="A224" s="3" t="s">
        <v>153</v>
      </c>
      <c r="B224" s="3" t="s">
        <v>184</v>
      </c>
      <c r="C224" s="3" t="s">
        <v>185</v>
      </c>
      <c r="D224" s="3" t="s">
        <v>179</v>
      </c>
      <c r="E224" s="5" t="s">
        <v>180</v>
      </c>
      <c r="F224" s="6">
        <v>0</v>
      </c>
      <c r="G224" s="6">
        <v>125000</v>
      </c>
      <c r="H224" s="6">
        <v>123093</v>
      </c>
      <c r="I224" s="6"/>
      <c r="J224" s="6">
        <f t="shared" si="3"/>
        <v>125000</v>
      </c>
      <c r="K224" s="6">
        <v>98.474400000000003</v>
      </c>
    </row>
    <row r="225" spans="1:17" x14ac:dyDescent="0.25">
      <c r="A225" s="34" t="s">
        <v>186</v>
      </c>
      <c r="B225" s="33"/>
      <c r="C225" s="33"/>
      <c r="D225" s="33"/>
      <c r="E225" s="33"/>
      <c r="F225" s="7">
        <v>0</v>
      </c>
      <c r="G225" s="7">
        <v>125000</v>
      </c>
      <c r="H225" s="7">
        <v>123093</v>
      </c>
      <c r="I225" s="7">
        <f>SUM(I223:I224)</f>
        <v>0</v>
      </c>
      <c r="J225" s="8">
        <f t="shared" si="3"/>
        <v>125000</v>
      </c>
      <c r="K225" s="7">
        <v>98.47</v>
      </c>
    </row>
    <row r="226" spans="1:17" x14ac:dyDescent="0.25">
      <c r="A226" s="3" t="s">
        <v>153</v>
      </c>
      <c r="B226" s="3" t="s">
        <v>187</v>
      </c>
      <c r="C226" s="3" t="s">
        <v>44</v>
      </c>
      <c r="D226" s="3" t="s">
        <v>67</v>
      </c>
      <c r="E226" s="5" t="s">
        <v>68</v>
      </c>
      <c r="F226" s="6">
        <v>5000</v>
      </c>
      <c r="G226" s="6">
        <v>5000</v>
      </c>
      <c r="H226" s="6">
        <v>3668</v>
      </c>
      <c r="I226" s="6"/>
      <c r="J226" s="6">
        <f t="shared" si="3"/>
        <v>5000</v>
      </c>
      <c r="K226" s="6">
        <v>73.36</v>
      </c>
    </row>
    <row r="227" spans="1:17" x14ac:dyDescent="0.25">
      <c r="A227" s="3" t="s">
        <v>153</v>
      </c>
      <c r="B227" s="3" t="s">
        <v>187</v>
      </c>
      <c r="C227" s="3" t="s">
        <v>44</v>
      </c>
      <c r="D227" s="3" t="s">
        <v>121</v>
      </c>
      <c r="E227" s="5" t="s">
        <v>122</v>
      </c>
      <c r="F227" s="6">
        <v>20000</v>
      </c>
      <c r="G227" s="6">
        <v>20000</v>
      </c>
      <c r="H227" s="6">
        <v>15781</v>
      </c>
      <c r="I227" s="30">
        <v>-1200</v>
      </c>
      <c r="J227" s="6">
        <f t="shared" si="3"/>
        <v>18800</v>
      </c>
      <c r="K227" s="6">
        <v>78.905000000000001</v>
      </c>
    </row>
    <row r="228" spans="1:17" s="28" customFormat="1" x14ac:dyDescent="0.25">
      <c r="A228" s="3">
        <v>30</v>
      </c>
      <c r="B228" s="16" t="s">
        <v>187</v>
      </c>
      <c r="C228" s="3">
        <v>5512</v>
      </c>
      <c r="D228" s="3">
        <v>5171</v>
      </c>
      <c r="E228" s="5" t="s">
        <v>39</v>
      </c>
      <c r="F228" s="6">
        <v>0</v>
      </c>
      <c r="G228" s="6">
        <v>0</v>
      </c>
      <c r="H228" s="6"/>
      <c r="I228" s="30">
        <v>1200</v>
      </c>
      <c r="J228" s="6">
        <f t="shared" si="3"/>
        <v>1200</v>
      </c>
      <c r="K228" s="6"/>
      <c r="Q228" s="28" t="s">
        <v>463</v>
      </c>
    </row>
    <row r="229" spans="1:17" x14ac:dyDescent="0.25">
      <c r="A229" s="34" t="s">
        <v>188</v>
      </c>
      <c r="B229" s="33"/>
      <c r="C229" s="33"/>
      <c r="D229" s="33"/>
      <c r="E229" s="33"/>
      <c r="F229" s="7">
        <v>25000</v>
      </c>
      <c r="G229" s="7">
        <v>25000</v>
      </c>
      <c r="H229" s="7">
        <v>19449</v>
      </c>
      <c r="I229" s="7">
        <f>SUM(I226:I228)</f>
        <v>0</v>
      </c>
      <c r="J229" s="8">
        <f t="shared" si="3"/>
        <v>25000</v>
      </c>
      <c r="K229" s="7">
        <v>77.8</v>
      </c>
    </row>
    <row r="230" spans="1:17" x14ac:dyDescent="0.25">
      <c r="A230" s="3" t="s">
        <v>153</v>
      </c>
      <c r="B230" s="3" t="s">
        <v>189</v>
      </c>
      <c r="C230" s="3" t="s">
        <v>165</v>
      </c>
      <c r="D230" s="3" t="s">
        <v>142</v>
      </c>
      <c r="E230" s="5" t="s">
        <v>143</v>
      </c>
      <c r="F230" s="6">
        <v>6870342</v>
      </c>
      <c r="G230" s="6">
        <v>7120342</v>
      </c>
      <c r="H230" s="6">
        <v>62487.5</v>
      </c>
      <c r="I230" s="6">
        <v>-7020342</v>
      </c>
      <c r="J230" s="6">
        <f t="shared" si="3"/>
        <v>100000</v>
      </c>
      <c r="K230" s="6">
        <v>0.87759127300345963</v>
      </c>
    </row>
    <row r="231" spans="1:17" x14ac:dyDescent="0.25">
      <c r="A231" s="34" t="s">
        <v>190</v>
      </c>
      <c r="B231" s="33"/>
      <c r="C231" s="33"/>
      <c r="D231" s="33"/>
      <c r="E231" s="33"/>
      <c r="F231" s="7">
        <v>6870342</v>
      </c>
      <c r="G231" s="7">
        <v>7120342</v>
      </c>
      <c r="H231" s="7">
        <v>62487.5</v>
      </c>
      <c r="I231" s="7">
        <f>SUM(I230)</f>
        <v>-7020342</v>
      </c>
      <c r="J231" s="8">
        <f t="shared" si="3"/>
        <v>100000</v>
      </c>
      <c r="K231" s="7">
        <v>0.88</v>
      </c>
    </row>
    <row r="232" spans="1:17" x14ac:dyDescent="0.25">
      <c r="A232" s="3" t="s">
        <v>153</v>
      </c>
      <c r="B232" s="3" t="s">
        <v>191</v>
      </c>
      <c r="C232" s="3" t="s">
        <v>165</v>
      </c>
      <c r="D232" s="3" t="s">
        <v>142</v>
      </c>
      <c r="E232" s="5" t="s">
        <v>143</v>
      </c>
      <c r="F232" s="6">
        <v>4409877</v>
      </c>
      <c r="G232" s="6">
        <v>4774877</v>
      </c>
      <c r="H232" s="6">
        <v>2299550.11</v>
      </c>
      <c r="I232" s="6"/>
      <c r="J232" s="6">
        <f t="shared" si="3"/>
        <v>4774877</v>
      </c>
      <c r="K232" s="6">
        <v>48.159358031630973</v>
      </c>
    </row>
    <row r="233" spans="1:17" x14ac:dyDescent="0.25">
      <c r="A233" s="34" t="s">
        <v>192</v>
      </c>
      <c r="B233" s="33"/>
      <c r="C233" s="33"/>
      <c r="D233" s="33"/>
      <c r="E233" s="33"/>
      <c r="F233" s="7">
        <v>4409877</v>
      </c>
      <c r="G233" s="7">
        <v>4774877</v>
      </c>
      <c r="H233" s="7">
        <v>2299550.11</v>
      </c>
      <c r="I233" s="7">
        <f>SUM(I232)</f>
        <v>0</v>
      </c>
      <c r="J233" s="8">
        <f t="shared" si="3"/>
        <v>4774877</v>
      </c>
      <c r="K233" s="7">
        <v>48.16</v>
      </c>
    </row>
    <row r="234" spans="1:17" x14ac:dyDescent="0.25">
      <c r="A234" s="3" t="s">
        <v>153</v>
      </c>
      <c r="B234" s="3" t="s">
        <v>193</v>
      </c>
      <c r="C234" s="3" t="s">
        <v>194</v>
      </c>
      <c r="D234" s="3" t="s">
        <v>97</v>
      </c>
      <c r="E234" s="5" t="s">
        <v>98</v>
      </c>
      <c r="F234" s="6">
        <v>1004636</v>
      </c>
      <c r="G234" s="6">
        <v>631036</v>
      </c>
      <c r="H234" s="6">
        <v>111746</v>
      </c>
      <c r="I234" s="6">
        <v>-518036</v>
      </c>
      <c r="J234" s="6">
        <f t="shared" si="3"/>
        <v>113000</v>
      </c>
      <c r="K234" s="6">
        <v>17.708339936231848</v>
      </c>
    </row>
    <row r="235" spans="1:17" x14ac:dyDescent="0.25">
      <c r="A235" s="3" t="s">
        <v>153</v>
      </c>
      <c r="B235" s="3" t="s">
        <v>193</v>
      </c>
      <c r="C235" s="3" t="s">
        <v>194</v>
      </c>
      <c r="D235" s="3" t="s">
        <v>45</v>
      </c>
      <c r="E235" s="5" t="s">
        <v>46</v>
      </c>
      <c r="F235" s="6">
        <v>0</v>
      </c>
      <c r="G235" s="6">
        <v>0</v>
      </c>
      <c r="H235" s="6">
        <v>0</v>
      </c>
      <c r="I235" s="11">
        <v>101000</v>
      </c>
      <c r="J235" s="6">
        <f t="shared" si="3"/>
        <v>101000</v>
      </c>
      <c r="K235" s="6">
        <v>0</v>
      </c>
      <c r="L235" t="s">
        <v>460</v>
      </c>
    </row>
    <row r="236" spans="1:17" x14ac:dyDescent="0.25">
      <c r="A236" s="3" t="s">
        <v>153</v>
      </c>
      <c r="B236" s="3" t="s">
        <v>193</v>
      </c>
      <c r="C236" s="3" t="s">
        <v>194</v>
      </c>
      <c r="D236" s="3" t="s">
        <v>47</v>
      </c>
      <c r="E236" s="5" t="s">
        <v>48</v>
      </c>
      <c r="F236" s="6">
        <v>0</v>
      </c>
      <c r="G236" s="6">
        <v>690200</v>
      </c>
      <c r="H236" s="6">
        <v>216423</v>
      </c>
      <c r="I236" s="6">
        <v>-430200</v>
      </c>
      <c r="J236" s="6">
        <f t="shared" si="3"/>
        <v>260000</v>
      </c>
      <c r="K236" s="6">
        <v>31.356563314981166</v>
      </c>
    </row>
    <row r="237" spans="1:17" x14ac:dyDescent="0.25">
      <c r="A237" s="3" t="s">
        <v>153</v>
      </c>
      <c r="B237" s="3" t="s">
        <v>193</v>
      </c>
      <c r="C237" s="3" t="s">
        <v>194</v>
      </c>
      <c r="D237" s="3" t="s">
        <v>49</v>
      </c>
      <c r="E237" s="5" t="s">
        <v>50</v>
      </c>
      <c r="F237" s="6">
        <v>0</v>
      </c>
      <c r="G237" s="6">
        <v>57000</v>
      </c>
      <c r="H237" s="6">
        <v>53252</v>
      </c>
      <c r="I237" s="6">
        <v>6000</v>
      </c>
      <c r="J237" s="6">
        <f t="shared" si="3"/>
        <v>63000</v>
      </c>
      <c r="K237" s="6">
        <v>93.424561403508775</v>
      </c>
    </row>
    <row r="238" spans="1:17" x14ac:dyDescent="0.25">
      <c r="A238" s="3" t="s">
        <v>153</v>
      </c>
      <c r="B238" s="3" t="s">
        <v>193</v>
      </c>
      <c r="C238" s="3" t="s">
        <v>194</v>
      </c>
      <c r="D238" s="3" t="s">
        <v>51</v>
      </c>
      <c r="E238" s="5" t="s">
        <v>52</v>
      </c>
      <c r="F238" s="6">
        <v>0</v>
      </c>
      <c r="G238" s="6">
        <v>23000</v>
      </c>
      <c r="H238" s="6">
        <v>19177</v>
      </c>
      <c r="I238" s="6"/>
      <c r="J238" s="6">
        <f t="shared" si="3"/>
        <v>23000</v>
      </c>
      <c r="K238" s="6">
        <v>83.378260869565224</v>
      </c>
    </row>
    <row r="239" spans="1:17" x14ac:dyDescent="0.25">
      <c r="A239" s="3" t="s">
        <v>153</v>
      </c>
      <c r="B239" s="3" t="s">
        <v>193</v>
      </c>
      <c r="C239" s="3" t="s">
        <v>194</v>
      </c>
      <c r="D239" s="3" t="s">
        <v>195</v>
      </c>
      <c r="E239" s="5" t="s">
        <v>196</v>
      </c>
      <c r="F239" s="6">
        <v>1799959</v>
      </c>
      <c r="G239" s="6">
        <v>1155550</v>
      </c>
      <c r="H239" s="6">
        <v>72600</v>
      </c>
      <c r="I239" s="6">
        <v>-1082950</v>
      </c>
      <c r="J239" s="6">
        <f t="shared" si="3"/>
        <v>72600</v>
      </c>
      <c r="K239" s="6">
        <v>6.2827225130890056</v>
      </c>
    </row>
    <row r="240" spans="1:17" x14ac:dyDescent="0.25">
      <c r="A240" s="3" t="s">
        <v>153</v>
      </c>
      <c r="B240" s="3" t="s">
        <v>193</v>
      </c>
      <c r="C240" s="3" t="s">
        <v>194</v>
      </c>
      <c r="D240" s="3" t="s">
        <v>73</v>
      </c>
      <c r="E240" s="5" t="s">
        <v>74</v>
      </c>
      <c r="F240" s="6">
        <v>0</v>
      </c>
      <c r="G240" s="6">
        <v>60000</v>
      </c>
      <c r="H240" s="6">
        <v>48158</v>
      </c>
      <c r="I240" s="6">
        <v>61000</v>
      </c>
      <c r="J240" s="6">
        <f t="shared" si="3"/>
        <v>121000</v>
      </c>
      <c r="K240" s="6">
        <v>80.263333333333335</v>
      </c>
    </row>
    <row r="241" spans="1:11" x14ac:dyDescent="0.25">
      <c r="A241" s="3" t="s">
        <v>153</v>
      </c>
      <c r="B241" s="3" t="s">
        <v>193</v>
      </c>
      <c r="C241" s="3" t="s">
        <v>194</v>
      </c>
      <c r="D241" s="3" t="s">
        <v>30</v>
      </c>
      <c r="E241" s="5" t="s">
        <v>31</v>
      </c>
      <c r="F241" s="6">
        <v>0</v>
      </c>
      <c r="G241" s="6">
        <v>10192</v>
      </c>
      <c r="H241" s="6">
        <v>0</v>
      </c>
      <c r="I241" s="6">
        <v>143808</v>
      </c>
      <c r="J241" s="6">
        <f t="shared" si="3"/>
        <v>154000</v>
      </c>
      <c r="K241" s="6">
        <v>0</v>
      </c>
    </row>
    <row r="242" spans="1:11" x14ac:dyDescent="0.25">
      <c r="A242" s="3" t="s">
        <v>153</v>
      </c>
      <c r="B242" s="3" t="s">
        <v>193</v>
      </c>
      <c r="C242" s="3" t="s">
        <v>194</v>
      </c>
      <c r="D242" s="3" t="s">
        <v>197</v>
      </c>
      <c r="E242" s="5" t="s">
        <v>198</v>
      </c>
      <c r="F242" s="6">
        <v>0</v>
      </c>
      <c r="G242" s="6">
        <v>177617</v>
      </c>
      <c r="H242" s="6">
        <v>0</v>
      </c>
      <c r="I242" s="6">
        <v>-177617</v>
      </c>
      <c r="J242" s="6">
        <f t="shared" si="3"/>
        <v>0</v>
      </c>
      <c r="K242" s="6">
        <v>0</v>
      </c>
    </row>
    <row r="243" spans="1:11" x14ac:dyDescent="0.25">
      <c r="A243" s="3" t="s">
        <v>153</v>
      </c>
      <c r="B243" s="3" t="s">
        <v>193</v>
      </c>
      <c r="C243" s="3" t="s">
        <v>166</v>
      </c>
      <c r="D243" s="3" t="s">
        <v>47</v>
      </c>
      <c r="E243" s="5" t="s">
        <v>48</v>
      </c>
      <c r="F243" s="6">
        <v>0</v>
      </c>
      <c r="G243" s="6">
        <v>0</v>
      </c>
      <c r="H243" s="6">
        <v>0</v>
      </c>
      <c r="I243" s="6"/>
      <c r="J243" s="6">
        <f t="shared" si="3"/>
        <v>0</v>
      </c>
      <c r="K243" s="6">
        <v>0</v>
      </c>
    </row>
    <row r="244" spans="1:11" x14ac:dyDescent="0.25">
      <c r="A244" s="34" t="s">
        <v>199</v>
      </c>
      <c r="B244" s="33"/>
      <c r="C244" s="33"/>
      <c r="D244" s="33"/>
      <c r="E244" s="33"/>
      <c r="F244" s="7">
        <v>2804595</v>
      </c>
      <c r="G244" s="7">
        <v>2804595</v>
      </c>
      <c r="H244" s="7">
        <v>521356</v>
      </c>
      <c r="I244" s="7">
        <f>SUM(I234:I243)</f>
        <v>-1896995</v>
      </c>
      <c r="J244" s="8">
        <f t="shared" si="3"/>
        <v>907600</v>
      </c>
      <c r="K244" s="7">
        <v>18.59</v>
      </c>
    </row>
    <row r="245" spans="1:11" x14ac:dyDescent="0.25">
      <c r="A245" s="3" t="s">
        <v>153</v>
      </c>
      <c r="B245" s="3" t="s">
        <v>200</v>
      </c>
      <c r="C245" s="3" t="s">
        <v>201</v>
      </c>
      <c r="D245" s="3" t="s">
        <v>142</v>
      </c>
      <c r="E245" s="5" t="s">
        <v>143</v>
      </c>
      <c r="F245" s="6">
        <v>0</v>
      </c>
      <c r="G245" s="6">
        <v>150000</v>
      </c>
      <c r="H245" s="6">
        <v>0</v>
      </c>
      <c r="I245" s="6">
        <v>-50000</v>
      </c>
      <c r="J245" s="6">
        <f t="shared" si="3"/>
        <v>100000</v>
      </c>
      <c r="K245" s="6">
        <v>0</v>
      </c>
    </row>
    <row r="246" spans="1:11" x14ac:dyDescent="0.25">
      <c r="A246" s="34" t="s">
        <v>202</v>
      </c>
      <c r="B246" s="33"/>
      <c r="C246" s="33"/>
      <c r="D246" s="33"/>
      <c r="E246" s="33"/>
      <c r="F246" s="7">
        <v>0</v>
      </c>
      <c r="G246" s="7">
        <v>150000</v>
      </c>
      <c r="H246" s="7">
        <v>0</v>
      </c>
      <c r="I246" s="7">
        <f>SUM(I245)</f>
        <v>-50000</v>
      </c>
      <c r="J246" s="8">
        <f t="shared" si="3"/>
        <v>100000</v>
      </c>
      <c r="K246" s="7">
        <v>0</v>
      </c>
    </row>
    <row r="247" spans="1:11" x14ac:dyDescent="0.25">
      <c r="A247" s="3" t="s">
        <v>153</v>
      </c>
      <c r="B247" s="3" t="s">
        <v>203</v>
      </c>
      <c r="C247" s="3" t="s">
        <v>204</v>
      </c>
      <c r="D247" s="3" t="s">
        <v>142</v>
      </c>
      <c r="E247" s="5" t="s">
        <v>143</v>
      </c>
      <c r="F247" s="6">
        <v>0</v>
      </c>
      <c r="G247" s="6">
        <v>225000</v>
      </c>
      <c r="H247" s="6">
        <v>96509.6</v>
      </c>
      <c r="I247" s="6">
        <v>-90000</v>
      </c>
      <c r="J247" s="6">
        <f t="shared" si="3"/>
        <v>135000</v>
      </c>
      <c r="K247" s="6">
        <v>42.893155555555559</v>
      </c>
    </row>
    <row r="248" spans="1:11" x14ac:dyDescent="0.25">
      <c r="A248" s="34" t="s">
        <v>205</v>
      </c>
      <c r="B248" s="33"/>
      <c r="C248" s="33"/>
      <c r="D248" s="33"/>
      <c r="E248" s="33"/>
      <c r="F248" s="7">
        <v>0</v>
      </c>
      <c r="G248" s="7">
        <v>225000</v>
      </c>
      <c r="H248" s="7">
        <v>96509.6</v>
      </c>
      <c r="I248" s="7">
        <f>SUM(I247)</f>
        <v>-90000</v>
      </c>
      <c r="J248" s="8">
        <f t="shared" si="3"/>
        <v>135000</v>
      </c>
      <c r="K248" s="7">
        <v>42.89</v>
      </c>
    </row>
    <row r="249" spans="1:11" x14ac:dyDescent="0.25">
      <c r="A249" s="3" t="s">
        <v>153</v>
      </c>
      <c r="B249" s="3" t="s">
        <v>206</v>
      </c>
      <c r="C249" s="3" t="s">
        <v>164</v>
      </c>
      <c r="D249" s="3" t="s">
        <v>142</v>
      </c>
      <c r="E249" s="5" t="s">
        <v>143</v>
      </c>
      <c r="F249" s="6">
        <v>0</v>
      </c>
      <c r="G249" s="6">
        <v>175000</v>
      </c>
      <c r="H249" s="6">
        <v>126517.6</v>
      </c>
      <c r="I249" s="6">
        <v>-45000</v>
      </c>
      <c r="J249" s="6">
        <f t="shared" si="3"/>
        <v>130000</v>
      </c>
      <c r="K249" s="6">
        <v>72.295771428571427</v>
      </c>
    </row>
    <row r="250" spans="1:11" x14ac:dyDescent="0.25">
      <c r="A250" s="34" t="s">
        <v>207</v>
      </c>
      <c r="B250" s="33"/>
      <c r="C250" s="33"/>
      <c r="D250" s="33"/>
      <c r="E250" s="33"/>
      <c r="F250" s="7">
        <v>0</v>
      </c>
      <c r="G250" s="7">
        <v>175000</v>
      </c>
      <c r="H250" s="7">
        <v>126517.6</v>
      </c>
      <c r="I250" s="7">
        <f>SUM(I249)</f>
        <v>-45000</v>
      </c>
      <c r="J250" s="8">
        <f t="shared" si="3"/>
        <v>130000</v>
      </c>
      <c r="K250" s="7">
        <v>72.3</v>
      </c>
    </row>
    <row r="251" spans="1:11" x14ac:dyDescent="0.25">
      <c r="A251" s="3" t="s">
        <v>153</v>
      </c>
      <c r="B251" s="3" t="s">
        <v>208</v>
      </c>
      <c r="C251" s="3" t="s">
        <v>209</v>
      </c>
      <c r="D251" s="3" t="s">
        <v>30</v>
      </c>
      <c r="E251" s="5" t="s">
        <v>31</v>
      </c>
      <c r="F251" s="6">
        <v>0</v>
      </c>
      <c r="G251" s="6">
        <v>135000</v>
      </c>
      <c r="H251" s="6">
        <v>77440</v>
      </c>
      <c r="I251" s="6">
        <v>-55000</v>
      </c>
      <c r="J251" s="6">
        <f t="shared" si="3"/>
        <v>80000</v>
      </c>
      <c r="K251" s="6">
        <v>57.36296296296296</v>
      </c>
    </row>
    <row r="252" spans="1:11" x14ac:dyDescent="0.25">
      <c r="A252" s="3" t="s">
        <v>153</v>
      </c>
      <c r="B252" s="3" t="s">
        <v>208</v>
      </c>
      <c r="C252" s="3" t="s">
        <v>209</v>
      </c>
      <c r="D252" s="3" t="s">
        <v>142</v>
      </c>
      <c r="E252" s="5" t="s">
        <v>143</v>
      </c>
      <c r="F252" s="6">
        <v>0</v>
      </c>
      <c r="G252" s="6">
        <v>75000</v>
      </c>
      <c r="H252" s="6">
        <v>54450</v>
      </c>
      <c r="I252" s="6">
        <v>5000</v>
      </c>
      <c r="J252" s="6">
        <f t="shared" si="3"/>
        <v>80000</v>
      </c>
      <c r="K252" s="6">
        <v>72.599999999999994</v>
      </c>
    </row>
    <row r="253" spans="1:11" x14ac:dyDescent="0.25">
      <c r="A253" s="34" t="s">
        <v>210</v>
      </c>
      <c r="B253" s="33"/>
      <c r="C253" s="33"/>
      <c r="D253" s="33"/>
      <c r="E253" s="33"/>
      <c r="F253" s="7">
        <v>0</v>
      </c>
      <c r="G253" s="7">
        <v>210000</v>
      </c>
      <c r="H253" s="7">
        <v>131890</v>
      </c>
      <c r="I253" s="7">
        <f>SUM(I251:I252)</f>
        <v>-50000</v>
      </c>
      <c r="J253" s="8">
        <f t="shared" si="3"/>
        <v>160000</v>
      </c>
      <c r="K253" s="7">
        <v>62.8</v>
      </c>
    </row>
    <row r="254" spans="1:11" x14ac:dyDescent="0.25">
      <c r="A254" s="3" t="s">
        <v>153</v>
      </c>
      <c r="B254" s="3" t="s">
        <v>211</v>
      </c>
      <c r="C254" s="3" t="s">
        <v>212</v>
      </c>
      <c r="D254" s="3" t="s">
        <v>30</v>
      </c>
      <c r="E254" s="5" t="s">
        <v>31</v>
      </c>
      <c r="F254" s="6">
        <v>0</v>
      </c>
      <c r="G254" s="6">
        <v>0</v>
      </c>
      <c r="H254" s="6">
        <v>0</v>
      </c>
      <c r="I254" s="6"/>
      <c r="J254" s="6">
        <f t="shared" si="3"/>
        <v>0</v>
      </c>
      <c r="K254" s="6">
        <v>0</v>
      </c>
    </row>
    <row r="255" spans="1:11" x14ac:dyDescent="0.25">
      <c r="A255" s="3" t="s">
        <v>153</v>
      </c>
      <c r="B255" s="3" t="s">
        <v>211</v>
      </c>
      <c r="C255" s="3" t="s">
        <v>212</v>
      </c>
      <c r="D255" s="3" t="s">
        <v>142</v>
      </c>
      <c r="E255" s="5" t="s">
        <v>143</v>
      </c>
      <c r="F255" s="6">
        <v>0</v>
      </c>
      <c r="G255" s="6">
        <v>400000</v>
      </c>
      <c r="H255" s="6">
        <v>48000</v>
      </c>
      <c r="I255" s="6">
        <v>20000</v>
      </c>
      <c r="J255" s="6">
        <f t="shared" si="3"/>
        <v>420000</v>
      </c>
      <c r="K255" s="6">
        <v>12</v>
      </c>
    </row>
    <row r="256" spans="1:11" x14ac:dyDescent="0.25">
      <c r="A256" s="34" t="s">
        <v>213</v>
      </c>
      <c r="B256" s="33"/>
      <c r="C256" s="33"/>
      <c r="D256" s="33"/>
      <c r="E256" s="33"/>
      <c r="F256" s="7">
        <v>0</v>
      </c>
      <c r="G256" s="7">
        <v>400000</v>
      </c>
      <c r="H256" s="7">
        <v>48000</v>
      </c>
      <c r="I256" s="7">
        <f>SUM(I254:I255)</f>
        <v>20000</v>
      </c>
      <c r="J256" s="8">
        <f t="shared" si="3"/>
        <v>420000</v>
      </c>
      <c r="K256" s="7">
        <v>12</v>
      </c>
    </row>
    <row r="257" spans="1:12" x14ac:dyDescent="0.25">
      <c r="A257" s="3" t="s">
        <v>153</v>
      </c>
      <c r="B257" s="3" t="s">
        <v>214</v>
      </c>
      <c r="C257" s="3" t="s">
        <v>215</v>
      </c>
      <c r="D257" s="3" t="s">
        <v>47</v>
      </c>
      <c r="E257" s="5" t="s">
        <v>48</v>
      </c>
      <c r="F257" s="6">
        <v>0</v>
      </c>
      <c r="G257" s="6">
        <v>40000</v>
      </c>
      <c r="H257" s="6">
        <v>40000</v>
      </c>
      <c r="I257" s="6"/>
      <c r="J257" s="6">
        <f t="shared" si="3"/>
        <v>40000</v>
      </c>
      <c r="K257" s="6">
        <v>100</v>
      </c>
    </row>
    <row r="258" spans="1:12" x14ac:dyDescent="0.25">
      <c r="A258" s="3" t="s">
        <v>153</v>
      </c>
      <c r="B258" s="3" t="s">
        <v>214</v>
      </c>
      <c r="C258" s="3" t="s">
        <v>215</v>
      </c>
      <c r="D258" s="3" t="s">
        <v>216</v>
      </c>
      <c r="E258" s="5" t="s">
        <v>217</v>
      </c>
      <c r="F258" s="6">
        <v>0</v>
      </c>
      <c r="G258" s="6">
        <v>3260000</v>
      </c>
      <c r="H258" s="6">
        <v>2254884.7000000002</v>
      </c>
      <c r="I258" s="6">
        <v>60000</v>
      </c>
      <c r="J258" s="6">
        <f t="shared" si="3"/>
        <v>3320000</v>
      </c>
      <c r="K258" s="6">
        <v>69.16824233128834</v>
      </c>
    </row>
    <row r="259" spans="1:12" x14ac:dyDescent="0.25">
      <c r="A259" s="34" t="s">
        <v>218</v>
      </c>
      <c r="B259" s="33"/>
      <c r="C259" s="33"/>
      <c r="D259" s="33"/>
      <c r="E259" s="33"/>
      <c r="F259" s="7">
        <v>0</v>
      </c>
      <c r="G259" s="7">
        <v>3300000</v>
      </c>
      <c r="H259" s="7">
        <v>2294884.7000000002</v>
      </c>
      <c r="I259" s="7">
        <f>SUM(I257:I258)</f>
        <v>60000</v>
      </c>
      <c r="J259" s="8">
        <f t="shared" ref="J259:J330" si="4">G259+I259</f>
        <v>3360000</v>
      </c>
      <c r="K259" s="7">
        <v>69.540000000000006</v>
      </c>
    </row>
    <row r="260" spans="1:12" x14ac:dyDescent="0.25">
      <c r="A260" s="3" t="s">
        <v>153</v>
      </c>
      <c r="B260" s="3" t="s">
        <v>219</v>
      </c>
      <c r="C260" s="3" t="s">
        <v>215</v>
      </c>
      <c r="D260" s="3" t="s">
        <v>216</v>
      </c>
      <c r="E260" s="5" t="s">
        <v>217</v>
      </c>
      <c r="F260" s="6">
        <v>500000</v>
      </c>
      <c r="G260" s="6">
        <v>500000</v>
      </c>
      <c r="H260" s="6">
        <v>0</v>
      </c>
      <c r="I260" s="6"/>
      <c r="J260" s="6">
        <f t="shared" si="4"/>
        <v>500000</v>
      </c>
      <c r="K260" s="6">
        <v>0</v>
      </c>
      <c r="L260" t="s">
        <v>461</v>
      </c>
    </row>
    <row r="261" spans="1:12" x14ac:dyDescent="0.25">
      <c r="A261" s="34" t="s">
        <v>220</v>
      </c>
      <c r="B261" s="33"/>
      <c r="C261" s="33"/>
      <c r="D261" s="33"/>
      <c r="E261" s="33"/>
      <c r="F261" s="7">
        <v>500000</v>
      </c>
      <c r="G261" s="7">
        <v>500000</v>
      </c>
      <c r="H261" s="7">
        <v>0</v>
      </c>
      <c r="I261" s="7">
        <f>SUM(I260)</f>
        <v>0</v>
      </c>
      <c r="J261" s="8">
        <f t="shared" si="4"/>
        <v>500000</v>
      </c>
      <c r="K261" s="7">
        <v>0</v>
      </c>
    </row>
    <row r="262" spans="1:12" x14ac:dyDescent="0.25">
      <c r="A262" s="38" t="s">
        <v>221</v>
      </c>
      <c r="B262" s="39"/>
      <c r="C262" s="39"/>
      <c r="D262" s="39"/>
      <c r="E262" s="39"/>
      <c r="F262" s="9">
        <v>30764659</v>
      </c>
      <c r="G262" s="9">
        <v>35844123</v>
      </c>
      <c r="H262" s="9">
        <v>9140629.9100000001</v>
      </c>
      <c r="I262" s="9">
        <f>SUM(I190,I201,I208,I212,I215,I217,I220,I222,I225,I229,I231,I233,I244,I246,I248,I250,I253,I256,I259,I261)</f>
        <v>-20316337</v>
      </c>
      <c r="J262" s="9">
        <f t="shared" si="4"/>
        <v>15527786</v>
      </c>
      <c r="K262" s="9">
        <v>25.5</v>
      </c>
    </row>
    <row r="263" spans="1:12" x14ac:dyDescent="0.25">
      <c r="A263" s="3" t="s">
        <v>222</v>
      </c>
      <c r="B263" s="3" t="s">
        <v>223</v>
      </c>
      <c r="C263" s="3" t="s">
        <v>166</v>
      </c>
      <c r="D263" s="3" t="s">
        <v>71</v>
      </c>
      <c r="E263" s="5" t="s">
        <v>72</v>
      </c>
      <c r="F263" s="6">
        <v>11000</v>
      </c>
      <c r="G263" s="6">
        <v>11000</v>
      </c>
      <c r="H263" s="6">
        <v>2500</v>
      </c>
      <c r="I263" s="6">
        <v>20000</v>
      </c>
      <c r="J263" s="6">
        <f t="shared" si="4"/>
        <v>31000</v>
      </c>
      <c r="K263" s="6">
        <v>22.727272727272727</v>
      </c>
      <c r="L263" t="s">
        <v>450</v>
      </c>
    </row>
    <row r="264" spans="1:12" x14ac:dyDescent="0.25">
      <c r="A264" s="3" t="s">
        <v>222</v>
      </c>
      <c r="B264" s="3" t="s">
        <v>223</v>
      </c>
      <c r="C264" s="3" t="s">
        <v>166</v>
      </c>
      <c r="D264" s="3" t="s">
        <v>30</v>
      </c>
      <c r="E264" s="5" t="s">
        <v>31</v>
      </c>
      <c r="F264" s="6">
        <v>3000</v>
      </c>
      <c r="G264" s="6">
        <v>3000</v>
      </c>
      <c r="H264" s="6">
        <v>0</v>
      </c>
      <c r="I264" s="6"/>
      <c r="J264" s="6">
        <f t="shared" si="4"/>
        <v>3000</v>
      </c>
      <c r="K264" s="6">
        <v>0</v>
      </c>
    </row>
    <row r="265" spans="1:12" x14ac:dyDescent="0.25">
      <c r="A265" s="3" t="s">
        <v>222</v>
      </c>
      <c r="B265" s="3" t="s">
        <v>223</v>
      </c>
      <c r="C265" s="3" t="s">
        <v>166</v>
      </c>
      <c r="D265" s="3" t="s">
        <v>224</v>
      </c>
      <c r="E265" s="5" t="s">
        <v>225</v>
      </c>
      <c r="F265" s="6">
        <v>450000</v>
      </c>
      <c r="G265" s="6">
        <v>450000</v>
      </c>
      <c r="H265" s="6">
        <v>399236</v>
      </c>
      <c r="I265" s="6">
        <v>-50000</v>
      </c>
      <c r="J265" s="6">
        <f t="shared" si="4"/>
        <v>400000</v>
      </c>
      <c r="K265" s="6">
        <v>88.719111111111104</v>
      </c>
    </row>
    <row r="266" spans="1:12" x14ac:dyDescent="0.25">
      <c r="A266" s="34" t="s">
        <v>226</v>
      </c>
      <c r="B266" s="33"/>
      <c r="C266" s="33"/>
      <c r="D266" s="33"/>
      <c r="E266" s="33"/>
      <c r="F266" s="7">
        <v>464000</v>
      </c>
      <c r="G266" s="7">
        <v>464000</v>
      </c>
      <c r="H266" s="7">
        <v>401736</v>
      </c>
      <c r="I266" s="7">
        <f>SUM(I263:I265)</f>
        <v>-30000</v>
      </c>
      <c r="J266" s="8">
        <f t="shared" si="4"/>
        <v>434000</v>
      </c>
      <c r="K266" s="7">
        <v>86.58</v>
      </c>
    </row>
    <row r="267" spans="1:12" x14ac:dyDescent="0.25">
      <c r="A267" s="3" t="s">
        <v>222</v>
      </c>
      <c r="B267" s="3" t="s">
        <v>227</v>
      </c>
      <c r="C267" s="3" t="s">
        <v>166</v>
      </c>
      <c r="D267" s="3" t="s">
        <v>228</v>
      </c>
      <c r="E267" s="5" t="s">
        <v>229</v>
      </c>
      <c r="F267" s="6">
        <v>10000</v>
      </c>
      <c r="G267" s="6">
        <v>10000</v>
      </c>
      <c r="H267" s="6">
        <v>0</v>
      </c>
      <c r="I267" s="6"/>
      <c r="J267" s="6">
        <f t="shared" si="4"/>
        <v>10000</v>
      </c>
      <c r="K267" s="6">
        <v>0</v>
      </c>
    </row>
    <row r="268" spans="1:12" x14ac:dyDescent="0.25">
      <c r="A268" s="34" t="s">
        <v>230</v>
      </c>
      <c r="B268" s="33"/>
      <c r="C268" s="33"/>
      <c r="D268" s="33"/>
      <c r="E268" s="33"/>
      <c r="F268" s="7">
        <v>10000</v>
      </c>
      <c r="G268" s="7">
        <v>10000</v>
      </c>
      <c r="H268" s="7">
        <v>0</v>
      </c>
      <c r="I268" s="7">
        <f>SUM(I267)</f>
        <v>0</v>
      </c>
      <c r="J268" s="8">
        <f t="shared" si="4"/>
        <v>10000</v>
      </c>
      <c r="K268" s="7">
        <v>0</v>
      </c>
    </row>
    <row r="269" spans="1:12" x14ac:dyDescent="0.25">
      <c r="A269" s="3" t="s">
        <v>222</v>
      </c>
      <c r="B269" s="3" t="s">
        <v>231</v>
      </c>
      <c r="C269" s="3" t="s">
        <v>170</v>
      </c>
      <c r="D269" s="3" t="s">
        <v>30</v>
      </c>
      <c r="E269" s="5" t="s">
        <v>31</v>
      </c>
      <c r="F269" s="6">
        <v>100000</v>
      </c>
      <c r="G269" s="6">
        <v>130000</v>
      </c>
      <c r="H269" s="6">
        <v>83400</v>
      </c>
      <c r="I269" s="6"/>
      <c r="J269" s="6">
        <f t="shared" si="4"/>
        <v>130000</v>
      </c>
      <c r="K269" s="6">
        <v>64.15384615384616</v>
      </c>
    </row>
    <row r="270" spans="1:12" x14ac:dyDescent="0.25">
      <c r="A270" s="34" t="s">
        <v>232</v>
      </c>
      <c r="B270" s="33"/>
      <c r="C270" s="33"/>
      <c r="D270" s="33"/>
      <c r="E270" s="33"/>
      <c r="F270" s="7">
        <v>100000</v>
      </c>
      <c r="G270" s="7">
        <v>130000</v>
      </c>
      <c r="H270" s="7">
        <v>83400</v>
      </c>
      <c r="I270" s="7">
        <f>SUM(I269)</f>
        <v>0</v>
      </c>
      <c r="J270" s="8">
        <f t="shared" si="4"/>
        <v>130000</v>
      </c>
      <c r="K270" s="7">
        <v>64.150000000000006</v>
      </c>
    </row>
    <row r="271" spans="1:12" s="21" customFormat="1" ht="15.75" customHeight="1" x14ac:dyDescent="0.25">
      <c r="A271" s="18">
        <v>34</v>
      </c>
      <c r="B271" s="19" t="s">
        <v>233</v>
      </c>
      <c r="C271" s="22">
        <v>3632</v>
      </c>
      <c r="D271" s="22">
        <v>5151</v>
      </c>
      <c r="E271" s="20" t="s">
        <v>62</v>
      </c>
      <c r="F271" s="11">
        <v>0</v>
      </c>
      <c r="G271" s="11">
        <v>0</v>
      </c>
      <c r="H271" s="11">
        <v>0</v>
      </c>
      <c r="I271" s="11">
        <v>13000</v>
      </c>
      <c r="J271" s="11">
        <v>13000</v>
      </c>
      <c r="K271" s="11"/>
      <c r="L271" s="21" t="s">
        <v>459</v>
      </c>
    </row>
    <row r="272" spans="1:12" s="24" customFormat="1" x14ac:dyDescent="0.25">
      <c r="A272" s="40" t="s">
        <v>458</v>
      </c>
      <c r="B272" s="41"/>
      <c r="C272" s="41"/>
      <c r="D272" s="41"/>
      <c r="E272" s="42"/>
      <c r="F272" s="8"/>
      <c r="G272" s="8"/>
      <c r="H272" s="8"/>
      <c r="I272" s="8">
        <f>SUM(I271)</f>
        <v>13000</v>
      </c>
      <c r="J272" s="8">
        <f>SUM(J271)</f>
        <v>13000</v>
      </c>
      <c r="K272" s="8"/>
    </row>
    <row r="273" spans="1:11" x14ac:dyDescent="0.25">
      <c r="A273" s="3" t="s">
        <v>222</v>
      </c>
      <c r="B273" s="3" t="s">
        <v>233</v>
      </c>
      <c r="C273" s="3" t="s">
        <v>234</v>
      </c>
      <c r="D273" s="3" t="s">
        <v>30</v>
      </c>
      <c r="E273" s="5" t="s">
        <v>31</v>
      </c>
      <c r="F273" s="6">
        <v>100000</v>
      </c>
      <c r="G273" s="6">
        <v>100000</v>
      </c>
      <c r="H273" s="6">
        <v>85120</v>
      </c>
      <c r="I273" s="6">
        <v>-14880</v>
      </c>
      <c r="J273" s="6">
        <f t="shared" si="4"/>
        <v>85120</v>
      </c>
      <c r="K273" s="6">
        <v>85.12</v>
      </c>
    </row>
    <row r="274" spans="1:11" x14ac:dyDescent="0.25">
      <c r="A274" s="34" t="s">
        <v>235</v>
      </c>
      <c r="B274" s="33"/>
      <c r="C274" s="33"/>
      <c r="D274" s="33"/>
      <c r="E274" s="33"/>
      <c r="F274" s="7">
        <v>100000</v>
      </c>
      <c r="G274" s="7">
        <v>100000</v>
      </c>
      <c r="H274" s="7">
        <v>85120</v>
      </c>
      <c r="I274" s="7">
        <f>SUM(I273)</f>
        <v>-14880</v>
      </c>
      <c r="J274" s="8">
        <f t="shared" si="4"/>
        <v>85120</v>
      </c>
      <c r="K274" s="7">
        <v>85.12</v>
      </c>
    </row>
    <row r="275" spans="1:11" x14ac:dyDescent="0.25">
      <c r="A275" s="38" t="s">
        <v>236</v>
      </c>
      <c r="B275" s="39"/>
      <c r="C275" s="39"/>
      <c r="D275" s="39"/>
      <c r="E275" s="39"/>
      <c r="F275" s="9">
        <v>674000</v>
      </c>
      <c r="G275" s="9">
        <v>704000</v>
      </c>
      <c r="H275" s="9">
        <v>570256</v>
      </c>
      <c r="I275" s="9">
        <f>SUM(I266,I268,I270,I272,I274)</f>
        <v>-31880</v>
      </c>
      <c r="J275" s="9">
        <f t="shared" si="4"/>
        <v>672120</v>
      </c>
      <c r="K275" s="9">
        <v>81</v>
      </c>
    </row>
    <row r="276" spans="1:11" x14ac:dyDescent="0.25">
      <c r="A276" s="3" t="s">
        <v>237</v>
      </c>
      <c r="B276" s="3" t="s">
        <v>238</v>
      </c>
      <c r="C276" s="3" t="s">
        <v>34</v>
      </c>
      <c r="D276" s="3" t="s">
        <v>28</v>
      </c>
      <c r="E276" s="5" t="s">
        <v>29</v>
      </c>
      <c r="F276" s="6">
        <v>10000</v>
      </c>
      <c r="G276" s="6">
        <v>10000</v>
      </c>
      <c r="H276" s="6">
        <v>0</v>
      </c>
      <c r="I276" s="6"/>
      <c r="J276" s="6">
        <f t="shared" si="4"/>
        <v>10000</v>
      </c>
      <c r="K276" s="6">
        <v>0</v>
      </c>
    </row>
    <row r="277" spans="1:11" x14ac:dyDescent="0.25">
      <c r="A277" s="3" t="s">
        <v>237</v>
      </c>
      <c r="B277" s="3" t="s">
        <v>238</v>
      </c>
      <c r="C277" s="3" t="s">
        <v>34</v>
      </c>
      <c r="D277" s="3" t="s">
        <v>61</v>
      </c>
      <c r="E277" s="5" t="s">
        <v>62</v>
      </c>
      <c r="F277" s="6">
        <v>10000</v>
      </c>
      <c r="G277" s="6">
        <v>10000</v>
      </c>
      <c r="H277" s="6">
        <v>7310</v>
      </c>
      <c r="I277" s="6"/>
      <c r="J277" s="6">
        <f t="shared" si="4"/>
        <v>10000</v>
      </c>
      <c r="K277" s="6">
        <v>73.099999999999994</v>
      </c>
    </row>
    <row r="278" spans="1:11" x14ac:dyDescent="0.25">
      <c r="A278" s="3" t="s">
        <v>237</v>
      </c>
      <c r="B278" s="3" t="s">
        <v>238</v>
      </c>
      <c r="C278" s="3" t="s">
        <v>34</v>
      </c>
      <c r="D278" s="3" t="s">
        <v>101</v>
      </c>
      <c r="E278" s="5" t="s">
        <v>102</v>
      </c>
      <c r="F278" s="6">
        <v>80000</v>
      </c>
      <c r="G278" s="6">
        <v>100000</v>
      </c>
      <c r="H278" s="6">
        <v>70324</v>
      </c>
      <c r="I278" s="6"/>
      <c r="J278" s="6">
        <f t="shared" si="4"/>
        <v>100000</v>
      </c>
      <c r="K278" s="6">
        <v>70.323999999999998</v>
      </c>
    </row>
    <row r="279" spans="1:11" x14ac:dyDescent="0.25">
      <c r="A279" s="3" t="s">
        <v>237</v>
      </c>
      <c r="B279" s="3" t="s">
        <v>238</v>
      </c>
      <c r="C279" s="3" t="s">
        <v>34</v>
      </c>
      <c r="D279" s="3" t="s">
        <v>65</v>
      </c>
      <c r="E279" s="5" t="s">
        <v>66</v>
      </c>
      <c r="F279" s="6">
        <v>35000</v>
      </c>
      <c r="G279" s="6">
        <v>51000</v>
      </c>
      <c r="H279" s="6">
        <v>42726.81</v>
      </c>
      <c r="I279" s="6"/>
      <c r="J279" s="6">
        <f t="shared" si="4"/>
        <v>51000</v>
      </c>
      <c r="K279" s="6">
        <v>83.778058823529406</v>
      </c>
    </row>
    <row r="280" spans="1:11" x14ac:dyDescent="0.25">
      <c r="A280" s="3" t="s">
        <v>237</v>
      </c>
      <c r="B280" s="3" t="s">
        <v>238</v>
      </c>
      <c r="C280" s="3" t="s">
        <v>34</v>
      </c>
      <c r="D280" s="3" t="s">
        <v>30</v>
      </c>
      <c r="E280" s="5" t="s">
        <v>31</v>
      </c>
      <c r="F280" s="6">
        <v>5000</v>
      </c>
      <c r="G280" s="6">
        <v>5000</v>
      </c>
      <c r="H280" s="6">
        <v>0</v>
      </c>
      <c r="I280" s="6">
        <v>-5000</v>
      </c>
      <c r="J280" s="6">
        <f t="shared" si="4"/>
        <v>0</v>
      </c>
      <c r="K280" s="6">
        <v>0</v>
      </c>
    </row>
    <row r="281" spans="1:11" x14ac:dyDescent="0.25">
      <c r="A281" s="3" t="s">
        <v>237</v>
      </c>
      <c r="B281" s="3" t="s">
        <v>238</v>
      </c>
      <c r="C281" s="3" t="s">
        <v>34</v>
      </c>
      <c r="D281" s="3" t="s">
        <v>38</v>
      </c>
      <c r="E281" s="5" t="s">
        <v>39</v>
      </c>
      <c r="F281" s="6">
        <v>5000</v>
      </c>
      <c r="G281" s="6">
        <v>5000</v>
      </c>
      <c r="H281" s="6">
        <v>0</v>
      </c>
      <c r="I281" s="6">
        <v>-5000</v>
      </c>
      <c r="J281" s="6">
        <f t="shared" si="4"/>
        <v>0</v>
      </c>
      <c r="K281" s="6">
        <v>0</v>
      </c>
    </row>
    <row r="282" spans="1:11" x14ac:dyDescent="0.25">
      <c r="A282" s="34" t="s">
        <v>239</v>
      </c>
      <c r="B282" s="33"/>
      <c r="C282" s="33"/>
      <c r="D282" s="33"/>
      <c r="E282" s="33"/>
      <c r="F282" s="7">
        <v>145000</v>
      </c>
      <c r="G282" s="7">
        <v>181000</v>
      </c>
      <c r="H282" s="7">
        <v>120360.81</v>
      </c>
      <c r="I282" s="7">
        <f>SUM(I276:I281)</f>
        <v>-10000</v>
      </c>
      <c r="J282" s="8">
        <f t="shared" si="4"/>
        <v>171000</v>
      </c>
      <c r="K282" s="7">
        <v>66.5</v>
      </c>
    </row>
    <row r="283" spans="1:11" x14ac:dyDescent="0.25">
      <c r="A283" s="3" t="s">
        <v>237</v>
      </c>
      <c r="B283" s="3" t="s">
        <v>240</v>
      </c>
      <c r="C283" s="3" t="s">
        <v>166</v>
      </c>
      <c r="D283" s="3" t="s">
        <v>97</v>
      </c>
      <c r="E283" s="5" t="s">
        <v>98</v>
      </c>
      <c r="F283" s="6">
        <v>2821920</v>
      </c>
      <c r="G283" s="6">
        <v>2552680</v>
      </c>
      <c r="H283" s="6">
        <v>1617864</v>
      </c>
      <c r="I283" s="30">
        <v>-693750</v>
      </c>
      <c r="J283" s="6">
        <f t="shared" si="4"/>
        <v>1858930</v>
      </c>
      <c r="K283" s="6">
        <v>63.379036933732394</v>
      </c>
    </row>
    <row r="284" spans="1:11" x14ac:dyDescent="0.25">
      <c r="A284" s="3" t="s">
        <v>237</v>
      </c>
      <c r="B284" s="3" t="s">
        <v>240</v>
      </c>
      <c r="C284" s="3" t="s">
        <v>166</v>
      </c>
      <c r="D284" s="3" t="s">
        <v>47</v>
      </c>
      <c r="E284" s="5" t="s">
        <v>48</v>
      </c>
      <c r="F284" s="6">
        <v>120000</v>
      </c>
      <c r="G284" s="6">
        <v>150000</v>
      </c>
      <c r="H284" s="6">
        <v>230670</v>
      </c>
      <c r="I284" s="6">
        <v>-147000</v>
      </c>
      <c r="J284" s="6">
        <f t="shared" si="4"/>
        <v>3000</v>
      </c>
      <c r="K284" s="6">
        <v>153.78</v>
      </c>
    </row>
    <row r="285" spans="1:11" x14ac:dyDescent="0.25">
      <c r="A285" s="3" t="s">
        <v>237</v>
      </c>
      <c r="B285" s="3" t="s">
        <v>240</v>
      </c>
      <c r="C285" s="3" t="s">
        <v>166</v>
      </c>
      <c r="D285" s="3" t="s">
        <v>49</v>
      </c>
      <c r="E285" s="5" t="s">
        <v>50</v>
      </c>
      <c r="F285" s="6">
        <v>705480</v>
      </c>
      <c r="G285" s="6">
        <v>705480</v>
      </c>
      <c r="H285" s="6">
        <v>411869</v>
      </c>
      <c r="I285" s="6">
        <v>-226000</v>
      </c>
      <c r="J285" s="6">
        <f t="shared" si="4"/>
        <v>479480</v>
      </c>
      <c r="K285" s="6">
        <v>58.381385723195557</v>
      </c>
    </row>
    <row r="286" spans="1:11" x14ac:dyDescent="0.25">
      <c r="A286" s="3" t="s">
        <v>237</v>
      </c>
      <c r="B286" s="3" t="s">
        <v>240</v>
      </c>
      <c r="C286" s="3" t="s">
        <v>166</v>
      </c>
      <c r="D286" s="3" t="s">
        <v>51</v>
      </c>
      <c r="E286" s="5" t="s">
        <v>52</v>
      </c>
      <c r="F286" s="6">
        <v>253973</v>
      </c>
      <c r="G286" s="6">
        <v>253973</v>
      </c>
      <c r="H286" s="6">
        <v>148263</v>
      </c>
      <c r="I286" s="6">
        <v>-86500</v>
      </c>
      <c r="J286" s="6">
        <f t="shared" si="4"/>
        <v>167473</v>
      </c>
      <c r="K286" s="6">
        <v>58.377465321116809</v>
      </c>
    </row>
    <row r="287" spans="1:11" x14ac:dyDescent="0.25">
      <c r="A287" s="3" t="s">
        <v>237</v>
      </c>
      <c r="B287" s="3" t="s">
        <v>240</v>
      </c>
      <c r="C287" s="3" t="s">
        <v>166</v>
      </c>
      <c r="D287" s="3" t="s">
        <v>135</v>
      </c>
      <c r="E287" s="5" t="s">
        <v>136</v>
      </c>
      <c r="F287" s="6">
        <v>24000</v>
      </c>
      <c r="G287" s="6">
        <v>24000</v>
      </c>
      <c r="H287" s="6">
        <v>20454.84</v>
      </c>
      <c r="I287" s="6"/>
      <c r="J287" s="6">
        <f t="shared" si="4"/>
        <v>24000</v>
      </c>
      <c r="K287" s="6">
        <v>85.228499999999997</v>
      </c>
    </row>
    <row r="288" spans="1:11" x14ac:dyDescent="0.25">
      <c r="A288" s="3" t="s">
        <v>237</v>
      </c>
      <c r="B288" s="3" t="s">
        <v>240</v>
      </c>
      <c r="C288" s="3" t="s">
        <v>166</v>
      </c>
      <c r="D288" s="3" t="s">
        <v>59</v>
      </c>
      <c r="E288" s="5" t="s">
        <v>60</v>
      </c>
      <c r="F288" s="6">
        <v>10000</v>
      </c>
      <c r="G288" s="6">
        <v>30000</v>
      </c>
      <c r="H288" s="6">
        <v>30544.5</v>
      </c>
      <c r="I288" s="6">
        <v>2000</v>
      </c>
      <c r="J288" s="6">
        <f t="shared" si="4"/>
        <v>32000</v>
      </c>
      <c r="K288" s="6">
        <v>101.815</v>
      </c>
    </row>
    <row r="289" spans="1:11" x14ac:dyDescent="0.25">
      <c r="A289" s="3" t="s">
        <v>237</v>
      </c>
      <c r="B289" s="3" t="s">
        <v>240</v>
      </c>
      <c r="C289" s="3" t="s">
        <v>166</v>
      </c>
      <c r="D289" s="3" t="s">
        <v>28</v>
      </c>
      <c r="E289" s="5" t="s">
        <v>29</v>
      </c>
      <c r="F289" s="6">
        <v>140000</v>
      </c>
      <c r="G289" s="6">
        <v>140000</v>
      </c>
      <c r="H289" s="6">
        <v>104442</v>
      </c>
      <c r="I289" s="6"/>
      <c r="J289" s="6">
        <f t="shared" si="4"/>
        <v>140000</v>
      </c>
      <c r="K289" s="6">
        <v>74.601428571428571</v>
      </c>
    </row>
    <row r="290" spans="1:11" x14ac:dyDescent="0.25">
      <c r="A290" s="3" t="s">
        <v>237</v>
      </c>
      <c r="B290" s="3" t="s">
        <v>240</v>
      </c>
      <c r="C290" s="3" t="s">
        <v>166</v>
      </c>
      <c r="D290" s="3" t="s">
        <v>61</v>
      </c>
      <c r="E290" s="5" t="s">
        <v>62</v>
      </c>
      <c r="F290" s="6">
        <v>6000</v>
      </c>
      <c r="G290" s="6">
        <v>6000</v>
      </c>
      <c r="H290" s="6">
        <v>2674</v>
      </c>
      <c r="I290" s="6"/>
      <c r="J290" s="6">
        <f t="shared" si="4"/>
        <v>6000</v>
      </c>
      <c r="K290" s="6">
        <v>44.56666666666667</v>
      </c>
    </row>
    <row r="291" spans="1:11" x14ac:dyDescent="0.25">
      <c r="A291" s="3" t="s">
        <v>237</v>
      </c>
      <c r="B291" s="3" t="s">
        <v>240</v>
      </c>
      <c r="C291" s="3" t="s">
        <v>166</v>
      </c>
      <c r="D291" s="3" t="s">
        <v>63</v>
      </c>
      <c r="E291" s="5" t="s">
        <v>64</v>
      </c>
      <c r="F291" s="6">
        <v>80000</v>
      </c>
      <c r="G291" s="6">
        <v>65000</v>
      </c>
      <c r="H291" s="6">
        <v>51281.97</v>
      </c>
      <c r="I291" s="6"/>
      <c r="J291" s="6">
        <f t="shared" si="4"/>
        <v>65000</v>
      </c>
      <c r="K291" s="6">
        <v>78.895338461538458</v>
      </c>
    </row>
    <row r="292" spans="1:11" x14ac:dyDescent="0.25">
      <c r="A292" s="3" t="s">
        <v>237</v>
      </c>
      <c r="B292" s="3" t="s">
        <v>240</v>
      </c>
      <c r="C292" s="3" t="s">
        <v>166</v>
      </c>
      <c r="D292" s="3" t="s">
        <v>65</v>
      </c>
      <c r="E292" s="5" t="s">
        <v>66</v>
      </c>
      <c r="F292" s="6">
        <v>40000</v>
      </c>
      <c r="G292" s="6">
        <v>40000</v>
      </c>
      <c r="H292" s="6">
        <v>16563.560000000001</v>
      </c>
      <c r="I292" s="6"/>
      <c r="J292" s="6">
        <f t="shared" si="4"/>
        <v>40000</v>
      </c>
      <c r="K292" s="6">
        <v>41.408900000000003</v>
      </c>
    </row>
    <row r="293" spans="1:11" x14ac:dyDescent="0.25">
      <c r="A293" s="3" t="s">
        <v>237</v>
      </c>
      <c r="B293" s="3" t="s">
        <v>240</v>
      </c>
      <c r="C293" s="3" t="s">
        <v>166</v>
      </c>
      <c r="D293" s="3" t="s">
        <v>67</v>
      </c>
      <c r="E293" s="5" t="s">
        <v>68</v>
      </c>
      <c r="F293" s="6">
        <v>210000</v>
      </c>
      <c r="G293" s="6">
        <v>210000</v>
      </c>
      <c r="H293" s="6">
        <v>117904</v>
      </c>
      <c r="I293" s="6"/>
      <c r="J293" s="6">
        <f t="shared" si="4"/>
        <v>210000</v>
      </c>
      <c r="K293" s="6">
        <v>56.144761904761907</v>
      </c>
    </row>
    <row r="294" spans="1:11" x14ac:dyDescent="0.25">
      <c r="A294" s="3" t="s">
        <v>237</v>
      </c>
      <c r="B294" s="3" t="s">
        <v>240</v>
      </c>
      <c r="C294" s="3" t="s">
        <v>166</v>
      </c>
      <c r="D294" s="3" t="s">
        <v>241</v>
      </c>
      <c r="E294" s="5" t="s">
        <v>242</v>
      </c>
      <c r="F294" s="6">
        <v>15000</v>
      </c>
      <c r="G294" s="6">
        <v>15000</v>
      </c>
      <c r="H294" s="6">
        <v>553</v>
      </c>
      <c r="I294" s="6">
        <v>-14000</v>
      </c>
      <c r="J294" s="6">
        <f t="shared" si="4"/>
        <v>1000</v>
      </c>
      <c r="K294" s="6">
        <v>3.6866666666666665</v>
      </c>
    </row>
    <row r="295" spans="1:11" x14ac:dyDescent="0.25">
      <c r="A295" s="3" t="s">
        <v>237</v>
      </c>
      <c r="B295" s="3" t="s">
        <v>240</v>
      </c>
      <c r="C295" s="3" t="s">
        <v>166</v>
      </c>
      <c r="D295" s="3" t="s">
        <v>69</v>
      </c>
      <c r="E295" s="5" t="s">
        <v>70</v>
      </c>
      <c r="F295" s="6">
        <v>13000</v>
      </c>
      <c r="G295" s="6">
        <v>13000</v>
      </c>
      <c r="H295" s="6">
        <v>9179</v>
      </c>
      <c r="I295" s="6">
        <v>-2000</v>
      </c>
      <c r="J295" s="6">
        <f t="shared" si="4"/>
        <v>11000</v>
      </c>
      <c r="K295" s="6">
        <v>70.607692307692304</v>
      </c>
    </row>
    <row r="296" spans="1:11" x14ac:dyDescent="0.25">
      <c r="A296" s="3" t="s">
        <v>237</v>
      </c>
      <c r="B296" s="3" t="s">
        <v>240</v>
      </c>
      <c r="C296" s="3" t="s">
        <v>166</v>
      </c>
      <c r="D296" s="3" t="s">
        <v>121</v>
      </c>
      <c r="E296" s="5" t="s">
        <v>122</v>
      </c>
      <c r="F296" s="6">
        <v>45000</v>
      </c>
      <c r="G296" s="6">
        <v>44000</v>
      </c>
      <c r="H296" s="6">
        <v>26618</v>
      </c>
      <c r="I296" s="6"/>
      <c r="J296" s="6">
        <f t="shared" si="4"/>
        <v>44000</v>
      </c>
      <c r="K296" s="6">
        <v>60.495454545454542</v>
      </c>
    </row>
    <row r="297" spans="1:11" x14ac:dyDescent="0.25">
      <c r="A297" s="3" t="s">
        <v>237</v>
      </c>
      <c r="B297" s="3" t="s">
        <v>240</v>
      </c>
      <c r="C297" s="3" t="s">
        <v>166</v>
      </c>
      <c r="D297" s="3" t="s">
        <v>73</v>
      </c>
      <c r="E297" s="5" t="s">
        <v>74</v>
      </c>
      <c r="F297" s="6">
        <v>2000</v>
      </c>
      <c r="G297" s="6">
        <v>2000</v>
      </c>
      <c r="H297" s="6">
        <v>1900</v>
      </c>
      <c r="I297" s="6"/>
      <c r="J297" s="6">
        <f t="shared" si="4"/>
        <v>2000</v>
      </c>
      <c r="K297" s="6">
        <v>95</v>
      </c>
    </row>
    <row r="298" spans="1:11" x14ac:dyDescent="0.25">
      <c r="A298" s="3" t="s">
        <v>237</v>
      </c>
      <c r="B298" s="3" t="s">
        <v>240</v>
      </c>
      <c r="C298" s="3" t="s">
        <v>166</v>
      </c>
      <c r="D298" s="3" t="s">
        <v>30</v>
      </c>
      <c r="E298" s="5" t="s">
        <v>31</v>
      </c>
      <c r="F298" s="6">
        <v>20000</v>
      </c>
      <c r="G298" s="6">
        <v>30000</v>
      </c>
      <c r="H298" s="6">
        <v>27379.56</v>
      </c>
      <c r="I298" s="6"/>
      <c r="J298" s="6">
        <f t="shared" si="4"/>
        <v>30000</v>
      </c>
      <c r="K298" s="6">
        <v>91.265199999999993</v>
      </c>
    </row>
    <row r="299" spans="1:11" x14ac:dyDescent="0.25">
      <c r="A299" s="3" t="s">
        <v>237</v>
      </c>
      <c r="B299" s="3" t="s">
        <v>240</v>
      </c>
      <c r="C299" s="3" t="s">
        <v>166</v>
      </c>
      <c r="D299" s="3" t="s">
        <v>38</v>
      </c>
      <c r="E299" s="5" t="s">
        <v>39</v>
      </c>
      <c r="F299" s="6">
        <v>120000</v>
      </c>
      <c r="G299" s="6">
        <v>344240</v>
      </c>
      <c r="H299" s="6">
        <v>361868.46</v>
      </c>
      <c r="I299" s="6">
        <v>50000</v>
      </c>
      <c r="J299" s="6">
        <f t="shared" si="4"/>
        <v>394240</v>
      </c>
      <c r="K299" s="6">
        <v>105.12097954915176</v>
      </c>
    </row>
    <row r="300" spans="1:11" x14ac:dyDescent="0.25">
      <c r="A300" s="3" t="s">
        <v>237</v>
      </c>
      <c r="B300" s="3" t="s">
        <v>240</v>
      </c>
      <c r="C300" s="3" t="s">
        <v>166</v>
      </c>
      <c r="D300" s="3" t="s">
        <v>103</v>
      </c>
      <c r="E300" s="5" t="s">
        <v>104</v>
      </c>
      <c r="F300" s="6">
        <v>0</v>
      </c>
      <c r="G300" s="6">
        <v>1000</v>
      </c>
      <c r="H300" s="6">
        <v>86</v>
      </c>
      <c r="I300" s="6"/>
      <c r="J300" s="6">
        <f t="shared" si="4"/>
        <v>1000</v>
      </c>
      <c r="K300" s="6">
        <v>8.6</v>
      </c>
    </row>
    <row r="301" spans="1:11" x14ac:dyDescent="0.25">
      <c r="A301" s="3" t="s">
        <v>237</v>
      </c>
      <c r="B301" s="3" t="s">
        <v>240</v>
      </c>
      <c r="C301" s="3" t="s">
        <v>166</v>
      </c>
      <c r="D301" s="3" t="s">
        <v>137</v>
      </c>
      <c r="E301" s="5" t="s">
        <v>138</v>
      </c>
      <c r="F301" s="6">
        <v>8000</v>
      </c>
      <c r="G301" s="6">
        <v>8000</v>
      </c>
      <c r="H301" s="6">
        <v>8564</v>
      </c>
      <c r="I301" s="6">
        <v>1000</v>
      </c>
      <c r="J301" s="6">
        <f t="shared" si="4"/>
        <v>9000</v>
      </c>
      <c r="K301" s="6">
        <v>107.05</v>
      </c>
    </row>
    <row r="302" spans="1:11" x14ac:dyDescent="0.25">
      <c r="A302" s="34" t="s">
        <v>243</v>
      </c>
      <c r="B302" s="33"/>
      <c r="C302" s="33"/>
      <c r="D302" s="33"/>
      <c r="E302" s="33"/>
      <c r="F302" s="7">
        <v>4634373</v>
      </c>
      <c r="G302" s="7">
        <v>4634373</v>
      </c>
      <c r="H302" s="7">
        <v>3188678.89</v>
      </c>
      <c r="I302" s="7">
        <f>SUM(I283:I301)</f>
        <v>-1116250</v>
      </c>
      <c r="J302" s="8">
        <f t="shared" si="4"/>
        <v>3518123</v>
      </c>
      <c r="K302" s="7">
        <v>68.8</v>
      </c>
    </row>
    <row r="303" spans="1:11" x14ac:dyDescent="0.25">
      <c r="A303" s="3" t="s">
        <v>237</v>
      </c>
      <c r="B303" s="3" t="s">
        <v>244</v>
      </c>
      <c r="C303" s="3" t="s">
        <v>245</v>
      </c>
      <c r="D303" s="3" t="s">
        <v>28</v>
      </c>
      <c r="E303" s="5" t="s">
        <v>29</v>
      </c>
      <c r="F303" s="6">
        <v>230000</v>
      </c>
      <c r="G303" s="6">
        <v>230000</v>
      </c>
      <c r="H303" s="6">
        <v>102633.2</v>
      </c>
      <c r="I303" s="6"/>
      <c r="J303" s="6">
        <f t="shared" si="4"/>
        <v>230000</v>
      </c>
      <c r="K303" s="6">
        <v>44.62313043478261</v>
      </c>
    </row>
    <row r="304" spans="1:11" x14ac:dyDescent="0.25">
      <c r="A304" s="3" t="s">
        <v>237</v>
      </c>
      <c r="B304" s="3" t="s">
        <v>244</v>
      </c>
      <c r="C304" s="3" t="s">
        <v>245</v>
      </c>
      <c r="D304" s="3" t="s">
        <v>30</v>
      </c>
      <c r="E304" s="5" t="s">
        <v>31</v>
      </c>
      <c r="F304" s="6">
        <v>200000</v>
      </c>
      <c r="G304" s="6">
        <v>200000</v>
      </c>
      <c r="H304" s="6">
        <v>116961.55</v>
      </c>
      <c r="I304" s="6"/>
      <c r="J304" s="6">
        <f t="shared" si="4"/>
        <v>200000</v>
      </c>
      <c r="K304" s="6">
        <v>58.480775000000001</v>
      </c>
    </row>
    <row r="305" spans="1:13" x14ac:dyDescent="0.25">
      <c r="A305" s="3" t="s">
        <v>237</v>
      </c>
      <c r="B305" s="3" t="s">
        <v>244</v>
      </c>
      <c r="C305" s="3" t="s">
        <v>245</v>
      </c>
      <c r="D305" s="3" t="s">
        <v>38</v>
      </c>
      <c r="E305" s="5" t="s">
        <v>39</v>
      </c>
      <c r="F305" s="6">
        <v>120000</v>
      </c>
      <c r="G305" s="6">
        <v>2620000</v>
      </c>
      <c r="H305" s="6">
        <v>3750</v>
      </c>
      <c r="I305" s="6"/>
      <c r="J305" s="6">
        <f t="shared" si="4"/>
        <v>2620000</v>
      </c>
      <c r="K305" s="6">
        <v>0.1431297709923664</v>
      </c>
    </row>
    <row r="306" spans="1:13" x14ac:dyDescent="0.25">
      <c r="A306" s="34" t="s">
        <v>246</v>
      </c>
      <c r="B306" s="33"/>
      <c r="C306" s="33"/>
      <c r="D306" s="33"/>
      <c r="E306" s="33"/>
      <c r="F306" s="7">
        <v>550000</v>
      </c>
      <c r="G306" s="7">
        <v>3050000</v>
      </c>
      <c r="H306" s="7">
        <v>223344.75</v>
      </c>
      <c r="I306" s="7">
        <f>SUM(I303:I305)</f>
        <v>0</v>
      </c>
      <c r="J306" s="8">
        <f t="shared" si="4"/>
        <v>3050000</v>
      </c>
      <c r="K306" s="7">
        <v>7.32</v>
      </c>
    </row>
    <row r="307" spans="1:13" x14ac:dyDescent="0.25">
      <c r="A307" s="3" t="s">
        <v>237</v>
      </c>
      <c r="B307" s="3" t="s">
        <v>247</v>
      </c>
      <c r="C307" s="3" t="s">
        <v>248</v>
      </c>
      <c r="D307" s="3" t="s">
        <v>38</v>
      </c>
      <c r="E307" s="5" t="s">
        <v>39</v>
      </c>
      <c r="F307" s="6">
        <v>5000</v>
      </c>
      <c r="G307" s="6">
        <v>5000</v>
      </c>
      <c r="H307" s="6">
        <v>0</v>
      </c>
      <c r="I307" s="6">
        <v>-5000</v>
      </c>
      <c r="J307" s="6">
        <f t="shared" si="4"/>
        <v>0</v>
      </c>
      <c r="K307" s="6">
        <v>0</v>
      </c>
    </row>
    <row r="308" spans="1:13" x14ac:dyDescent="0.25">
      <c r="A308" s="34" t="s">
        <v>249</v>
      </c>
      <c r="B308" s="33"/>
      <c r="C308" s="33"/>
      <c r="D308" s="33"/>
      <c r="E308" s="33"/>
      <c r="F308" s="7">
        <v>5000</v>
      </c>
      <c r="G308" s="7">
        <v>5000</v>
      </c>
      <c r="H308" s="7">
        <v>0</v>
      </c>
      <c r="I308" s="7">
        <f>SUM(I307)</f>
        <v>-5000</v>
      </c>
      <c r="J308" s="8">
        <f t="shared" si="4"/>
        <v>0</v>
      </c>
      <c r="K308" s="7">
        <v>0</v>
      </c>
    </row>
    <row r="309" spans="1:13" s="23" customFormat="1" x14ac:dyDescent="0.25">
      <c r="A309" s="18">
        <v>35</v>
      </c>
      <c r="B309" s="19" t="s">
        <v>250</v>
      </c>
      <c r="C309" s="22">
        <v>2219</v>
      </c>
      <c r="D309" s="22">
        <v>5011</v>
      </c>
      <c r="E309" s="20" t="s">
        <v>98</v>
      </c>
      <c r="F309" s="11">
        <v>0</v>
      </c>
      <c r="G309" s="11">
        <v>0</v>
      </c>
      <c r="H309" s="11">
        <v>0</v>
      </c>
      <c r="I309" s="11">
        <v>40000</v>
      </c>
      <c r="J309" s="6">
        <f t="shared" si="4"/>
        <v>40000</v>
      </c>
      <c r="K309" s="11"/>
      <c r="L309" s="45" t="s">
        <v>457</v>
      </c>
      <c r="M309" s="46"/>
    </row>
    <row r="310" spans="1:13" s="23" customFormat="1" x14ac:dyDescent="0.25">
      <c r="A310" s="18">
        <v>35</v>
      </c>
      <c r="B310" s="19" t="s">
        <v>250</v>
      </c>
      <c r="C310" s="22">
        <v>2219</v>
      </c>
      <c r="D310" s="22">
        <v>5021</v>
      </c>
      <c r="E310" s="5" t="s">
        <v>48</v>
      </c>
      <c r="F310" s="11">
        <v>0</v>
      </c>
      <c r="G310" s="11">
        <v>0</v>
      </c>
      <c r="H310" s="11">
        <v>0</v>
      </c>
      <c r="I310" s="11">
        <v>72000</v>
      </c>
      <c r="J310" s="6">
        <f t="shared" si="4"/>
        <v>72000</v>
      </c>
      <c r="K310" s="11"/>
      <c r="L310" s="45"/>
      <c r="M310" s="46"/>
    </row>
    <row r="311" spans="1:13" s="23" customFormat="1" x14ac:dyDescent="0.25">
      <c r="A311" s="3" t="s">
        <v>237</v>
      </c>
      <c r="B311" s="16" t="s">
        <v>250</v>
      </c>
      <c r="C311" s="3">
        <v>2219</v>
      </c>
      <c r="D311" s="3" t="s">
        <v>49</v>
      </c>
      <c r="E311" s="5" t="s">
        <v>50</v>
      </c>
      <c r="F311" s="6">
        <v>0</v>
      </c>
      <c r="G311" s="6">
        <v>0</v>
      </c>
      <c r="H311" s="6">
        <v>0</v>
      </c>
      <c r="I311" s="6">
        <v>10000</v>
      </c>
      <c r="J311" s="6">
        <f t="shared" ref="J311:J312" si="5">G311+I311</f>
        <v>10000</v>
      </c>
      <c r="K311" s="11"/>
      <c r="L311" s="45"/>
      <c r="M311" s="46"/>
    </row>
    <row r="312" spans="1:13" s="23" customFormat="1" x14ac:dyDescent="0.25">
      <c r="A312" s="3">
        <v>35</v>
      </c>
      <c r="B312" s="16" t="s">
        <v>250</v>
      </c>
      <c r="C312" s="3">
        <v>2219</v>
      </c>
      <c r="D312" s="3">
        <v>5032</v>
      </c>
      <c r="E312" s="5" t="s">
        <v>52</v>
      </c>
      <c r="F312" s="6">
        <v>0</v>
      </c>
      <c r="G312" s="6">
        <v>0</v>
      </c>
      <c r="H312" s="6">
        <v>0</v>
      </c>
      <c r="I312" s="6">
        <v>3600</v>
      </c>
      <c r="J312" s="6">
        <f t="shared" si="5"/>
        <v>3600</v>
      </c>
      <c r="K312" s="11"/>
      <c r="L312" s="45"/>
      <c r="M312" s="46"/>
    </row>
    <row r="313" spans="1:13" x14ac:dyDescent="0.25">
      <c r="A313" s="3" t="s">
        <v>237</v>
      </c>
      <c r="B313" s="3" t="s">
        <v>250</v>
      </c>
      <c r="C313" s="3" t="s">
        <v>161</v>
      </c>
      <c r="D313" s="3" t="s">
        <v>28</v>
      </c>
      <c r="E313" s="5" t="s">
        <v>29</v>
      </c>
      <c r="F313" s="6">
        <v>4000</v>
      </c>
      <c r="G313" s="6">
        <v>3000</v>
      </c>
      <c r="H313" s="6">
        <v>2222</v>
      </c>
      <c r="I313" s="6"/>
      <c r="J313" s="6">
        <f t="shared" si="4"/>
        <v>3000</v>
      </c>
      <c r="K313" s="6">
        <v>74.066666666666663</v>
      </c>
    </row>
    <row r="314" spans="1:13" x14ac:dyDescent="0.25">
      <c r="A314" s="3" t="s">
        <v>237</v>
      </c>
      <c r="B314" s="3" t="s">
        <v>250</v>
      </c>
      <c r="C314" s="3" t="s">
        <v>161</v>
      </c>
      <c r="D314" s="3" t="s">
        <v>69</v>
      </c>
      <c r="E314" s="5" t="s">
        <v>70</v>
      </c>
      <c r="F314" s="6">
        <v>0</v>
      </c>
      <c r="G314" s="6">
        <v>700</v>
      </c>
      <c r="H314" s="6">
        <v>366</v>
      </c>
      <c r="I314" s="30">
        <v>350</v>
      </c>
      <c r="J314" s="6">
        <f t="shared" si="4"/>
        <v>1050</v>
      </c>
      <c r="K314" s="6">
        <v>52.285714285714285</v>
      </c>
    </row>
    <row r="315" spans="1:13" s="27" customFormat="1" x14ac:dyDescent="0.25">
      <c r="A315" s="3">
        <v>35</v>
      </c>
      <c r="B315" s="16" t="s">
        <v>250</v>
      </c>
      <c r="C315" s="3">
        <v>2219</v>
      </c>
      <c r="D315" s="3">
        <v>5163</v>
      </c>
      <c r="E315" s="5" t="s">
        <v>122</v>
      </c>
      <c r="F315" s="6">
        <v>0</v>
      </c>
      <c r="G315" s="6">
        <v>0</v>
      </c>
      <c r="H315" s="6">
        <v>0</v>
      </c>
      <c r="I315" s="30">
        <v>1000</v>
      </c>
      <c r="J315" s="6">
        <f t="shared" si="4"/>
        <v>1000</v>
      </c>
      <c r="K315" s="6"/>
    </row>
    <row r="316" spans="1:13" x14ac:dyDescent="0.25">
      <c r="A316" s="3" t="s">
        <v>237</v>
      </c>
      <c r="B316" s="3" t="s">
        <v>250</v>
      </c>
      <c r="C316" s="3" t="s">
        <v>161</v>
      </c>
      <c r="D316" s="3" t="s">
        <v>30</v>
      </c>
      <c r="E316" s="5" t="s">
        <v>31</v>
      </c>
      <c r="F316" s="6">
        <v>0</v>
      </c>
      <c r="G316" s="6">
        <v>300</v>
      </c>
      <c r="H316" s="6">
        <v>1348</v>
      </c>
      <c r="I316" s="30">
        <v>1050</v>
      </c>
      <c r="J316" s="6">
        <f t="shared" si="4"/>
        <v>1350</v>
      </c>
      <c r="K316" s="6">
        <v>449.33333333333331</v>
      </c>
    </row>
    <row r="317" spans="1:13" x14ac:dyDescent="0.25">
      <c r="A317" s="34" t="s">
        <v>251</v>
      </c>
      <c r="B317" s="33"/>
      <c r="C317" s="33"/>
      <c r="D317" s="33"/>
      <c r="E317" s="33"/>
      <c r="F317" s="7">
        <v>4000</v>
      </c>
      <c r="G317" s="7">
        <v>4000</v>
      </c>
      <c r="H317" s="7">
        <v>3936</v>
      </c>
      <c r="I317" s="7">
        <f>SUM(I309:I316)</f>
        <v>128000</v>
      </c>
      <c r="J317" s="7">
        <f>SUM(J309:J316)</f>
        <v>132000</v>
      </c>
      <c r="K317" s="7">
        <v>98.4</v>
      </c>
    </row>
    <row r="318" spans="1:13" x14ac:dyDescent="0.25">
      <c r="A318" s="3" t="s">
        <v>237</v>
      </c>
      <c r="B318" s="3" t="s">
        <v>252</v>
      </c>
      <c r="C318" s="3" t="s">
        <v>141</v>
      </c>
      <c r="D318" s="3" t="s">
        <v>47</v>
      </c>
      <c r="E318" s="5" t="s">
        <v>48</v>
      </c>
      <c r="F318" s="6">
        <v>0</v>
      </c>
      <c r="G318" s="6">
        <v>69000</v>
      </c>
      <c r="H318" s="6">
        <v>0</v>
      </c>
      <c r="I318" s="6">
        <v>-10000</v>
      </c>
      <c r="J318" s="6">
        <f t="shared" si="4"/>
        <v>59000</v>
      </c>
      <c r="K318" s="6">
        <v>0</v>
      </c>
    </row>
    <row r="319" spans="1:13" x14ac:dyDescent="0.25">
      <c r="A319" s="3" t="s">
        <v>237</v>
      </c>
      <c r="B319" s="3" t="s">
        <v>252</v>
      </c>
      <c r="C319" s="3">
        <v>3412</v>
      </c>
      <c r="D319" s="3" t="s">
        <v>49</v>
      </c>
      <c r="E319" s="5" t="s">
        <v>50</v>
      </c>
      <c r="F319" s="6">
        <v>0</v>
      </c>
      <c r="G319" s="6">
        <v>12000</v>
      </c>
      <c r="H319" s="6">
        <v>0</v>
      </c>
      <c r="I319" s="6">
        <v>-3200</v>
      </c>
      <c r="J319" s="6">
        <f t="shared" si="4"/>
        <v>8800</v>
      </c>
      <c r="K319" s="6">
        <v>0</v>
      </c>
    </row>
    <row r="320" spans="1:13" s="14" customFormat="1" x14ac:dyDescent="0.25">
      <c r="A320" s="3">
        <v>35</v>
      </c>
      <c r="B320" s="16" t="s">
        <v>252</v>
      </c>
      <c r="C320" s="3">
        <v>3412</v>
      </c>
      <c r="D320" s="3">
        <v>5032</v>
      </c>
      <c r="E320" s="5" t="s">
        <v>52</v>
      </c>
      <c r="F320" s="6">
        <v>0</v>
      </c>
      <c r="G320" s="6">
        <v>0</v>
      </c>
      <c r="H320" s="6"/>
      <c r="I320" s="6">
        <v>3200</v>
      </c>
      <c r="J320" s="6">
        <f t="shared" si="4"/>
        <v>3200</v>
      </c>
      <c r="K320" s="6"/>
    </row>
    <row r="321" spans="1:11" x14ac:dyDescent="0.25">
      <c r="A321" s="3" t="s">
        <v>237</v>
      </c>
      <c r="B321" s="3" t="s">
        <v>252</v>
      </c>
      <c r="C321" s="3" t="s">
        <v>141</v>
      </c>
      <c r="D321" s="3" t="s">
        <v>59</v>
      </c>
      <c r="E321" s="5" t="s">
        <v>60</v>
      </c>
      <c r="F321" s="6">
        <v>0</v>
      </c>
      <c r="G321" s="6">
        <v>16000</v>
      </c>
      <c r="H321" s="6">
        <v>15702.5</v>
      </c>
      <c r="I321" s="6"/>
      <c r="J321" s="6">
        <f t="shared" si="4"/>
        <v>16000</v>
      </c>
      <c r="K321" s="6">
        <v>98.140625</v>
      </c>
    </row>
    <row r="322" spans="1:11" x14ac:dyDescent="0.25">
      <c r="A322" s="3" t="s">
        <v>237</v>
      </c>
      <c r="B322" s="3" t="s">
        <v>252</v>
      </c>
      <c r="C322" s="3" t="s">
        <v>141</v>
      </c>
      <c r="D322" s="3" t="s">
        <v>28</v>
      </c>
      <c r="E322" s="5" t="s">
        <v>29</v>
      </c>
      <c r="F322" s="6">
        <v>40000</v>
      </c>
      <c r="G322" s="6">
        <v>41500</v>
      </c>
      <c r="H322" s="6">
        <v>51268.5</v>
      </c>
      <c r="I322" s="6">
        <v>12000</v>
      </c>
      <c r="J322" s="6">
        <f t="shared" si="4"/>
        <v>53500</v>
      </c>
      <c r="K322" s="6">
        <v>123.53855421686747</v>
      </c>
    </row>
    <row r="323" spans="1:11" x14ac:dyDescent="0.25">
      <c r="A323" s="3" t="s">
        <v>237</v>
      </c>
      <c r="B323" s="3" t="s">
        <v>252</v>
      </c>
      <c r="C323" s="3" t="s">
        <v>141</v>
      </c>
      <c r="D323" s="3" t="s">
        <v>61</v>
      </c>
      <c r="E323" s="5" t="s">
        <v>62</v>
      </c>
      <c r="F323" s="6">
        <v>45000</v>
      </c>
      <c r="G323" s="6">
        <v>43500</v>
      </c>
      <c r="H323" s="6">
        <v>95162</v>
      </c>
      <c r="I323" s="6">
        <v>52000</v>
      </c>
      <c r="J323" s="6">
        <f t="shared" si="4"/>
        <v>95500</v>
      </c>
      <c r="K323" s="6">
        <v>218.76321839080461</v>
      </c>
    </row>
    <row r="324" spans="1:11" x14ac:dyDescent="0.25">
      <c r="A324" s="3" t="s">
        <v>237</v>
      </c>
      <c r="B324" s="3" t="s">
        <v>252</v>
      </c>
      <c r="C324" s="3" t="s">
        <v>141</v>
      </c>
      <c r="D324" s="3" t="s">
        <v>65</v>
      </c>
      <c r="E324" s="5" t="s">
        <v>66</v>
      </c>
      <c r="F324" s="6">
        <v>60000</v>
      </c>
      <c r="G324" s="6">
        <v>84000</v>
      </c>
      <c r="H324" s="6">
        <v>70159.63</v>
      </c>
      <c r="I324" s="6"/>
      <c r="J324" s="6">
        <f t="shared" si="4"/>
        <v>84000</v>
      </c>
      <c r="K324" s="6">
        <v>83.523369047619042</v>
      </c>
    </row>
    <row r="325" spans="1:11" x14ac:dyDescent="0.25">
      <c r="A325" s="3" t="s">
        <v>237</v>
      </c>
      <c r="B325" s="3" t="s">
        <v>252</v>
      </c>
      <c r="C325" s="3" t="s">
        <v>141</v>
      </c>
      <c r="D325" s="3" t="s">
        <v>38</v>
      </c>
      <c r="E325" s="5" t="s">
        <v>39</v>
      </c>
      <c r="F325" s="6">
        <v>75000</v>
      </c>
      <c r="G325" s="6">
        <v>58000</v>
      </c>
      <c r="H325" s="6">
        <v>11013.51</v>
      </c>
      <c r="I325" s="6">
        <v>-46000</v>
      </c>
      <c r="J325" s="6">
        <f t="shared" si="4"/>
        <v>12000</v>
      </c>
      <c r="K325" s="6">
        <v>18.988810344827588</v>
      </c>
    </row>
    <row r="326" spans="1:11" x14ac:dyDescent="0.25">
      <c r="A326" s="3" t="s">
        <v>237</v>
      </c>
      <c r="B326" s="3" t="s">
        <v>252</v>
      </c>
      <c r="C326" s="3" t="s">
        <v>141</v>
      </c>
      <c r="D326" s="3" t="s">
        <v>162</v>
      </c>
      <c r="E326" s="5" t="s">
        <v>163</v>
      </c>
      <c r="F326" s="6">
        <v>0</v>
      </c>
      <c r="G326" s="6">
        <v>120000</v>
      </c>
      <c r="H326" s="6">
        <v>119900</v>
      </c>
      <c r="I326" s="6"/>
      <c r="J326" s="6">
        <f t="shared" si="4"/>
        <v>120000</v>
      </c>
      <c r="K326" s="6">
        <v>99.916666666666671</v>
      </c>
    </row>
    <row r="327" spans="1:11" x14ac:dyDescent="0.25">
      <c r="A327" s="34" t="s">
        <v>253</v>
      </c>
      <c r="B327" s="33"/>
      <c r="C327" s="33"/>
      <c r="D327" s="33"/>
      <c r="E327" s="33"/>
      <c r="F327" s="7">
        <v>220000</v>
      </c>
      <c r="G327" s="7">
        <v>444000</v>
      </c>
      <c r="H327" s="7">
        <v>363206.14</v>
      </c>
      <c r="I327" s="7">
        <f>SUM(I318:I326)</f>
        <v>8000</v>
      </c>
      <c r="J327" s="8">
        <f t="shared" si="4"/>
        <v>452000</v>
      </c>
      <c r="K327" s="7">
        <v>81.8</v>
      </c>
    </row>
    <row r="328" spans="1:11" x14ac:dyDescent="0.25">
      <c r="A328" s="3" t="s">
        <v>237</v>
      </c>
      <c r="B328" s="3" t="s">
        <v>254</v>
      </c>
      <c r="C328" s="3" t="s">
        <v>164</v>
      </c>
      <c r="D328" s="3" t="s">
        <v>28</v>
      </c>
      <c r="E328" s="5" t="s">
        <v>29</v>
      </c>
      <c r="F328" s="6">
        <v>0</v>
      </c>
      <c r="G328" s="6">
        <v>1000</v>
      </c>
      <c r="H328" s="6">
        <v>901</v>
      </c>
      <c r="I328" s="6"/>
      <c r="J328" s="6">
        <f t="shared" si="4"/>
        <v>1000</v>
      </c>
      <c r="K328" s="6">
        <v>90.1</v>
      </c>
    </row>
    <row r="329" spans="1:11" x14ac:dyDescent="0.25">
      <c r="A329" s="3" t="s">
        <v>237</v>
      </c>
      <c r="B329" s="3" t="s">
        <v>254</v>
      </c>
      <c r="C329" s="3" t="s">
        <v>164</v>
      </c>
      <c r="D329" s="3" t="s">
        <v>38</v>
      </c>
      <c r="E329" s="5" t="s">
        <v>39</v>
      </c>
      <c r="F329" s="6">
        <v>100000</v>
      </c>
      <c r="G329" s="6">
        <v>699000</v>
      </c>
      <c r="H329" s="6">
        <v>0</v>
      </c>
      <c r="I329" s="6"/>
      <c r="J329" s="6">
        <f t="shared" si="4"/>
        <v>699000</v>
      </c>
      <c r="K329" s="6">
        <v>0</v>
      </c>
    </row>
    <row r="330" spans="1:11" x14ac:dyDescent="0.25">
      <c r="A330" s="34" t="s">
        <v>255</v>
      </c>
      <c r="B330" s="33"/>
      <c r="C330" s="33"/>
      <c r="D330" s="33"/>
      <c r="E330" s="33"/>
      <c r="F330" s="7">
        <v>100000</v>
      </c>
      <c r="G330" s="7">
        <v>700000</v>
      </c>
      <c r="H330" s="7">
        <v>901</v>
      </c>
      <c r="I330" s="7">
        <f>SUM(I328:I329)</f>
        <v>0</v>
      </c>
      <c r="J330" s="8">
        <f t="shared" si="4"/>
        <v>700000</v>
      </c>
      <c r="K330" s="7">
        <v>0.13</v>
      </c>
    </row>
    <row r="331" spans="1:11" x14ac:dyDescent="0.25">
      <c r="A331" s="3" t="s">
        <v>237</v>
      </c>
      <c r="B331" s="3" t="s">
        <v>256</v>
      </c>
      <c r="C331" s="3" t="s">
        <v>257</v>
      </c>
      <c r="D331" s="3" t="s">
        <v>65</v>
      </c>
      <c r="E331" s="5" t="s">
        <v>66</v>
      </c>
      <c r="F331" s="6">
        <v>600000</v>
      </c>
      <c r="G331" s="6">
        <v>660000</v>
      </c>
      <c r="H331" s="6">
        <v>545514.29</v>
      </c>
      <c r="I331" s="6">
        <v>30000</v>
      </c>
      <c r="J331" s="6">
        <f t="shared" ref="J331:J398" si="6">G331+I331</f>
        <v>690000</v>
      </c>
      <c r="K331" s="6">
        <v>82.653680303030299</v>
      </c>
    </row>
    <row r="332" spans="1:11" x14ac:dyDescent="0.25">
      <c r="A332" s="3" t="s">
        <v>237</v>
      </c>
      <c r="B332" s="3" t="s">
        <v>256</v>
      </c>
      <c r="C332" s="3" t="s">
        <v>257</v>
      </c>
      <c r="D332" s="3" t="s">
        <v>30</v>
      </c>
      <c r="E332" s="5" t="s">
        <v>31</v>
      </c>
      <c r="F332" s="6">
        <v>30000</v>
      </c>
      <c r="G332" s="6">
        <v>30000</v>
      </c>
      <c r="H332" s="6">
        <v>0</v>
      </c>
      <c r="I332" s="6">
        <v>-30000</v>
      </c>
      <c r="J332" s="6">
        <f t="shared" si="6"/>
        <v>0</v>
      </c>
      <c r="K332" s="6">
        <v>0</v>
      </c>
    </row>
    <row r="333" spans="1:11" x14ac:dyDescent="0.25">
      <c r="A333" s="3" t="s">
        <v>237</v>
      </c>
      <c r="B333" s="3" t="s">
        <v>256</v>
      </c>
      <c r="C333" s="3" t="s">
        <v>257</v>
      </c>
      <c r="D333" s="3" t="s">
        <v>38</v>
      </c>
      <c r="E333" s="5" t="s">
        <v>39</v>
      </c>
      <c r="F333" s="6">
        <v>500000</v>
      </c>
      <c r="G333" s="6">
        <v>440000</v>
      </c>
      <c r="H333" s="6">
        <v>316493</v>
      </c>
      <c r="I333" s="6"/>
      <c r="J333" s="6">
        <f t="shared" si="6"/>
        <v>440000</v>
      </c>
      <c r="K333" s="6">
        <v>71.930227272727279</v>
      </c>
    </row>
    <row r="334" spans="1:11" x14ac:dyDescent="0.25">
      <c r="A334" s="34" t="s">
        <v>258</v>
      </c>
      <c r="B334" s="33"/>
      <c r="C334" s="33"/>
      <c r="D334" s="33"/>
      <c r="E334" s="33"/>
      <c r="F334" s="7">
        <v>1130000</v>
      </c>
      <c r="G334" s="7">
        <v>1130000</v>
      </c>
      <c r="H334" s="7">
        <v>862007.29</v>
      </c>
      <c r="I334" s="7">
        <f>SUM(I331:I333)</f>
        <v>0</v>
      </c>
      <c r="J334" s="8">
        <f t="shared" si="6"/>
        <v>1130000</v>
      </c>
      <c r="K334" s="7">
        <v>76.28</v>
      </c>
    </row>
    <row r="335" spans="1:11" x14ac:dyDescent="0.25">
      <c r="A335" s="3" t="s">
        <v>237</v>
      </c>
      <c r="B335" s="3" t="s">
        <v>259</v>
      </c>
      <c r="C335" s="3" t="s">
        <v>166</v>
      </c>
      <c r="D335" s="3" t="s">
        <v>47</v>
      </c>
      <c r="E335" s="5" t="s">
        <v>48</v>
      </c>
      <c r="F335" s="6">
        <v>18000</v>
      </c>
      <c r="G335" s="6">
        <v>20000</v>
      </c>
      <c r="H335" s="6">
        <v>18060</v>
      </c>
      <c r="I335" s="6">
        <v>3000</v>
      </c>
      <c r="J335" s="6">
        <f t="shared" si="6"/>
        <v>23000</v>
      </c>
      <c r="K335" s="6">
        <v>90.3</v>
      </c>
    </row>
    <row r="336" spans="1:11" x14ac:dyDescent="0.25">
      <c r="A336" s="3" t="s">
        <v>237</v>
      </c>
      <c r="B336" s="3" t="s">
        <v>259</v>
      </c>
      <c r="C336" s="3" t="s">
        <v>166</v>
      </c>
      <c r="D336" s="3" t="s">
        <v>28</v>
      </c>
      <c r="E336" s="5" t="s">
        <v>29</v>
      </c>
      <c r="F336" s="6">
        <v>20000</v>
      </c>
      <c r="G336" s="6">
        <v>22000</v>
      </c>
      <c r="H336" s="6">
        <v>24364.5</v>
      </c>
      <c r="I336" s="6">
        <v>3000</v>
      </c>
      <c r="J336" s="6">
        <f t="shared" si="6"/>
        <v>25000</v>
      </c>
      <c r="K336" s="6">
        <v>110.74772727272727</v>
      </c>
    </row>
    <row r="337" spans="1:13" x14ac:dyDescent="0.25">
      <c r="A337" s="3" t="s">
        <v>237</v>
      </c>
      <c r="B337" s="3" t="s">
        <v>259</v>
      </c>
      <c r="C337" s="3" t="s">
        <v>166</v>
      </c>
      <c r="D337" s="3" t="s">
        <v>61</v>
      </c>
      <c r="E337" s="5" t="s">
        <v>62</v>
      </c>
      <c r="F337" s="6">
        <v>20000</v>
      </c>
      <c r="G337" s="6">
        <v>20000</v>
      </c>
      <c r="H337" s="6">
        <v>0</v>
      </c>
      <c r="I337" s="6">
        <v>-10000</v>
      </c>
      <c r="J337" s="6">
        <f t="shared" si="6"/>
        <v>10000</v>
      </c>
      <c r="K337" s="6">
        <v>0</v>
      </c>
    </row>
    <row r="338" spans="1:13" x14ac:dyDescent="0.25">
      <c r="A338" s="3" t="s">
        <v>237</v>
      </c>
      <c r="B338" s="3" t="s">
        <v>259</v>
      </c>
      <c r="C338" s="3" t="s">
        <v>166</v>
      </c>
      <c r="D338" s="3" t="s">
        <v>30</v>
      </c>
      <c r="E338" s="5" t="s">
        <v>31</v>
      </c>
      <c r="F338" s="6">
        <v>10000</v>
      </c>
      <c r="G338" s="6">
        <v>6000</v>
      </c>
      <c r="H338" s="6">
        <v>0</v>
      </c>
      <c r="I338" s="6">
        <v>-6000</v>
      </c>
      <c r="J338" s="6">
        <f t="shared" si="6"/>
        <v>0</v>
      </c>
      <c r="K338" s="6">
        <v>0</v>
      </c>
    </row>
    <row r="339" spans="1:13" x14ac:dyDescent="0.25">
      <c r="A339" s="3" t="s">
        <v>237</v>
      </c>
      <c r="B339" s="3" t="s">
        <v>259</v>
      </c>
      <c r="C339" s="3" t="s">
        <v>166</v>
      </c>
      <c r="D339" s="3" t="s">
        <v>38</v>
      </c>
      <c r="E339" s="5" t="s">
        <v>39</v>
      </c>
      <c r="F339" s="6">
        <v>5000</v>
      </c>
      <c r="G339" s="6">
        <v>5000</v>
      </c>
      <c r="H339" s="6">
        <v>0</v>
      </c>
      <c r="I339" s="6"/>
      <c r="J339" s="6">
        <f t="shared" si="6"/>
        <v>5000</v>
      </c>
      <c r="K339" s="6">
        <v>0</v>
      </c>
    </row>
    <row r="340" spans="1:13" x14ac:dyDescent="0.25">
      <c r="A340" s="34" t="s">
        <v>260</v>
      </c>
      <c r="B340" s="33"/>
      <c r="C340" s="33"/>
      <c r="D340" s="33"/>
      <c r="E340" s="33"/>
      <c r="F340" s="7">
        <v>73000</v>
      </c>
      <c r="G340" s="7">
        <v>73000</v>
      </c>
      <c r="H340" s="7">
        <v>42424.5</v>
      </c>
      <c r="I340" s="7">
        <f>SUM(I335:I339)</f>
        <v>-10000</v>
      </c>
      <c r="J340" s="8">
        <f t="shared" si="6"/>
        <v>63000</v>
      </c>
      <c r="K340" s="7">
        <v>58.12</v>
      </c>
    </row>
    <row r="341" spans="1:13" x14ac:dyDescent="0.25">
      <c r="A341" s="3" t="s">
        <v>237</v>
      </c>
      <c r="B341" s="3" t="s">
        <v>261</v>
      </c>
      <c r="C341" s="3" t="s">
        <v>262</v>
      </c>
      <c r="D341" s="3" t="s">
        <v>28</v>
      </c>
      <c r="E341" s="5" t="s">
        <v>29</v>
      </c>
      <c r="F341" s="6">
        <v>20000</v>
      </c>
      <c r="G341" s="6">
        <v>20000</v>
      </c>
      <c r="H341" s="6">
        <v>18968</v>
      </c>
      <c r="I341" s="6"/>
      <c r="J341" s="6">
        <f t="shared" si="6"/>
        <v>20000</v>
      </c>
      <c r="K341" s="6">
        <v>94.84</v>
      </c>
    </row>
    <row r="342" spans="1:13" x14ac:dyDescent="0.25">
      <c r="A342" s="34" t="s">
        <v>263</v>
      </c>
      <c r="B342" s="33"/>
      <c r="C342" s="33"/>
      <c r="D342" s="33"/>
      <c r="E342" s="33"/>
      <c r="F342" s="7">
        <v>20000</v>
      </c>
      <c r="G342" s="7">
        <v>20000</v>
      </c>
      <c r="H342" s="7">
        <v>18968</v>
      </c>
      <c r="I342" s="7">
        <f>SUM(I341)</f>
        <v>0</v>
      </c>
      <c r="J342" s="8">
        <f t="shared" si="6"/>
        <v>20000</v>
      </c>
      <c r="K342" s="7">
        <v>94.84</v>
      </c>
    </row>
    <row r="343" spans="1:13" s="21" customFormat="1" ht="14.25" customHeight="1" x14ac:dyDescent="0.25">
      <c r="A343" s="18">
        <v>35</v>
      </c>
      <c r="B343" s="19" t="s">
        <v>264</v>
      </c>
      <c r="C343" s="22">
        <v>3429</v>
      </c>
      <c r="D343" s="22">
        <v>5011</v>
      </c>
      <c r="E343" s="20" t="s">
        <v>98</v>
      </c>
      <c r="F343" s="11">
        <v>0</v>
      </c>
      <c r="G343" s="11">
        <v>0</v>
      </c>
      <c r="H343" s="11">
        <v>0</v>
      </c>
      <c r="I343" s="11">
        <v>52000</v>
      </c>
      <c r="J343" s="6">
        <f t="shared" si="6"/>
        <v>52000</v>
      </c>
      <c r="K343" s="11"/>
      <c r="L343" s="43" t="s">
        <v>457</v>
      </c>
      <c r="M343" s="44"/>
    </row>
    <row r="344" spans="1:13" s="21" customFormat="1" ht="14.25" customHeight="1" x14ac:dyDescent="0.25">
      <c r="A344" s="18">
        <v>35</v>
      </c>
      <c r="B344" s="19" t="s">
        <v>264</v>
      </c>
      <c r="C344" s="22">
        <v>3429</v>
      </c>
      <c r="D344" s="22">
        <v>5021</v>
      </c>
      <c r="E344" s="20" t="s">
        <v>48</v>
      </c>
      <c r="F344" s="11">
        <v>0</v>
      </c>
      <c r="G344" s="11">
        <v>0</v>
      </c>
      <c r="H344" s="11">
        <v>0</v>
      </c>
      <c r="I344" s="11">
        <v>104000</v>
      </c>
      <c r="J344" s="6">
        <f t="shared" si="6"/>
        <v>104000</v>
      </c>
      <c r="K344" s="11"/>
      <c r="L344" s="43"/>
      <c r="M344" s="44"/>
    </row>
    <row r="345" spans="1:13" s="21" customFormat="1" ht="14.25" customHeight="1" x14ac:dyDescent="0.25">
      <c r="A345" s="18">
        <v>35</v>
      </c>
      <c r="B345" s="19" t="s">
        <v>264</v>
      </c>
      <c r="C345" s="22">
        <v>3429</v>
      </c>
      <c r="D345" s="22">
        <v>5031</v>
      </c>
      <c r="E345" s="5" t="s">
        <v>50</v>
      </c>
      <c r="F345" s="11">
        <v>0</v>
      </c>
      <c r="G345" s="11">
        <v>0</v>
      </c>
      <c r="H345" s="11">
        <v>0</v>
      </c>
      <c r="I345" s="11">
        <v>13000</v>
      </c>
      <c r="J345" s="6">
        <f t="shared" si="6"/>
        <v>13000</v>
      </c>
      <c r="K345" s="11"/>
      <c r="L345" s="43"/>
      <c r="M345" s="44"/>
    </row>
    <row r="346" spans="1:13" s="21" customFormat="1" ht="14.25" customHeight="1" x14ac:dyDescent="0.25">
      <c r="A346" s="18">
        <v>35</v>
      </c>
      <c r="B346" s="19" t="s">
        <v>264</v>
      </c>
      <c r="C346" s="22">
        <v>3429</v>
      </c>
      <c r="D346" s="22">
        <v>5032</v>
      </c>
      <c r="E346" s="5" t="s">
        <v>52</v>
      </c>
      <c r="F346" s="11"/>
      <c r="G346" s="11"/>
      <c r="H346" s="11"/>
      <c r="I346" s="11">
        <v>4700</v>
      </c>
      <c r="J346" s="6">
        <f t="shared" si="6"/>
        <v>4700</v>
      </c>
      <c r="K346" s="11"/>
      <c r="L346" s="43"/>
      <c r="M346" s="44"/>
    </row>
    <row r="347" spans="1:13" x14ac:dyDescent="0.25">
      <c r="A347" s="3" t="s">
        <v>237</v>
      </c>
      <c r="B347" s="3" t="s">
        <v>264</v>
      </c>
      <c r="C347" s="3" t="s">
        <v>24</v>
      </c>
      <c r="D347" s="3" t="s">
        <v>59</v>
      </c>
      <c r="E347" s="5" t="s">
        <v>60</v>
      </c>
      <c r="F347" s="6">
        <v>0</v>
      </c>
      <c r="G347" s="6">
        <v>63000</v>
      </c>
      <c r="H347" s="6">
        <v>62458.8</v>
      </c>
      <c r="I347" s="6"/>
      <c r="J347" s="6">
        <f t="shared" si="6"/>
        <v>63000</v>
      </c>
      <c r="K347" s="6">
        <v>99.140952380952385</v>
      </c>
    </row>
    <row r="348" spans="1:13" x14ac:dyDescent="0.25">
      <c r="A348" s="3" t="s">
        <v>237</v>
      </c>
      <c r="B348" s="3" t="s">
        <v>264</v>
      </c>
      <c r="C348" s="3" t="s">
        <v>24</v>
      </c>
      <c r="D348" s="3" t="s">
        <v>28</v>
      </c>
      <c r="E348" s="5" t="s">
        <v>29</v>
      </c>
      <c r="F348" s="6">
        <v>100000</v>
      </c>
      <c r="G348" s="6">
        <v>107000</v>
      </c>
      <c r="H348" s="6">
        <v>99141.19</v>
      </c>
      <c r="I348" s="6">
        <v>-4000</v>
      </c>
      <c r="J348" s="6">
        <f t="shared" si="6"/>
        <v>103000</v>
      </c>
      <c r="K348" s="6">
        <v>92.655317757009342</v>
      </c>
    </row>
    <row r="349" spans="1:13" x14ac:dyDescent="0.25">
      <c r="A349" s="3" t="s">
        <v>237</v>
      </c>
      <c r="B349" s="3" t="s">
        <v>264</v>
      </c>
      <c r="C349" s="3" t="s">
        <v>24</v>
      </c>
      <c r="D349" s="3" t="s">
        <v>65</v>
      </c>
      <c r="E349" s="5" t="s">
        <v>66</v>
      </c>
      <c r="F349" s="6">
        <v>100000</v>
      </c>
      <c r="G349" s="6">
        <v>130000</v>
      </c>
      <c r="H349" s="6">
        <v>27253.89</v>
      </c>
      <c r="I349" s="6"/>
      <c r="J349" s="6">
        <f t="shared" si="6"/>
        <v>130000</v>
      </c>
      <c r="K349" s="6">
        <v>20.96453076923077</v>
      </c>
    </row>
    <row r="350" spans="1:13" x14ac:dyDescent="0.25">
      <c r="A350" s="3" t="s">
        <v>237</v>
      </c>
      <c r="B350" s="3" t="s">
        <v>264</v>
      </c>
      <c r="C350" s="3" t="s">
        <v>24</v>
      </c>
      <c r="D350" s="3" t="s">
        <v>73</v>
      </c>
      <c r="E350" s="5" t="s">
        <v>74</v>
      </c>
      <c r="F350" s="6">
        <v>0</v>
      </c>
      <c r="G350" s="6">
        <v>5000</v>
      </c>
      <c r="H350" s="6">
        <v>5000</v>
      </c>
      <c r="I350" s="6"/>
      <c r="J350" s="6">
        <f t="shared" si="6"/>
        <v>5000</v>
      </c>
      <c r="K350" s="6">
        <v>100</v>
      </c>
    </row>
    <row r="351" spans="1:13" x14ac:dyDescent="0.25">
      <c r="A351" s="3" t="s">
        <v>237</v>
      </c>
      <c r="B351" s="3" t="s">
        <v>264</v>
      </c>
      <c r="C351" s="3" t="s">
        <v>24</v>
      </c>
      <c r="D351" s="3" t="s">
        <v>30</v>
      </c>
      <c r="E351" s="5" t="s">
        <v>31</v>
      </c>
      <c r="F351" s="6">
        <v>35000</v>
      </c>
      <c r="G351" s="6">
        <v>40500</v>
      </c>
      <c r="H351" s="6">
        <v>53467.199999999997</v>
      </c>
      <c r="I351" s="6">
        <v>14000</v>
      </c>
      <c r="J351" s="6">
        <f t="shared" si="6"/>
        <v>54500</v>
      </c>
      <c r="K351" s="6">
        <v>132.01777777777778</v>
      </c>
    </row>
    <row r="352" spans="1:13" x14ac:dyDescent="0.25">
      <c r="A352" s="3" t="s">
        <v>237</v>
      </c>
      <c r="B352" s="3" t="s">
        <v>264</v>
      </c>
      <c r="C352" s="3" t="s">
        <v>24</v>
      </c>
      <c r="D352" s="3" t="s">
        <v>38</v>
      </c>
      <c r="E352" s="5" t="s">
        <v>39</v>
      </c>
      <c r="F352" s="6">
        <v>100000</v>
      </c>
      <c r="G352" s="6">
        <v>30000</v>
      </c>
      <c r="H352" s="6">
        <v>19877</v>
      </c>
      <c r="I352" s="6">
        <v>-10000</v>
      </c>
      <c r="J352" s="6">
        <f t="shared" si="6"/>
        <v>20000</v>
      </c>
      <c r="K352" s="6">
        <v>66.256666666666661</v>
      </c>
    </row>
    <row r="353" spans="1:11" x14ac:dyDescent="0.25">
      <c r="A353" s="3" t="s">
        <v>237</v>
      </c>
      <c r="B353" s="3" t="s">
        <v>264</v>
      </c>
      <c r="C353" s="3" t="s">
        <v>24</v>
      </c>
      <c r="D353" s="3" t="s">
        <v>228</v>
      </c>
      <c r="E353" s="5" t="s">
        <v>229</v>
      </c>
      <c r="F353" s="6">
        <v>20000</v>
      </c>
      <c r="G353" s="6">
        <v>20000</v>
      </c>
      <c r="H353" s="6">
        <v>14700</v>
      </c>
      <c r="I353" s="6"/>
      <c r="J353" s="6">
        <f t="shared" si="6"/>
        <v>20000</v>
      </c>
      <c r="K353" s="6">
        <v>73.5</v>
      </c>
    </row>
    <row r="354" spans="1:11" x14ac:dyDescent="0.25">
      <c r="A354" s="3" t="s">
        <v>237</v>
      </c>
      <c r="B354" s="3" t="s">
        <v>264</v>
      </c>
      <c r="C354" s="3" t="s">
        <v>24</v>
      </c>
      <c r="D354" s="3" t="s">
        <v>265</v>
      </c>
      <c r="E354" s="5" t="s">
        <v>266</v>
      </c>
      <c r="F354" s="6">
        <v>0</v>
      </c>
      <c r="G354" s="6">
        <v>0</v>
      </c>
      <c r="H354" s="6">
        <v>5000</v>
      </c>
      <c r="I354" s="6"/>
      <c r="J354" s="6">
        <f t="shared" si="6"/>
        <v>0</v>
      </c>
      <c r="K354" s="6">
        <v>0</v>
      </c>
    </row>
    <row r="355" spans="1:11" x14ac:dyDescent="0.25">
      <c r="A355" s="3" t="s">
        <v>237</v>
      </c>
      <c r="B355" s="3" t="s">
        <v>264</v>
      </c>
      <c r="C355" s="3" t="s">
        <v>24</v>
      </c>
      <c r="D355" s="3" t="s">
        <v>162</v>
      </c>
      <c r="E355" s="5" t="s">
        <v>163</v>
      </c>
      <c r="F355" s="6">
        <v>0</v>
      </c>
      <c r="G355" s="6">
        <v>89700</v>
      </c>
      <c r="H355" s="6">
        <v>89661</v>
      </c>
      <c r="I355" s="6"/>
      <c r="J355" s="6">
        <f t="shared" si="6"/>
        <v>89700</v>
      </c>
      <c r="K355" s="6">
        <v>99.956521739130437</v>
      </c>
    </row>
    <row r="356" spans="1:11" x14ac:dyDescent="0.25">
      <c r="A356" s="34" t="s">
        <v>267</v>
      </c>
      <c r="B356" s="33"/>
      <c r="C356" s="33"/>
      <c r="D356" s="33"/>
      <c r="E356" s="33"/>
      <c r="F356" s="7">
        <v>355000</v>
      </c>
      <c r="G356" s="7">
        <v>485200</v>
      </c>
      <c r="H356" s="7">
        <v>376559.08</v>
      </c>
      <c r="I356" s="7">
        <f>SUM(I343:I355)</f>
        <v>173700</v>
      </c>
      <c r="J356" s="7">
        <f>SUM(J343:J355)</f>
        <v>658900</v>
      </c>
      <c r="K356" s="7">
        <v>77.61</v>
      </c>
    </row>
    <row r="357" spans="1:11" x14ac:dyDescent="0.25">
      <c r="A357" s="3" t="s">
        <v>237</v>
      </c>
      <c r="B357" s="3" t="s">
        <v>268</v>
      </c>
      <c r="C357" s="3" t="s">
        <v>165</v>
      </c>
      <c r="D357" s="3" t="s">
        <v>28</v>
      </c>
      <c r="E357" s="5" t="s">
        <v>29</v>
      </c>
      <c r="F357" s="6">
        <v>100000</v>
      </c>
      <c r="G357" s="6">
        <v>100000</v>
      </c>
      <c r="H357" s="6">
        <v>34631.42</v>
      </c>
      <c r="I357" s="6">
        <v>-50000</v>
      </c>
      <c r="J357" s="6">
        <f t="shared" si="6"/>
        <v>50000</v>
      </c>
      <c r="K357" s="6">
        <v>34.631419999999999</v>
      </c>
    </row>
    <row r="358" spans="1:11" x14ac:dyDescent="0.25">
      <c r="A358" s="3" t="s">
        <v>237</v>
      </c>
      <c r="B358" s="3" t="s">
        <v>268</v>
      </c>
      <c r="C358" s="3" t="s">
        <v>165</v>
      </c>
      <c r="D358" s="3" t="s">
        <v>61</v>
      </c>
      <c r="E358" s="5" t="s">
        <v>62</v>
      </c>
      <c r="F358" s="6">
        <v>130000</v>
      </c>
      <c r="G358" s="6">
        <v>130000</v>
      </c>
      <c r="H358" s="6">
        <v>113122</v>
      </c>
      <c r="I358" s="6"/>
      <c r="J358" s="6">
        <f t="shared" si="6"/>
        <v>130000</v>
      </c>
      <c r="K358" s="6">
        <v>87.016923076923078</v>
      </c>
    </row>
    <row r="359" spans="1:11" x14ac:dyDescent="0.25">
      <c r="A359" s="3" t="s">
        <v>237</v>
      </c>
      <c r="B359" s="3" t="s">
        <v>268</v>
      </c>
      <c r="C359" s="3" t="s">
        <v>165</v>
      </c>
      <c r="D359" s="3" t="s">
        <v>101</v>
      </c>
      <c r="E359" s="5" t="s">
        <v>102</v>
      </c>
      <c r="F359" s="6">
        <v>250000</v>
      </c>
      <c r="G359" s="6">
        <v>450000</v>
      </c>
      <c r="H359" s="6">
        <v>297195</v>
      </c>
      <c r="I359" s="6"/>
      <c r="J359" s="6">
        <f t="shared" si="6"/>
        <v>450000</v>
      </c>
      <c r="K359" s="6">
        <v>66.043333333333337</v>
      </c>
    </row>
    <row r="360" spans="1:11" x14ac:dyDescent="0.25">
      <c r="A360" s="3" t="s">
        <v>237</v>
      </c>
      <c r="B360" s="3" t="s">
        <v>268</v>
      </c>
      <c r="C360" s="3" t="s">
        <v>165</v>
      </c>
      <c r="D360" s="3" t="s">
        <v>63</v>
      </c>
      <c r="E360" s="5" t="s">
        <v>64</v>
      </c>
      <c r="F360" s="6">
        <v>5000</v>
      </c>
      <c r="G360" s="6">
        <v>20000</v>
      </c>
      <c r="H360" s="6">
        <v>18772.39</v>
      </c>
      <c r="I360" s="6">
        <v>2000</v>
      </c>
      <c r="J360" s="6">
        <f t="shared" si="6"/>
        <v>22000</v>
      </c>
      <c r="K360" s="6">
        <v>93.861949999999993</v>
      </c>
    </row>
    <row r="361" spans="1:11" x14ac:dyDescent="0.25">
      <c r="A361" s="3" t="s">
        <v>237</v>
      </c>
      <c r="B361" s="3" t="s">
        <v>268</v>
      </c>
      <c r="C361" s="3" t="s">
        <v>165</v>
      </c>
      <c r="D361" s="3" t="s">
        <v>65</v>
      </c>
      <c r="E361" s="5" t="s">
        <v>66</v>
      </c>
      <c r="F361" s="6">
        <v>80000</v>
      </c>
      <c r="G361" s="6">
        <v>395000</v>
      </c>
      <c r="H361" s="6">
        <v>357750.75</v>
      </c>
      <c r="I361" s="6"/>
      <c r="J361" s="6">
        <f t="shared" si="6"/>
        <v>395000</v>
      </c>
      <c r="K361" s="6">
        <v>90.569810126582283</v>
      </c>
    </row>
    <row r="362" spans="1:11" x14ac:dyDescent="0.25">
      <c r="A362" s="3" t="s">
        <v>237</v>
      </c>
      <c r="B362" s="3" t="s">
        <v>268</v>
      </c>
      <c r="C362" s="3" t="s">
        <v>165</v>
      </c>
      <c r="D362" s="3" t="s">
        <v>71</v>
      </c>
      <c r="E362" s="5" t="s">
        <v>72</v>
      </c>
      <c r="F362" s="6">
        <v>0</v>
      </c>
      <c r="G362" s="6">
        <v>6000</v>
      </c>
      <c r="H362" s="6">
        <v>6000</v>
      </c>
      <c r="I362" s="6"/>
      <c r="J362" s="6">
        <f t="shared" si="6"/>
        <v>6000</v>
      </c>
      <c r="K362" s="6">
        <v>100</v>
      </c>
    </row>
    <row r="363" spans="1:11" x14ac:dyDescent="0.25">
      <c r="A363" s="3" t="s">
        <v>237</v>
      </c>
      <c r="B363" s="3" t="s">
        <v>268</v>
      </c>
      <c r="C363" s="3" t="s">
        <v>165</v>
      </c>
      <c r="D363" s="3" t="s">
        <v>30</v>
      </c>
      <c r="E363" s="5" t="s">
        <v>31</v>
      </c>
      <c r="F363" s="6">
        <v>100000</v>
      </c>
      <c r="G363" s="6">
        <v>94000</v>
      </c>
      <c r="H363" s="6">
        <v>56464.800000000003</v>
      </c>
      <c r="I363" s="6"/>
      <c r="J363" s="6">
        <f t="shared" si="6"/>
        <v>94000</v>
      </c>
      <c r="K363" s="6">
        <v>60.068936170212766</v>
      </c>
    </row>
    <row r="364" spans="1:11" x14ac:dyDescent="0.25">
      <c r="A364" s="3" t="s">
        <v>237</v>
      </c>
      <c r="B364" s="3" t="s">
        <v>268</v>
      </c>
      <c r="C364" s="3" t="s">
        <v>165</v>
      </c>
      <c r="D364" s="3" t="s">
        <v>38</v>
      </c>
      <c r="E364" s="5" t="s">
        <v>39</v>
      </c>
      <c r="F364" s="6">
        <v>500000</v>
      </c>
      <c r="G364" s="6">
        <v>1000000</v>
      </c>
      <c r="H364" s="6">
        <v>223765</v>
      </c>
      <c r="I364" s="6">
        <v>-602000</v>
      </c>
      <c r="J364" s="6">
        <f t="shared" si="6"/>
        <v>398000</v>
      </c>
      <c r="K364" s="6">
        <v>22.3765</v>
      </c>
    </row>
    <row r="365" spans="1:11" x14ac:dyDescent="0.25">
      <c r="A365" s="34" t="s">
        <v>269</v>
      </c>
      <c r="B365" s="33"/>
      <c r="C365" s="33"/>
      <c r="D365" s="33"/>
      <c r="E365" s="33"/>
      <c r="F365" s="7">
        <v>1165000</v>
      </c>
      <c r="G365" s="7">
        <v>2195000</v>
      </c>
      <c r="H365" s="7">
        <v>1107701.3600000001</v>
      </c>
      <c r="I365" s="7">
        <f>SUM(I357:I364)</f>
        <v>-650000</v>
      </c>
      <c r="J365" s="8">
        <f t="shared" si="6"/>
        <v>1545000</v>
      </c>
      <c r="K365" s="7">
        <v>50.46</v>
      </c>
    </row>
    <row r="366" spans="1:11" x14ac:dyDescent="0.25">
      <c r="A366" s="3" t="s">
        <v>237</v>
      </c>
      <c r="B366" s="3" t="s">
        <v>270</v>
      </c>
      <c r="C366" s="3" t="s">
        <v>271</v>
      </c>
      <c r="D366" s="3" t="s">
        <v>28</v>
      </c>
      <c r="E366" s="5" t="s">
        <v>29</v>
      </c>
      <c r="F366" s="6">
        <v>50000</v>
      </c>
      <c r="G366" s="6">
        <v>50000</v>
      </c>
      <c r="H366" s="6">
        <v>52606.48</v>
      </c>
      <c r="I366" s="6">
        <v>10000</v>
      </c>
      <c r="J366" s="6">
        <f t="shared" si="6"/>
        <v>60000</v>
      </c>
      <c r="K366" s="6">
        <v>105.21296</v>
      </c>
    </row>
    <row r="367" spans="1:11" x14ac:dyDescent="0.25">
      <c r="A367" s="3" t="s">
        <v>237</v>
      </c>
      <c r="B367" s="3" t="s">
        <v>270</v>
      </c>
      <c r="C367" s="3" t="s">
        <v>271</v>
      </c>
      <c r="D367" s="3" t="s">
        <v>61</v>
      </c>
      <c r="E367" s="5" t="s">
        <v>62</v>
      </c>
      <c r="F367" s="6">
        <v>550000</v>
      </c>
      <c r="G367" s="6">
        <v>546000</v>
      </c>
      <c r="H367" s="6">
        <v>431798</v>
      </c>
      <c r="I367" s="6"/>
      <c r="J367" s="6">
        <f t="shared" si="6"/>
        <v>546000</v>
      </c>
      <c r="K367" s="6">
        <v>79.083882783882785</v>
      </c>
    </row>
    <row r="368" spans="1:11" x14ac:dyDescent="0.25">
      <c r="A368" s="3" t="s">
        <v>237</v>
      </c>
      <c r="B368" s="3" t="s">
        <v>270</v>
      </c>
      <c r="C368" s="3" t="s">
        <v>271</v>
      </c>
      <c r="D368" s="3" t="s">
        <v>101</v>
      </c>
      <c r="E368" s="5" t="s">
        <v>102</v>
      </c>
      <c r="F368" s="6">
        <v>33000</v>
      </c>
      <c r="G368" s="6">
        <v>370000</v>
      </c>
      <c r="H368" s="6">
        <v>327308</v>
      </c>
      <c r="I368" s="6">
        <v>20000</v>
      </c>
      <c r="J368" s="6">
        <f t="shared" si="6"/>
        <v>390000</v>
      </c>
      <c r="K368" s="6">
        <v>88.461621621621617</v>
      </c>
    </row>
    <row r="369" spans="1:11" x14ac:dyDescent="0.25">
      <c r="A369" s="3" t="s">
        <v>237</v>
      </c>
      <c r="B369" s="3" t="s">
        <v>270</v>
      </c>
      <c r="C369" s="3" t="s">
        <v>271</v>
      </c>
      <c r="D369" s="3" t="s">
        <v>63</v>
      </c>
      <c r="E369" s="5" t="s">
        <v>64</v>
      </c>
      <c r="F369" s="6">
        <v>0</v>
      </c>
      <c r="G369" s="6">
        <v>0</v>
      </c>
      <c r="H369" s="6">
        <v>205.6</v>
      </c>
      <c r="I369" s="6">
        <v>1000</v>
      </c>
      <c r="J369" s="6">
        <f t="shared" si="6"/>
        <v>1000</v>
      </c>
      <c r="K369" s="6">
        <v>0</v>
      </c>
    </row>
    <row r="370" spans="1:11" x14ac:dyDescent="0.25">
      <c r="A370" s="3" t="s">
        <v>237</v>
      </c>
      <c r="B370" s="3" t="s">
        <v>270</v>
      </c>
      <c r="C370" s="3" t="s">
        <v>271</v>
      </c>
      <c r="D370" s="3" t="s">
        <v>65</v>
      </c>
      <c r="E370" s="5" t="s">
        <v>66</v>
      </c>
      <c r="F370" s="6">
        <v>30000</v>
      </c>
      <c r="G370" s="6">
        <v>34000</v>
      </c>
      <c r="H370" s="6">
        <v>26285.97</v>
      </c>
      <c r="I370" s="6"/>
      <c r="J370" s="6">
        <f t="shared" si="6"/>
        <v>34000</v>
      </c>
      <c r="K370" s="6">
        <v>77.311676470588239</v>
      </c>
    </row>
    <row r="371" spans="1:11" x14ac:dyDescent="0.25">
      <c r="A371" s="3" t="s">
        <v>237</v>
      </c>
      <c r="B371" s="3" t="s">
        <v>270</v>
      </c>
      <c r="C371" s="3" t="s">
        <v>271</v>
      </c>
      <c r="D371" s="3" t="s">
        <v>30</v>
      </c>
      <c r="E371" s="5" t="s">
        <v>31</v>
      </c>
      <c r="F371" s="6">
        <v>73000</v>
      </c>
      <c r="G371" s="6">
        <v>73000</v>
      </c>
      <c r="H371" s="6">
        <v>42316</v>
      </c>
      <c r="I371" s="6"/>
      <c r="J371" s="6">
        <f t="shared" si="6"/>
        <v>73000</v>
      </c>
      <c r="K371" s="6">
        <v>57.967123287671235</v>
      </c>
    </row>
    <row r="372" spans="1:11" x14ac:dyDescent="0.25">
      <c r="A372" s="3" t="s">
        <v>237</v>
      </c>
      <c r="B372" s="3" t="s">
        <v>270</v>
      </c>
      <c r="C372" s="3" t="s">
        <v>271</v>
      </c>
      <c r="D372" s="3" t="s">
        <v>38</v>
      </c>
      <c r="E372" s="5" t="s">
        <v>39</v>
      </c>
      <c r="F372" s="6">
        <v>400000</v>
      </c>
      <c r="G372" s="6">
        <v>1650000</v>
      </c>
      <c r="H372" s="6">
        <v>995219.2</v>
      </c>
      <c r="I372" s="6">
        <v>-31000</v>
      </c>
      <c r="J372" s="6">
        <f t="shared" si="6"/>
        <v>1619000</v>
      </c>
      <c r="K372" s="6">
        <v>60.316315151515148</v>
      </c>
    </row>
    <row r="373" spans="1:11" x14ac:dyDescent="0.25">
      <c r="A373" s="34" t="s">
        <v>272</v>
      </c>
      <c r="B373" s="33"/>
      <c r="C373" s="33"/>
      <c r="D373" s="33"/>
      <c r="E373" s="33"/>
      <c r="F373" s="7">
        <v>1136000</v>
      </c>
      <c r="G373" s="7">
        <v>2723000</v>
      </c>
      <c r="H373" s="7">
        <v>1875739.25</v>
      </c>
      <c r="I373" s="7">
        <f>SUM(I366:I372)</f>
        <v>0</v>
      </c>
      <c r="J373" s="8">
        <f t="shared" si="6"/>
        <v>2723000</v>
      </c>
      <c r="K373" s="7">
        <v>68.89</v>
      </c>
    </row>
    <row r="374" spans="1:11" x14ac:dyDescent="0.25">
      <c r="A374" s="3" t="s">
        <v>237</v>
      </c>
      <c r="B374" s="3" t="s">
        <v>273</v>
      </c>
      <c r="C374" s="3" t="s">
        <v>274</v>
      </c>
      <c r="D374" s="3" t="s">
        <v>65</v>
      </c>
      <c r="E374" s="5" t="s">
        <v>66</v>
      </c>
      <c r="F374" s="6">
        <v>15000</v>
      </c>
      <c r="G374" s="6">
        <v>12000</v>
      </c>
      <c r="H374" s="6">
        <v>224.87</v>
      </c>
      <c r="I374" s="6">
        <v>-2600</v>
      </c>
      <c r="J374" s="6">
        <f t="shared" si="6"/>
        <v>9400</v>
      </c>
      <c r="K374" s="6">
        <v>1.8739166666666667</v>
      </c>
    </row>
    <row r="375" spans="1:11" x14ac:dyDescent="0.25">
      <c r="A375" s="3" t="s">
        <v>237</v>
      </c>
      <c r="B375" s="3" t="s">
        <v>273</v>
      </c>
      <c r="C375" s="3" t="s">
        <v>274</v>
      </c>
      <c r="D375" s="3" t="s">
        <v>30</v>
      </c>
      <c r="E375" s="5" t="s">
        <v>31</v>
      </c>
      <c r="F375" s="6">
        <v>25000</v>
      </c>
      <c r="G375" s="6">
        <v>28000</v>
      </c>
      <c r="H375" s="6">
        <v>30564</v>
      </c>
      <c r="I375" s="6">
        <v>2600</v>
      </c>
      <c r="J375" s="6">
        <f t="shared" si="6"/>
        <v>30600</v>
      </c>
      <c r="K375" s="6">
        <v>109.15714285714286</v>
      </c>
    </row>
    <row r="376" spans="1:11" x14ac:dyDescent="0.25">
      <c r="A376" s="34" t="s">
        <v>275</v>
      </c>
      <c r="B376" s="33"/>
      <c r="C376" s="33"/>
      <c r="D376" s="33"/>
      <c r="E376" s="33"/>
      <c r="F376" s="7">
        <v>40000</v>
      </c>
      <c r="G376" s="7">
        <v>40000</v>
      </c>
      <c r="H376" s="7">
        <v>30788.87</v>
      </c>
      <c r="I376" s="7">
        <f>SUM(I374:I375)</f>
        <v>0</v>
      </c>
      <c r="J376" s="8">
        <f t="shared" si="6"/>
        <v>40000</v>
      </c>
      <c r="K376" s="7">
        <v>76.97</v>
      </c>
    </row>
    <row r="377" spans="1:11" x14ac:dyDescent="0.25">
      <c r="A377" s="38" t="s">
        <v>276</v>
      </c>
      <c r="B377" s="39"/>
      <c r="C377" s="39"/>
      <c r="D377" s="39"/>
      <c r="E377" s="39"/>
      <c r="F377" s="9">
        <v>9577373</v>
      </c>
      <c r="G377" s="9">
        <v>15684573</v>
      </c>
      <c r="H377" s="9">
        <v>8214615.9400000004</v>
      </c>
      <c r="I377" s="9">
        <f>SUM(I282,I302,I306,I308,I317,I327,I330,I334,I340,I342,I356,I365,I373,I376)</f>
        <v>-1481550</v>
      </c>
      <c r="J377" s="9">
        <f t="shared" si="6"/>
        <v>14203023</v>
      </c>
      <c r="K377" s="9">
        <v>52.37</v>
      </c>
    </row>
    <row r="378" spans="1:11" x14ac:dyDescent="0.25">
      <c r="A378" s="3" t="s">
        <v>277</v>
      </c>
      <c r="B378" s="3" t="s">
        <v>278</v>
      </c>
      <c r="C378" s="3" t="s">
        <v>85</v>
      </c>
      <c r="D378" s="3" t="s">
        <v>97</v>
      </c>
      <c r="E378" s="5" t="s">
        <v>98</v>
      </c>
      <c r="F378" s="6">
        <v>305000</v>
      </c>
      <c r="G378" s="6">
        <v>305000</v>
      </c>
      <c r="H378" s="6">
        <v>272385</v>
      </c>
      <c r="I378" s="11"/>
      <c r="J378" s="6">
        <f t="shared" si="6"/>
        <v>305000</v>
      </c>
      <c r="K378" s="6">
        <v>89.306557377049174</v>
      </c>
    </row>
    <row r="379" spans="1:11" x14ac:dyDescent="0.25">
      <c r="A379" s="3" t="s">
        <v>277</v>
      </c>
      <c r="B379" s="3" t="s">
        <v>278</v>
      </c>
      <c r="C379" s="3" t="s">
        <v>85</v>
      </c>
      <c r="D379" s="3" t="s">
        <v>49</v>
      </c>
      <c r="E379" s="5" t="s">
        <v>50</v>
      </c>
      <c r="F379" s="6">
        <v>80000</v>
      </c>
      <c r="G379" s="6">
        <v>80000</v>
      </c>
      <c r="H379" s="6">
        <v>68095</v>
      </c>
      <c r="I379" s="6">
        <v>-1100</v>
      </c>
      <c r="J379" s="6">
        <f t="shared" si="6"/>
        <v>78900</v>
      </c>
      <c r="K379" s="6">
        <v>85.118750000000006</v>
      </c>
    </row>
    <row r="380" spans="1:11" x14ac:dyDescent="0.25">
      <c r="A380" s="3" t="s">
        <v>277</v>
      </c>
      <c r="B380" s="3" t="s">
        <v>278</v>
      </c>
      <c r="C380" s="3" t="s">
        <v>85</v>
      </c>
      <c r="D380" s="3" t="s">
        <v>51</v>
      </c>
      <c r="E380" s="5" t="s">
        <v>52</v>
      </c>
      <c r="F380" s="6">
        <v>30000</v>
      </c>
      <c r="G380" s="6">
        <v>30000</v>
      </c>
      <c r="H380" s="6">
        <v>24514</v>
      </c>
      <c r="I380" s="6">
        <v>0</v>
      </c>
      <c r="J380" s="6">
        <f t="shared" si="6"/>
        <v>30000</v>
      </c>
      <c r="K380" s="6">
        <v>81.713333333333338</v>
      </c>
    </row>
    <row r="381" spans="1:11" x14ac:dyDescent="0.25">
      <c r="A381" s="3" t="s">
        <v>277</v>
      </c>
      <c r="B381" s="3" t="s">
        <v>278</v>
      </c>
      <c r="C381" s="3" t="s">
        <v>85</v>
      </c>
      <c r="D381" s="3" t="s">
        <v>57</v>
      </c>
      <c r="E381" s="5" t="s">
        <v>58</v>
      </c>
      <c r="F381" s="6">
        <v>1000</v>
      </c>
      <c r="G381" s="6">
        <v>1000</v>
      </c>
      <c r="H381" s="6">
        <v>0</v>
      </c>
      <c r="I381" s="6">
        <v>-1000</v>
      </c>
      <c r="J381" s="6">
        <f t="shared" si="6"/>
        <v>0</v>
      </c>
      <c r="K381" s="6">
        <v>0</v>
      </c>
    </row>
    <row r="382" spans="1:11" x14ac:dyDescent="0.25">
      <c r="A382" s="3" t="s">
        <v>277</v>
      </c>
      <c r="B382" s="3" t="s">
        <v>278</v>
      </c>
      <c r="C382" s="3" t="s">
        <v>85</v>
      </c>
      <c r="D382" s="3" t="s">
        <v>28</v>
      </c>
      <c r="E382" s="5" t="s">
        <v>29</v>
      </c>
      <c r="F382" s="6">
        <v>2000</v>
      </c>
      <c r="G382" s="6">
        <v>2000</v>
      </c>
      <c r="H382" s="6">
        <v>0</v>
      </c>
      <c r="I382" s="6">
        <v>-2000</v>
      </c>
      <c r="J382" s="6">
        <f t="shared" si="6"/>
        <v>0</v>
      </c>
      <c r="K382" s="6">
        <v>0</v>
      </c>
    </row>
    <row r="383" spans="1:11" x14ac:dyDescent="0.25">
      <c r="A383" s="3" t="s">
        <v>277</v>
      </c>
      <c r="B383" s="3" t="s">
        <v>278</v>
      </c>
      <c r="C383" s="3" t="s">
        <v>85</v>
      </c>
      <c r="D383" s="3" t="s">
        <v>69</v>
      </c>
      <c r="E383" s="5" t="s">
        <v>70</v>
      </c>
      <c r="F383" s="6">
        <v>3000</v>
      </c>
      <c r="G383" s="6">
        <v>3000</v>
      </c>
      <c r="H383" s="6">
        <v>280</v>
      </c>
      <c r="I383" s="6">
        <v>-2000</v>
      </c>
      <c r="J383" s="6">
        <f t="shared" si="6"/>
        <v>1000</v>
      </c>
      <c r="K383" s="6">
        <v>9.3333333333333339</v>
      </c>
    </row>
    <row r="384" spans="1:11" x14ac:dyDescent="0.25">
      <c r="A384" s="3" t="s">
        <v>277</v>
      </c>
      <c r="B384" s="3" t="s">
        <v>278</v>
      </c>
      <c r="C384" s="3" t="s">
        <v>85</v>
      </c>
      <c r="D384" s="3" t="s">
        <v>73</v>
      </c>
      <c r="E384" s="5" t="s">
        <v>74</v>
      </c>
      <c r="F384" s="6">
        <v>3000</v>
      </c>
      <c r="G384" s="6">
        <v>3000</v>
      </c>
      <c r="H384" s="6">
        <v>0</v>
      </c>
      <c r="I384" s="6">
        <v>-3000</v>
      </c>
      <c r="J384" s="6">
        <f t="shared" si="6"/>
        <v>0</v>
      </c>
      <c r="K384" s="6">
        <v>0</v>
      </c>
    </row>
    <row r="385" spans="1:11" x14ac:dyDescent="0.25">
      <c r="A385" s="3" t="s">
        <v>277</v>
      </c>
      <c r="B385" s="3" t="s">
        <v>278</v>
      </c>
      <c r="C385" s="3" t="s">
        <v>85</v>
      </c>
      <c r="D385" s="3" t="s">
        <v>30</v>
      </c>
      <c r="E385" s="5" t="s">
        <v>31</v>
      </c>
      <c r="F385" s="6">
        <v>0</v>
      </c>
      <c r="G385" s="6">
        <v>3600</v>
      </c>
      <c r="H385" s="6">
        <v>3600</v>
      </c>
      <c r="I385" s="6">
        <v>0</v>
      </c>
      <c r="J385" s="6">
        <f t="shared" si="6"/>
        <v>3600</v>
      </c>
      <c r="K385" s="6">
        <v>100</v>
      </c>
    </row>
    <row r="386" spans="1:11" x14ac:dyDescent="0.25">
      <c r="A386" s="3" t="s">
        <v>277</v>
      </c>
      <c r="B386" s="3" t="s">
        <v>278</v>
      </c>
      <c r="C386" s="3" t="s">
        <v>85</v>
      </c>
      <c r="D386" s="3" t="s">
        <v>38</v>
      </c>
      <c r="E386" s="5" t="s">
        <v>39</v>
      </c>
      <c r="F386" s="6">
        <v>4000</v>
      </c>
      <c r="G386" s="6">
        <v>400</v>
      </c>
      <c r="H386" s="6">
        <v>0</v>
      </c>
      <c r="I386" s="6">
        <v>-400</v>
      </c>
      <c r="J386" s="6">
        <f t="shared" si="6"/>
        <v>0</v>
      </c>
      <c r="K386" s="6">
        <v>0</v>
      </c>
    </row>
    <row r="387" spans="1:11" x14ac:dyDescent="0.25">
      <c r="A387" s="3" t="s">
        <v>277</v>
      </c>
      <c r="B387" s="3" t="s">
        <v>278</v>
      </c>
      <c r="C387" s="3" t="s">
        <v>85</v>
      </c>
      <c r="D387" s="3" t="s">
        <v>103</v>
      </c>
      <c r="E387" s="5" t="s">
        <v>104</v>
      </c>
      <c r="F387" s="6">
        <v>2000</v>
      </c>
      <c r="G387" s="6">
        <v>2000</v>
      </c>
      <c r="H387" s="6">
        <v>0</v>
      </c>
      <c r="I387" s="6">
        <v>-2000</v>
      </c>
      <c r="J387" s="6">
        <f t="shared" si="6"/>
        <v>0</v>
      </c>
      <c r="K387" s="6">
        <v>0</v>
      </c>
    </row>
    <row r="388" spans="1:11" x14ac:dyDescent="0.25">
      <c r="A388" s="34" t="s">
        <v>279</v>
      </c>
      <c r="B388" s="33"/>
      <c r="C388" s="33"/>
      <c r="D388" s="33"/>
      <c r="E388" s="33"/>
      <c r="F388" s="7">
        <v>430000</v>
      </c>
      <c r="G388" s="7">
        <v>430000</v>
      </c>
      <c r="H388" s="7">
        <v>368874</v>
      </c>
      <c r="I388" s="7">
        <f>SUM(I378:I387)</f>
        <v>-11500</v>
      </c>
      <c r="J388" s="8">
        <f t="shared" si="6"/>
        <v>418500</v>
      </c>
      <c r="K388" s="7">
        <v>85.78</v>
      </c>
    </row>
    <row r="389" spans="1:11" x14ac:dyDescent="0.25">
      <c r="A389" s="3" t="s">
        <v>277</v>
      </c>
      <c r="B389" s="3" t="s">
        <v>280</v>
      </c>
      <c r="C389" s="3" t="s">
        <v>85</v>
      </c>
      <c r="D389" s="3" t="s">
        <v>97</v>
      </c>
      <c r="E389" s="5" t="s">
        <v>98</v>
      </c>
      <c r="F389" s="6">
        <v>335000</v>
      </c>
      <c r="G389" s="6">
        <v>335000</v>
      </c>
      <c r="H389" s="6">
        <v>293753</v>
      </c>
      <c r="I389" s="6">
        <v>0</v>
      </c>
      <c r="J389" s="6">
        <f t="shared" si="6"/>
        <v>335000</v>
      </c>
      <c r="K389" s="6">
        <v>87.687462686567159</v>
      </c>
    </row>
    <row r="390" spans="1:11" x14ac:dyDescent="0.25">
      <c r="A390" s="3" t="s">
        <v>277</v>
      </c>
      <c r="B390" s="3" t="s">
        <v>280</v>
      </c>
      <c r="C390" s="3" t="s">
        <v>85</v>
      </c>
      <c r="D390" s="3" t="s">
        <v>49</v>
      </c>
      <c r="E390" s="5" t="s">
        <v>50</v>
      </c>
      <c r="F390" s="6">
        <v>85000</v>
      </c>
      <c r="G390" s="6">
        <v>85000</v>
      </c>
      <c r="H390" s="6">
        <v>73436</v>
      </c>
      <c r="I390" s="6">
        <v>0</v>
      </c>
      <c r="J390" s="6">
        <f t="shared" si="6"/>
        <v>85000</v>
      </c>
      <c r="K390" s="6">
        <v>86.395294117647055</v>
      </c>
    </row>
    <row r="391" spans="1:11" x14ac:dyDescent="0.25">
      <c r="A391" s="3" t="s">
        <v>277</v>
      </c>
      <c r="B391" s="3" t="s">
        <v>280</v>
      </c>
      <c r="C391" s="3" t="s">
        <v>85</v>
      </c>
      <c r="D391" s="3" t="s">
        <v>51</v>
      </c>
      <c r="E391" s="5" t="s">
        <v>52</v>
      </c>
      <c r="F391" s="6">
        <v>31000</v>
      </c>
      <c r="G391" s="6">
        <v>31000</v>
      </c>
      <c r="H391" s="6">
        <v>26437</v>
      </c>
      <c r="I391" s="6">
        <v>0</v>
      </c>
      <c r="J391" s="6">
        <f t="shared" si="6"/>
        <v>31000</v>
      </c>
      <c r="K391" s="6">
        <v>85.280645161290323</v>
      </c>
    </row>
    <row r="392" spans="1:11" x14ac:dyDescent="0.25">
      <c r="A392" s="3" t="s">
        <v>277</v>
      </c>
      <c r="B392" s="3" t="s">
        <v>280</v>
      </c>
      <c r="C392" s="3" t="s">
        <v>85</v>
      </c>
      <c r="D392" s="3" t="s">
        <v>57</v>
      </c>
      <c r="E392" s="5" t="s">
        <v>58</v>
      </c>
      <c r="F392" s="6">
        <v>1000</v>
      </c>
      <c r="G392" s="6">
        <v>1000</v>
      </c>
      <c r="H392" s="6">
        <v>0</v>
      </c>
      <c r="I392" s="6">
        <v>-1000</v>
      </c>
      <c r="J392" s="6">
        <f t="shared" si="6"/>
        <v>0</v>
      </c>
      <c r="K392" s="6">
        <v>0</v>
      </c>
    </row>
    <row r="393" spans="1:11" x14ac:dyDescent="0.25">
      <c r="A393" s="3" t="s">
        <v>277</v>
      </c>
      <c r="B393" s="3" t="s">
        <v>280</v>
      </c>
      <c r="C393" s="3" t="s">
        <v>85</v>
      </c>
      <c r="D393" s="3" t="s">
        <v>69</v>
      </c>
      <c r="E393" s="5" t="s">
        <v>70</v>
      </c>
      <c r="F393" s="6">
        <v>2000</v>
      </c>
      <c r="G393" s="6">
        <v>2000</v>
      </c>
      <c r="H393" s="6">
        <v>582</v>
      </c>
      <c r="I393" s="6">
        <v>-1000</v>
      </c>
      <c r="J393" s="6">
        <f t="shared" si="6"/>
        <v>1000</v>
      </c>
      <c r="K393" s="6">
        <v>29.1</v>
      </c>
    </row>
    <row r="394" spans="1:11" x14ac:dyDescent="0.25">
      <c r="A394" s="3" t="s">
        <v>277</v>
      </c>
      <c r="B394" s="3" t="s">
        <v>280</v>
      </c>
      <c r="C394" s="3" t="s">
        <v>85</v>
      </c>
      <c r="D394" s="3" t="s">
        <v>73</v>
      </c>
      <c r="E394" s="5" t="s">
        <v>74</v>
      </c>
      <c r="F394" s="6">
        <v>4000</v>
      </c>
      <c r="G394" s="6">
        <v>4000</v>
      </c>
      <c r="H394" s="6">
        <v>0</v>
      </c>
      <c r="I394" s="6">
        <v>-4000</v>
      </c>
      <c r="J394" s="6">
        <f t="shared" si="6"/>
        <v>0</v>
      </c>
      <c r="K394" s="6">
        <v>0</v>
      </c>
    </row>
    <row r="395" spans="1:11" x14ac:dyDescent="0.25">
      <c r="A395" s="3" t="s">
        <v>277</v>
      </c>
      <c r="B395" s="3" t="s">
        <v>280</v>
      </c>
      <c r="C395" s="3" t="s">
        <v>85</v>
      </c>
      <c r="D395" s="3" t="s">
        <v>103</v>
      </c>
      <c r="E395" s="5" t="s">
        <v>104</v>
      </c>
      <c r="F395" s="6">
        <v>1000</v>
      </c>
      <c r="G395" s="6">
        <v>1000</v>
      </c>
      <c r="H395" s="6">
        <v>0</v>
      </c>
      <c r="I395" s="6">
        <v>-1000</v>
      </c>
      <c r="J395" s="6">
        <f t="shared" si="6"/>
        <v>0</v>
      </c>
      <c r="K395" s="6">
        <v>0</v>
      </c>
    </row>
    <row r="396" spans="1:11" x14ac:dyDescent="0.25">
      <c r="A396" s="34" t="s">
        <v>281</v>
      </c>
      <c r="B396" s="33"/>
      <c r="C396" s="33"/>
      <c r="D396" s="33"/>
      <c r="E396" s="33"/>
      <c r="F396" s="7">
        <v>459000</v>
      </c>
      <c r="G396" s="7">
        <v>459000</v>
      </c>
      <c r="H396" s="7">
        <v>394208</v>
      </c>
      <c r="I396" s="7">
        <f>SUM(I389:I395)</f>
        <v>-7000</v>
      </c>
      <c r="J396" s="8">
        <f t="shared" si="6"/>
        <v>452000</v>
      </c>
      <c r="K396" s="7">
        <v>85.88</v>
      </c>
    </row>
    <row r="397" spans="1:11" x14ac:dyDescent="0.25">
      <c r="A397" s="3" t="s">
        <v>277</v>
      </c>
      <c r="B397" s="3" t="s">
        <v>282</v>
      </c>
      <c r="C397" s="3" t="s">
        <v>283</v>
      </c>
      <c r="D397" s="3" t="s">
        <v>97</v>
      </c>
      <c r="E397" s="5" t="s">
        <v>98</v>
      </c>
      <c r="F397" s="6">
        <v>400000</v>
      </c>
      <c r="G397" s="6">
        <v>400000</v>
      </c>
      <c r="H397" s="6">
        <v>362373</v>
      </c>
      <c r="I397" s="6">
        <v>2000</v>
      </c>
      <c r="J397" s="6">
        <f t="shared" si="6"/>
        <v>402000</v>
      </c>
      <c r="K397" s="6">
        <v>90.593249999999998</v>
      </c>
    </row>
    <row r="398" spans="1:11" x14ac:dyDescent="0.25">
      <c r="A398" s="3" t="s">
        <v>277</v>
      </c>
      <c r="B398" s="3" t="s">
        <v>282</v>
      </c>
      <c r="C398" s="3" t="s">
        <v>283</v>
      </c>
      <c r="D398" s="3" t="s">
        <v>49</v>
      </c>
      <c r="E398" s="5" t="s">
        <v>50</v>
      </c>
      <c r="F398" s="6">
        <v>105000</v>
      </c>
      <c r="G398" s="6">
        <v>105000</v>
      </c>
      <c r="H398" s="6">
        <v>90592</v>
      </c>
      <c r="I398" s="6">
        <v>0</v>
      </c>
      <c r="J398" s="6">
        <f t="shared" si="6"/>
        <v>105000</v>
      </c>
      <c r="K398" s="6">
        <v>86.278095238095233</v>
      </c>
    </row>
    <row r="399" spans="1:11" x14ac:dyDescent="0.25">
      <c r="A399" s="3" t="s">
        <v>277</v>
      </c>
      <c r="B399" s="3" t="s">
        <v>282</v>
      </c>
      <c r="C399" s="3" t="s">
        <v>283</v>
      </c>
      <c r="D399" s="3" t="s">
        <v>51</v>
      </c>
      <c r="E399" s="5" t="s">
        <v>52</v>
      </c>
      <c r="F399" s="6">
        <v>40000</v>
      </c>
      <c r="G399" s="6">
        <v>40000</v>
      </c>
      <c r="H399" s="6">
        <v>32607</v>
      </c>
      <c r="I399" s="6">
        <v>0</v>
      </c>
      <c r="J399" s="6">
        <f t="shared" ref="J399:J462" si="7">G399+I399</f>
        <v>40000</v>
      </c>
      <c r="K399" s="6">
        <v>81.517499999999998</v>
      </c>
    </row>
    <row r="400" spans="1:11" x14ac:dyDescent="0.25">
      <c r="A400" s="3" t="s">
        <v>277</v>
      </c>
      <c r="B400" s="3" t="s">
        <v>282</v>
      </c>
      <c r="C400" s="3" t="s">
        <v>283</v>
      </c>
      <c r="D400" s="3" t="s">
        <v>55</v>
      </c>
      <c r="E400" s="5" t="s">
        <v>56</v>
      </c>
      <c r="F400" s="6">
        <v>2000</v>
      </c>
      <c r="G400" s="6">
        <v>2000</v>
      </c>
      <c r="H400" s="6">
        <v>0</v>
      </c>
      <c r="I400" s="6">
        <v>-2000</v>
      </c>
      <c r="J400" s="6">
        <f t="shared" si="7"/>
        <v>0</v>
      </c>
      <c r="K400" s="6">
        <v>0</v>
      </c>
    </row>
    <row r="401" spans="1:11" x14ac:dyDescent="0.25">
      <c r="A401" s="3" t="s">
        <v>277</v>
      </c>
      <c r="B401" s="3" t="s">
        <v>282</v>
      </c>
      <c r="C401" s="3" t="s">
        <v>283</v>
      </c>
      <c r="D401" s="3" t="s">
        <v>135</v>
      </c>
      <c r="E401" s="5" t="s">
        <v>136</v>
      </c>
      <c r="F401" s="6">
        <v>1000</v>
      </c>
      <c r="G401" s="6">
        <v>2000</v>
      </c>
      <c r="H401" s="6">
        <v>1999</v>
      </c>
      <c r="I401" s="6">
        <v>0</v>
      </c>
      <c r="J401" s="6">
        <f t="shared" si="7"/>
        <v>2000</v>
      </c>
      <c r="K401" s="6">
        <v>99.95</v>
      </c>
    </row>
    <row r="402" spans="1:11" x14ac:dyDescent="0.25">
      <c r="A402" s="3" t="s">
        <v>277</v>
      </c>
      <c r="B402" s="3" t="s">
        <v>282</v>
      </c>
      <c r="C402" s="3" t="s">
        <v>283</v>
      </c>
      <c r="D402" s="3" t="s">
        <v>59</v>
      </c>
      <c r="E402" s="5" t="s">
        <v>60</v>
      </c>
      <c r="F402" s="6">
        <v>3000</v>
      </c>
      <c r="G402" s="6">
        <v>2000</v>
      </c>
      <c r="H402" s="6">
        <v>2999</v>
      </c>
      <c r="I402" s="6">
        <v>1000</v>
      </c>
      <c r="J402" s="6">
        <f t="shared" si="7"/>
        <v>3000</v>
      </c>
      <c r="K402" s="6">
        <v>149.94999999999999</v>
      </c>
    </row>
    <row r="403" spans="1:11" x14ac:dyDescent="0.25">
      <c r="A403" s="3" t="s">
        <v>277</v>
      </c>
      <c r="B403" s="3" t="s">
        <v>282</v>
      </c>
      <c r="C403" s="3" t="s">
        <v>283</v>
      </c>
      <c r="D403" s="3" t="s">
        <v>28</v>
      </c>
      <c r="E403" s="5" t="s">
        <v>29</v>
      </c>
      <c r="F403" s="6">
        <v>8000</v>
      </c>
      <c r="G403" s="6">
        <v>8000</v>
      </c>
      <c r="H403" s="6">
        <v>7560</v>
      </c>
      <c r="I403" s="6">
        <v>0</v>
      </c>
      <c r="J403" s="6">
        <f t="shared" si="7"/>
        <v>8000</v>
      </c>
      <c r="K403" s="6">
        <v>94.5</v>
      </c>
    </row>
    <row r="404" spans="1:11" x14ac:dyDescent="0.25">
      <c r="A404" s="3" t="s">
        <v>277</v>
      </c>
      <c r="B404" s="3" t="s">
        <v>282</v>
      </c>
      <c r="C404" s="3" t="s">
        <v>283</v>
      </c>
      <c r="D404" s="3" t="s">
        <v>61</v>
      </c>
      <c r="E404" s="5" t="s">
        <v>62</v>
      </c>
      <c r="F404" s="6">
        <v>500</v>
      </c>
      <c r="G404" s="6">
        <v>6000</v>
      </c>
      <c r="H404" s="6">
        <v>5959.5</v>
      </c>
      <c r="I404" s="6"/>
      <c r="J404" s="6">
        <f t="shared" si="7"/>
        <v>6000</v>
      </c>
      <c r="K404" s="6">
        <v>99.325000000000003</v>
      </c>
    </row>
    <row r="405" spans="1:11" x14ac:dyDescent="0.25">
      <c r="A405" s="3" t="s">
        <v>277</v>
      </c>
      <c r="B405" s="3" t="s">
        <v>282</v>
      </c>
      <c r="C405" s="3" t="s">
        <v>283</v>
      </c>
      <c r="D405" s="3" t="s">
        <v>101</v>
      </c>
      <c r="E405" s="5" t="s">
        <v>102</v>
      </c>
      <c r="F405" s="6">
        <v>0</v>
      </c>
      <c r="G405" s="6">
        <v>12200</v>
      </c>
      <c r="H405" s="6">
        <v>12153.5</v>
      </c>
      <c r="I405" s="6"/>
      <c r="J405" s="6">
        <f t="shared" si="7"/>
        <v>12200</v>
      </c>
      <c r="K405" s="6">
        <v>99.618852459016395</v>
      </c>
    </row>
    <row r="406" spans="1:11" x14ac:dyDescent="0.25">
      <c r="A406" s="3" t="s">
        <v>277</v>
      </c>
      <c r="B406" s="3" t="s">
        <v>282</v>
      </c>
      <c r="C406" s="3" t="s">
        <v>283</v>
      </c>
      <c r="D406" s="3" t="s">
        <v>63</v>
      </c>
      <c r="E406" s="5" t="s">
        <v>64</v>
      </c>
      <c r="F406" s="6">
        <v>20000</v>
      </c>
      <c r="G406" s="6">
        <v>0</v>
      </c>
      <c r="H406" s="6">
        <v>0</v>
      </c>
      <c r="I406" s="6"/>
      <c r="J406" s="6">
        <f t="shared" si="7"/>
        <v>0</v>
      </c>
      <c r="K406" s="6">
        <v>0</v>
      </c>
    </row>
    <row r="407" spans="1:11" x14ac:dyDescent="0.25">
      <c r="A407" s="3" t="s">
        <v>277</v>
      </c>
      <c r="B407" s="3" t="s">
        <v>282</v>
      </c>
      <c r="C407" s="3" t="s">
        <v>283</v>
      </c>
      <c r="D407" s="3" t="s">
        <v>69</v>
      </c>
      <c r="E407" s="5" t="s">
        <v>70</v>
      </c>
      <c r="F407" s="6">
        <v>2000</v>
      </c>
      <c r="G407" s="6">
        <v>2000</v>
      </c>
      <c r="H407" s="6">
        <v>919</v>
      </c>
      <c r="I407" s="6">
        <v>-500</v>
      </c>
      <c r="J407" s="6">
        <f t="shared" si="7"/>
        <v>1500</v>
      </c>
      <c r="K407" s="6">
        <v>45.95</v>
      </c>
    </row>
    <row r="408" spans="1:11" x14ac:dyDescent="0.25">
      <c r="A408" s="3" t="s">
        <v>277</v>
      </c>
      <c r="B408" s="3" t="s">
        <v>282</v>
      </c>
      <c r="C408" s="3" t="s">
        <v>283</v>
      </c>
      <c r="D408" s="3" t="s">
        <v>30</v>
      </c>
      <c r="E408" s="5" t="s">
        <v>31</v>
      </c>
      <c r="F408" s="6">
        <v>20000</v>
      </c>
      <c r="G408" s="6">
        <v>20000</v>
      </c>
      <c r="H408" s="6">
        <v>0</v>
      </c>
      <c r="I408" s="11">
        <v>-19000</v>
      </c>
      <c r="J408" s="6">
        <f t="shared" si="7"/>
        <v>1000</v>
      </c>
      <c r="K408" s="6">
        <v>0</v>
      </c>
    </row>
    <row r="409" spans="1:11" x14ac:dyDescent="0.25">
      <c r="A409" s="3" t="s">
        <v>277</v>
      </c>
      <c r="B409" s="3" t="s">
        <v>282</v>
      </c>
      <c r="C409" s="3" t="s">
        <v>283</v>
      </c>
      <c r="D409" s="3" t="s">
        <v>38</v>
      </c>
      <c r="E409" s="5" t="s">
        <v>39</v>
      </c>
      <c r="F409" s="6">
        <v>12000</v>
      </c>
      <c r="G409" s="6">
        <v>13800</v>
      </c>
      <c r="H409" s="6">
        <v>0</v>
      </c>
      <c r="I409" s="11">
        <v>-12000</v>
      </c>
      <c r="J409" s="6">
        <f t="shared" si="7"/>
        <v>1800</v>
      </c>
      <c r="K409" s="6">
        <v>0</v>
      </c>
    </row>
    <row r="410" spans="1:11" x14ac:dyDescent="0.25">
      <c r="A410" s="3" t="s">
        <v>277</v>
      </c>
      <c r="B410" s="3" t="s">
        <v>282</v>
      </c>
      <c r="C410" s="3" t="s">
        <v>283</v>
      </c>
      <c r="D410" s="3" t="s">
        <v>103</v>
      </c>
      <c r="E410" s="5" t="s">
        <v>104</v>
      </c>
      <c r="F410" s="6">
        <v>4000</v>
      </c>
      <c r="G410" s="6">
        <v>4500</v>
      </c>
      <c r="H410" s="6">
        <v>4491</v>
      </c>
      <c r="I410" s="6">
        <v>0</v>
      </c>
      <c r="J410" s="6">
        <f t="shared" si="7"/>
        <v>4500</v>
      </c>
      <c r="K410" s="6">
        <v>99.8</v>
      </c>
    </row>
    <row r="411" spans="1:11" x14ac:dyDescent="0.25">
      <c r="A411" s="3" t="s">
        <v>277</v>
      </c>
      <c r="B411" s="3" t="s">
        <v>282</v>
      </c>
      <c r="C411" s="3" t="s">
        <v>283</v>
      </c>
      <c r="D411" s="3" t="s">
        <v>88</v>
      </c>
      <c r="E411" s="5" t="s">
        <v>89</v>
      </c>
      <c r="F411" s="6">
        <v>0</v>
      </c>
      <c r="G411" s="6">
        <v>0</v>
      </c>
      <c r="H411" s="6">
        <v>2000</v>
      </c>
      <c r="I411" s="6">
        <v>0</v>
      </c>
      <c r="J411" s="6">
        <f t="shared" si="7"/>
        <v>0</v>
      </c>
      <c r="K411" s="6">
        <v>0</v>
      </c>
    </row>
    <row r="412" spans="1:11" x14ac:dyDescent="0.25">
      <c r="A412" s="34" t="s">
        <v>284</v>
      </c>
      <c r="B412" s="33"/>
      <c r="C412" s="33"/>
      <c r="D412" s="33"/>
      <c r="E412" s="33"/>
      <c r="F412" s="7">
        <v>617500</v>
      </c>
      <c r="G412" s="7">
        <v>617500</v>
      </c>
      <c r="H412" s="7">
        <v>523653</v>
      </c>
      <c r="I412" s="7">
        <f>SUM(I397:I411)</f>
        <v>-30500</v>
      </c>
      <c r="J412" s="8">
        <f t="shared" si="7"/>
        <v>587000</v>
      </c>
      <c r="K412" s="7">
        <v>84.8</v>
      </c>
    </row>
    <row r="413" spans="1:11" x14ac:dyDescent="0.25">
      <c r="A413" s="3" t="s">
        <v>277</v>
      </c>
      <c r="B413" s="3" t="s">
        <v>285</v>
      </c>
      <c r="C413" s="3" t="s">
        <v>286</v>
      </c>
      <c r="D413" s="3" t="s">
        <v>47</v>
      </c>
      <c r="E413" s="5" t="s">
        <v>48</v>
      </c>
      <c r="F413" s="6">
        <v>22000</v>
      </c>
      <c r="G413" s="6">
        <v>28600</v>
      </c>
      <c r="H413" s="6">
        <v>25800</v>
      </c>
      <c r="I413" s="6">
        <v>0</v>
      </c>
      <c r="J413" s="6">
        <f t="shared" si="7"/>
        <v>28600</v>
      </c>
      <c r="K413" s="6">
        <v>90.209790209790214</v>
      </c>
    </row>
    <row r="414" spans="1:11" x14ac:dyDescent="0.25">
      <c r="A414" s="3" t="s">
        <v>277</v>
      </c>
      <c r="B414" s="3" t="s">
        <v>285</v>
      </c>
      <c r="C414" s="3" t="s">
        <v>286</v>
      </c>
      <c r="D414" s="3" t="s">
        <v>59</v>
      </c>
      <c r="E414" s="5" t="s">
        <v>60</v>
      </c>
      <c r="F414" s="6">
        <v>4000</v>
      </c>
      <c r="G414" s="6">
        <v>4000</v>
      </c>
      <c r="H414" s="6">
        <v>0</v>
      </c>
      <c r="I414" s="6">
        <v>-4000</v>
      </c>
      <c r="J414" s="6">
        <f t="shared" si="7"/>
        <v>0</v>
      </c>
      <c r="K414" s="6">
        <v>0</v>
      </c>
    </row>
    <row r="415" spans="1:11" x14ac:dyDescent="0.25">
      <c r="A415" s="3" t="s">
        <v>277</v>
      </c>
      <c r="B415" s="3" t="s">
        <v>285</v>
      </c>
      <c r="C415" s="3" t="s">
        <v>286</v>
      </c>
      <c r="D415" s="3" t="s">
        <v>28</v>
      </c>
      <c r="E415" s="5" t="s">
        <v>29</v>
      </c>
      <c r="F415" s="6">
        <v>1000</v>
      </c>
      <c r="G415" s="6">
        <v>1000</v>
      </c>
      <c r="H415" s="6">
        <v>0</v>
      </c>
      <c r="I415" s="6">
        <v>-1000</v>
      </c>
      <c r="J415" s="6">
        <f t="shared" si="7"/>
        <v>0</v>
      </c>
      <c r="K415" s="6">
        <v>0</v>
      </c>
    </row>
    <row r="416" spans="1:11" x14ac:dyDescent="0.25">
      <c r="A416" s="3" t="s">
        <v>277</v>
      </c>
      <c r="B416" s="3" t="s">
        <v>285</v>
      </c>
      <c r="C416" s="3" t="s">
        <v>286</v>
      </c>
      <c r="D416" s="3" t="s">
        <v>61</v>
      </c>
      <c r="E416" s="5" t="s">
        <v>62</v>
      </c>
      <c r="F416" s="6">
        <v>3000</v>
      </c>
      <c r="G416" s="6">
        <v>6000</v>
      </c>
      <c r="H416" s="6">
        <v>6579</v>
      </c>
      <c r="I416" s="6">
        <v>1000</v>
      </c>
      <c r="J416" s="6">
        <f t="shared" si="7"/>
        <v>7000</v>
      </c>
      <c r="K416" s="6">
        <v>109.65</v>
      </c>
    </row>
    <row r="417" spans="1:11" x14ac:dyDescent="0.25">
      <c r="A417" s="3" t="s">
        <v>277</v>
      </c>
      <c r="B417" s="3" t="s">
        <v>285</v>
      </c>
      <c r="C417" s="3" t="s">
        <v>286</v>
      </c>
      <c r="D417" s="3" t="s">
        <v>63</v>
      </c>
      <c r="E417" s="5" t="s">
        <v>64</v>
      </c>
      <c r="F417" s="6">
        <v>23000</v>
      </c>
      <c r="G417" s="6">
        <v>20000</v>
      </c>
      <c r="H417" s="6">
        <v>15633.8</v>
      </c>
      <c r="I417" s="6"/>
      <c r="J417" s="6">
        <f t="shared" si="7"/>
        <v>20000</v>
      </c>
      <c r="K417" s="6">
        <v>78.168999999999997</v>
      </c>
    </row>
    <row r="418" spans="1:11" x14ac:dyDescent="0.25">
      <c r="A418" s="3" t="s">
        <v>277</v>
      </c>
      <c r="B418" s="3" t="s">
        <v>285</v>
      </c>
      <c r="C418" s="3" t="s">
        <v>286</v>
      </c>
      <c r="D418" s="3" t="s">
        <v>65</v>
      </c>
      <c r="E418" s="5" t="s">
        <v>66</v>
      </c>
      <c r="F418" s="6">
        <v>12000</v>
      </c>
      <c r="G418" s="6">
        <v>12000</v>
      </c>
      <c r="H418" s="6">
        <v>4388</v>
      </c>
      <c r="I418" s="6"/>
      <c r="J418" s="6">
        <f t="shared" si="7"/>
        <v>12000</v>
      </c>
      <c r="K418" s="6">
        <v>36.56666666666667</v>
      </c>
    </row>
    <row r="419" spans="1:11" x14ac:dyDescent="0.25">
      <c r="A419" s="3" t="s">
        <v>277</v>
      </c>
      <c r="B419" s="3" t="s">
        <v>285</v>
      </c>
      <c r="C419" s="3" t="s">
        <v>286</v>
      </c>
      <c r="D419" s="3" t="s">
        <v>30</v>
      </c>
      <c r="E419" s="5" t="s">
        <v>31</v>
      </c>
      <c r="F419" s="6">
        <v>3000</v>
      </c>
      <c r="G419" s="6">
        <v>3000</v>
      </c>
      <c r="H419" s="6">
        <v>1620</v>
      </c>
      <c r="I419" s="6">
        <v>-1000</v>
      </c>
      <c r="J419" s="6">
        <f t="shared" si="7"/>
        <v>2000</v>
      </c>
      <c r="K419" s="6">
        <v>54</v>
      </c>
    </row>
    <row r="420" spans="1:11" x14ac:dyDescent="0.25">
      <c r="A420" s="3" t="s">
        <v>277</v>
      </c>
      <c r="B420" s="3" t="s">
        <v>285</v>
      </c>
      <c r="C420" s="3" t="s">
        <v>286</v>
      </c>
      <c r="D420" s="3" t="s">
        <v>38</v>
      </c>
      <c r="E420" s="5" t="s">
        <v>39</v>
      </c>
      <c r="F420" s="6">
        <v>1000</v>
      </c>
      <c r="G420" s="6">
        <v>1000</v>
      </c>
      <c r="H420" s="6">
        <v>0</v>
      </c>
      <c r="I420" s="6">
        <v>-1000</v>
      </c>
      <c r="J420" s="6">
        <f t="shared" si="7"/>
        <v>0</v>
      </c>
      <c r="K420" s="6">
        <v>0</v>
      </c>
    </row>
    <row r="421" spans="1:11" x14ac:dyDescent="0.25">
      <c r="A421" s="34" t="s">
        <v>287</v>
      </c>
      <c r="B421" s="33"/>
      <c r="C421" s="33"/>
      <c r="D421" s="33"/>
      <c r="E421" s="33"/>
      <c r="F421" s="7">
        <v>69000</v>
      </c>
      <c r="G421" s="7">
        <v>75600</v>
      </c>
      <c r="H421" s="7">
        <v>54020.800000000003</v>
      </c>
      <c r="I421" s="7">
        <f>SUM(I413:I420)</f>
        <v>-6000</v>
      </c>
      <c r="J421" s="8">
        <f t="shared" si="7"/>
        <v>69600</v>
      </c>
      <c r="K421" s="7">
        <v>71.459999999999994</v>
      </c>
    </row>
    <row r="422" spans="1:11" x14ac:dyDescent="0.25">
      <c r="A422" s="3" t="s">
        <v>277</v>
      </c>
      <c r="B422" s="3" t="s">
        <v>288</v>
      </c>
      <c r="C422" s="3" t="s">
        <v>85</v>
      </c>
      <c r="D422" s="3" t="s">
        <v>28</v>
      </c>
      <c r="E422" s="5" t="s">
        <v>29</v>
      </c>
      <c r="F422" s="6">
        <v>1000</v>
      </c>
      <c r="G422" s="6">
        <v>1000</v>
      </c>
      <c r="H422" s="6">
        <v>0</v>
      </c>
      <c r="I422" s="6">
        <v>-1000</v>
      </c>
      <c r="J422" s="6">
        <f t="shared" si="7"/>
        <v>0</v>
      </c>
      <c r="K422" s="6">
        <v>0</v>
      </c>
    </row>
    <row r="423" spans="1:11" x14ac:dyDescent="0.25">
      <c r="A423" s="3" t="s">
        <v>277</v>
      </c>
      <c r="B423" s="3" t="s">
        <v>288</v>
      </c>
      <c r="C423" s="3" t="s">
        <v>85</v>
      </c>
      <c r="D423" s="3" t="s">
        <v>67</v>
      </c>
      <c r="E423" s="5" t="s">
        <v>68</v>
      </c>
      <c r="F423" s="6">
        <v>20000</v>
      </c>
      <c r="G423" s="6">
        <v>20000</v>
      </c>
      <c r="H423" s="6">
        <v>19705.98</v>
      </c>
      <c r="I423" s="6">
        <v>3000</v>
      </c>
      <c r="J423" s="6">
        <f t="shared" si="7"/>
        <v>23000</v>
      </c>
      <c r="K423" s="6">
        <v>98.529899999999998</v>
      </c>
    </row>
    <row r="424" spans="1:11" x14ac:dyDescent="0.25">
      <c r="A424" s="3" t="s">
        <v>277</v>
      </c>
      <c r="B424" s="3" t="s">
        <v>288</v>
      </c>
      <c r="C424" s="3" t="s">
        <v>85</v>
      </c>
      <c r="D424" s="3" t="s">
        <v>121</v>
      </c>
      <c r="E424" s="5" t="s">
        <v>122</v>
      </c>
      <c r="F424" s="6">
        <v>9000</v>
      </c>
      <c r="G424" s="6">
        <v>9000</v>
      </c>
      <c r="H424" s="6">
        <v>7792</v>
      </c>
      <c r="I424" s="6"/>
      <c r="J424" s="6">
        <f t="shared" si="7"/>
        <v>9000</v>
      </c>
      <c r="K424" s="6">
        <v>86.577777777777783</v>
      </c>
    </row>
    <row r="425" spans="1:11" x14ac:dyDescent="0.25">
      <c r="A425" s="3" t="s">
        <v>277</v>
      </c>
      <c r="B425" s="3" t="s">
        <v>288</v>
      </c>
      <c r="C425" s="3" t="s">
        <v>85</v>
      </c>
      <c r="D425" s="3" t="s">
        <v>30</v>
      </c>
      <c r="E425" s="5" t="s">
        <v>31</v>
      </c>
      <c r="F425" s="6">
        <v>1000</v>
      </c>
      <c r="G425" s="6">
        <v>1000</v>
      </c>
      <c r="H425" s="6">
        <v>229</v>
      </c>
      <c r="I425" s="6"/>
      <c r="J425" s="6">
        <f t="shared" si="7"/>
        <v>1000</v>
      </c>
      <c r="K425" s="6">
        <v>22.9</v>
      </c>
    </row>
    <row r="426" spans="1:11" x14ac:dyDescent="0.25">
      <c r="A426" s="3" t="s">
        <v>277</v>
      </c>
      <c r="B426" s="3" t="s">
        <v>288</v>
      </c>
      <c r="C426" s="3" t="s">
        <v>85</v>
      </c>
      <c r="D426" s="3" t="s">
        <v>38</v>
      </c>
      <c r="E426" s="5" t="s">
        <v>39</v>
      </c>
      <c r="F426" s="6">
        <v>7000</v>
      </c>
      <c r="G426" s="6">
        <v>10000</v>
      </c>
      <c r="H426" s="6">
        <v>9448</v>
      </c>
      <c r="I426" s="6">
        <v>0</v>
      </c>
      <c r="J426" s="6">
        <f t="shared" si="7"/>
        <v>10000</v>
      </c>
      <c r="K426" s="6">
        <v>94.48</v>
      </c>
    </row>
    <row r="427" spans="1:11" x14ac:dyDescent="0.25">
      <c r="A427" s="3" t="s">
        <v>277</v>
      </c>
      <c r="B427" s="3" t="s">
        <v>288</v>
      </c>
      <c r="C427" s="3" t="s">
        <v>85</v>
      </c>
      <c r="D427" s="3" t="s">
        <v>289</v>
      </c>
      <c r="E427" s="5" t="s">
        <v>290</v>
      </c>
      <c r="F427" s="6">
        <v>500</v>
      </c>
      <c r="G427" s="6">
        <v>500</v>
      </c>
      <c r="H427" s="6">
        <v>0</v>
      </c>
      <c r="I427" s="6">
        <v>-500</v>
      </c>
      <c r="J427" s="6">
        <f t="shared" si="7"/>
        <v>0</v>
      </c>
      <c r="K427" s="6">
        <v>0</v>
      </c>
    </row>
    <row r="428" spans="1:11" x14ac:dyDescent="0.25">
      <c r="A428" s="3" t="s">
        <v>277</v>
      </c>
      <c r="B428" s="3" t="s">
        <v>288</v>
      </c>
      <c r="C428" s="3" t="s">
        <v>85</v>
      </c>
      <c r="D428" s="3" t="s">
        <v>228</v>
      </c>
      <c r="E428" s="5" t="s">
        <v>229</v>
      </c>
      <c r="F428" s="6">
        <v>1500</v>
      </c>
      <c r="G428" s="6">
        <v>1500</v>
      </c>
      <c r="H428" s="6">
        <v>1500</v>
      </c>
      <c r="I428" s="6">
        <v>0</v>
      </c>
      <c r="J428" s="6">
        <f t="shared" si="7"/>
        <v>1500</v>
      </c>
      <c r="K428" s="6">
        <v>100</v>
      </c>
    </row>
    <row r="429" spans="1:11" x14ac:dyDescent="0.25">
      <c r="A429" s="34" t="s">
        <v>291</v>
      </c>
      <c r="B429" s="33"/>
      <c r="C429" s="33"/>
      <c r="D429" s="33"/>
      <c r="E429" s="33"/>
      <c r="F429" s="7">
        <v>40000</v>
      </c>
      <c r="G429" s="7">
        <v>43000</v>
      </c>
      <c r="H429" s="7">
        <v>38674.980000000003</v>
      </c>
      <c r="I429" s="7">
        <f>SUM(I422:I428)</f>
        <v>1500</v>
      </c>
      <c r="J429" s="8">
        <f t="shared" si="7"/>
        <v>44500</v>
      </c>
      <c r="K429" s="7">
        <v>89.94</v>
      </c>
    </row>
    <row r="430" spans="1:11" x14ac:dyDescent="0.25">
      <c r="A430" s="3" t="s">
        <v>277</v>
      </c>
      <c r="B430" s="3" t="s">
        <v>292</v>
      </c>
      <c r="C430" s="3" t="s">
        <v>293</v>
      </c>
      <c r="D430" s="3" t="s">
        <v>294</v>
      </c>
      <c r="E430" s="5" t="s">
        <v>295</v>
      </c>
      <c r="F430" s="6">
        <v>390000</v>
      </c>
      <c r="G430" s="6">
        <v>390000</v>
      </c>
      <c r="H430" s="6">
        <v>328534</v>
      </c>
      <c r="I430" s="6">
        <v>-20000</v>
      </c>
      <c r="J430" s="6">
        <f t="shared" si="7"/>
        <v>370000</v>
      </c>
      <c r="K430" s="6">
        <v>84.239487179487185</v>
      </c>
    </row>
    <row r="431" spans="1:11" x14ac:dyDescent="0.25">
      <c r="A431" s="3" t="s">
        <v>277</v>
      </c>
      <c r="B431" s="3" t="s">
        <v>292</v>
      </c>
      <c r="C431" s="3" t="s">
        <v>293</v>
      </c>
      <c r="D431" s="3" t="s">
        <v>51</v>
      </c>
      <c r="E431" s="5" t="s">
        <v>52</v>
      </c>
      <c r="F431" s="6">
        <v>40000</v>
      </c>
      <c r="G431" s="6">
        <v>40000</v>
      </c>
      <c r="H431" s="6">
        <v>29665</v>
      </c>
      <c r="I431" s="6">
        <v>-5000</v>
      </c>
      <c r="J431" s="6">
        <f t="shared" si="7"/>
        <v>35000</v>
      </c>
      <c r="K431" s="6">
        <v>74.162499999999994</v>
      </c>
    </row>
    <row r="432" spans="1:11" x14ac:dyDescent="0.25">
      <c r="A432" s="3" t="s">
        <v>277</v>
      </c>
      <c r="B432" s="3" t="s">
        <v>292</v>
      </c>
      <c r="C432" s="3" t="s">
        <v>293</v>
      </c>
      <c r="D432" s="3" t="s">
        <v>53</v>
      </c>
      <c r="E432" s="5" t="s">
        <v>54</v>
      </c>
      <c r="F432" s="6">
        <v>5000</v>
      </c>
      <c r="G432" s="6">
        <v>5000</v>
      </c>
      <c r="H432" s="6">
        <v>0</v>
      </c>
      <c r="I432" s="6">
        <v>-5000</v>
      </c>
      <c r="J432" s="6">
        <f t="shared" si="7"/>
        <v>0</v>
      </c>
      <c r="K432" s="6">
        <v>0</v>
      </c>
    </row>
    <row r="433" spans="1:11" x14ac:dyDescent="0.25">
      <c r="A433" s="3" t="s">
        <v>277</v>
      </c>
      <c r="B433" s="3" t="s">
        <v>292</v>
      </c>
      <c r="C433" s="3" t="s">
        <v>293</v>
      </c>
      <c r="D433" s="3" t="s">
        <v>28</v>
      </c>
      <c r="E433" s="5" t="s">
        <v>29</v>
      </c>
      <c r="F433" s="6">
        <v>15000</v>
      </c>
      <c r="G433" s="6">
        <v>15000</v>
      </c>
      <c r="H433" s="6">
        <v>12336</v>
      </c>
      <c r="I433" s="6">
        <v>0</v>
      </c>
      <c r="J433" s="6">
        <f t="shared" si="7"/>
        <v>15000</v>
      </c>
      <c r="K433" s="6">
        <v>82.24</v>
      </c>
    </row>
    <row r="434" spans="1:11" x14ac:dyDescent="0.25">
      <c r="A434" s="3" t="s">
        <v>277</v>
      </c>
      <c r="B434" s="3" t="s">
        <v>292</v>
      </c>
      <c r="C434" s="3" t="s">
        <v>293</v>
      </c>
      <c r="D434" s="3" t="s">
        <v>73</v>
      </c>
      <c r="E434" s="5" t="s">
        <v>74</v>
      </c>
      <c r="F434" s="6">
        <v>2000</v>
      </c>
      <c r="G434" s="6">
        <v>2000</v>
      </c>
      <c r="H434" s="6">
        <v>0</v>
      </c>
      <c r="I434" s="6">
        <v>-2000</v>
      </c>
      <c r="J434" s="6">
        <f t="shared" si="7"/>
        <v>0</v>
      </c>
      <c r="K434" s="6">
        <v>0</v>
      </c>
    </row>
    <row r="435" spans="1:11" x14ac:dyDescent="0.25">
      <c r="A435" s="3" t="s">
        <v>277</v>
      </c>
      <c r="B435" s="3" t="s">
        <v>292</v>
      </c>
      <c r="C435" s="3" t="s">
        <v>293</v>
      </c>
      <c r="D435" s="3" t="s">
        <v>30</v>
      </c>
      <c r="E435" s="5" t="s">
        <v>31</v>
      </c>
      <c r="F435" s="6">
        <v>6000</v>
      </c>
      <c r="G435" s="6">
        <v>6000</v>
      </c>
      <c r="H435" s="6">
        <v>0</v>
      </c>
      <c r="I435" s="6">
        <v>-6000</v>
      </c>
      <c r="J435" s="6">
        <f t="shared" si="7"/>
        <v>0</v>
      </c>
      <c r="K435" s="6">
        <v>0</v>
      </c>
    </row>
    <row r="436" spans="1:11" x14ac:dyDescent="0.25">
      <c r="A436" s="3" t="s">
        <v>277</v>
      </c>
      <c r="B436" s="3" t="s">
        <v>292</v>
      </c>
      <c r="C436" s="3" t="s">
        <v>293</v>
      </c>
      <c r="D436" s="3" t="s">
        <v>38</v>
      </c>
      <c r="E436" s="5" t="s">
        <v>39</v>
      </c>
      <c r="F436" s="6">
        <v>2000</v>
      </c>
      <c r="G436" s="6">
        <v>2000</v>
      </c>
      <c r="H436" s="6">
        <v>0</v>
      </c>
      <c r="I436" s="6">
        <v>-2000</v>
      </c>
      <c r="J436" s="6">
        <f t="shared" si="7"/>
        <v>0</v>
      </c>
      <c r="K436" s="6">
        <v>0</v>
      </c>
    </row>
    <row r="437" spans="1:11" x14ac:dyDescent="0.25">
      <c r="A437" s="3" t="s">
        <v>277</v>
      </c>
      <c r="B437" s="3" t="s">
        <v>292</v>
      </c>
      <c r="C437" s="3" t="s">
        <v>293</v>
      </c>
      <c r="D437" s="3" t="s">
        <v>103</v>
      </c>
      <c r="E437" s="5" t="s">
        <v>104</v>
      </c>
      <c r="F437" s="6">
        <v>10000</v>
      </c>
      <c r="G437" s="6">
        <v>10000</v>
      </c>
      <c r="H437" s="6">
        <v>0</v>
      </c>
      <c r="I437" s="6">
        <v>-10000</v>
      </c>
      <c r="J437" s="6">
        <f t="shared" si="7"/>
        <v>0</v>
      </c>
      <c r="K437" s="6">
        <v>0</v>
      </c>
    </row>
    <row r="438" spans="1:11" x14ac:dyDescent="0.25">
      <c r="A438" s="3" t="s">
        <v>277</v>
      </c>
      <c r="B438" s="3" t="s">
        <v>292</v>
      </c>
      <c r="C438" s="3" t="s">
        <v>293</v>
      </c>
      <c r="D438" s="3" t="s">
        <v>86</v>
      </c>
      <c r="E438" s="5" t="s">
        <v>87</v>
      </c>
      <c r="F438" s="6">
        <v>18000</v>
      </c>
      <c r="G438" s="6">
        <v>18000</v>
      </c>
      <c r="H438" s="6">
        <v>1283</v>
      </c>
      <c r="I438" s="6">
        <v>0</v>
      </c>
      <c r="J438" s="6">
        <f t="shared" si="7"/>
        <v>18000</v>
      </c>
      <c r="K438" s="6">
        <v>7.1277777777777782</v>
      </c>
    </row>
    <row r="439" spans="1:11" x14ac:dyDescent="0.25">
      <c r="A439" s="3" t="s">
        <v>277</v>
      </c>
      <c r="B439" s="3" t="s">
        <v>292</v>
      </c>
      <c r="C439" s="3" t="s">
        <v>293</v>
      </c>
      <c r="D439" s="3" t="s">
        <v>90</v>
      </c>
      <c r="E439" s="5" t="s">
        <v>91</v>
      </c>
      <c r="F439" s="6">
        <v>0</v>
      </c>
      <c r="G439" s="6">
        <v>12900</v>
      </c>
      <c r="H439" s="6">
        <v>12847</v>
      </c>
      <c r="I439" s="6">
        <v>0</v>
      </c>
      <c r="J439" s="6">
        <f t="shared" si="7"/>
        <v>12900</v>
      </c>
      <c r="K439" s="6">
        <v>99.589147286821699</v>
      </c>
    </row>
    <row r="440" spans="1:11" x14ac:dyDescent="0.25">
      <c r="A440" s="3" t="s">
        <v>277</v>
      </c>
      <c r="B440" s="3" t="s">
        <v>292</v>
      </c>
      <c r="C440" s="3" t="s">
        <v>293</v>
      </c>
      <c r="D440" s="3" t="s">
        <v>20</v>
      </c>
      <c r="E440" s="5" t="s">
        <v>21</v>
      </c>
      <c r="F440" s="6">
        <v>15000</v>
      </c>
      <c r="G440" s="6">
        <v>2100</v>
      </c>
      <c r="H440" s="6">
        <v>2000</v>
      </c>
      <c r="I440" s="6">
        <v>0</v>
      </c>
      <c r="J440" s="6">
        <f t="shared" si="7"/>
        <v>2100</v>
      </c>
      <c r="K440" s="6">
        <v>95.238095238095241</v>
      </c>
    </row>
    <row r="441" spans="1:11" x14ac:dyDescent="0.25">
      <c r="A441" s="3" t="s">
        <v>277</v>
      </c>
      <c r="B441" s="3" t="s">
        <v>292</v>
      </c>
      <c r="C441" s="3" t="s">
        <v>293</v>
      </c>
      <c r="D441" s="3" t="s">
        <v>296</v>
      </c>
      <c r="E441" s="5" t="s">
        <v>297</v>
      </c>
      <c r="F441" s="6">
        <v>1000</v>
      </c>
      <c r="G441" s="6">
        <v>1000</v>
      </c>
      <c r="H441" s="6">
        <v>0</v>
      </c>
      <c r="I441" s="6">
        <v>0</v>
      </c>
      <c r="J441" s="6">
        <f t="shared" si="7"/>
        <v>1000</v>
      </c>
      <c r="K441" s="6">
        <v>0</v>
      </c>
    </row>
    <row r="442" spans="1:11" x14ac:dyDescent="0.25">
      <c r="A442" s="3" t="s">
        <v>277</v>
      </c>
      <c r="B442" s="3" t="s">
        <v>292</v>
      </c>
      <c r="C442" s="3" t="s">
        <v>293</v>
      </c>
      <c r="D442" s="3" t="s">
        <v>298</v>
      </c>
      <c r="E442" s="5" t="s">
        <v>299</v>
      </c>
      <c r="F442" s="6">
        <v>25000</v>
      </c>
      <c r="G442" s="6">
        <v>25000</v>
      </c>
      <c r="H442" s="6">
        <v>0</v>
      </c>
      <c r="I442" s="6">
        <v>24000</v>
      </c>
      <c r="J442" s="6">
        <f t="shared" si="7"/>
        <v>49000</v>
      </c>
      <c r="K442" s="6">
        <v>0</v>
      </c>
    </row>
    <row r="443" spans="1:11" x14ac:dyDescent="0.25">
      <c r="A443" s="3" t="s">
        <v>277</v>
      </c>
      <c r="B443" s="3" t="s">
        <v>292</v>
      </c>
      <c r="C443" s="3" t="s">
        <v>293</v>
      </c>
      <c r="D443" s="3" t="s">
        <v>300</v>
      </c>
      <c r="E443" s="5" t="s">
        <v>301</v>
      </c>
      <c r="F443" s="6">
        <v>3000</v>
      </c>
      <c r="G443" s="6">
        <v>3000</v>
      </c>
      <c r="H443" s="6">
        <v>0</v>
      </c>
      <c r="I443" s="6">
        <v>0</v>
      </c>
      <c r="J443" s="6">
        <f t="shared" si="7"/>
        <v>3000</v>
      </c>
      <c r="K443" s="6">
        <v>0</v>
      </c>
    </row>
    <row r="444" spans="1:11" x14ac:dyDescent="0.25">
      <c r="A444" s="3" t="s">
        <v>277</v>
      </c>
      <c r="B444" s="3" t="s">
        <v>292</v>
      </c>
      <c r="C444" s="3" t="s">
        <v>293</v>
      </c>
      <c r="D444" s="3" t="s">
        <v>302</v>
      </c>
      <c r="E444" s="5" t="s">
        <v>303</v>
      </c>
      <c r="F444" s="6">
        <v>4000</v>
      </c>
      <c r="G444" s="6">
        <v>4000</v>
      </c>
      <c r="H444" s="6">
        <v>0</v>
      </c>
      <c r="I444" s="6">
        <v>0</v>
      </c>
      <c r="J444" s="6">
        <f t="shared" si="7"/>
        <v>4000</v>
      </c>
      <c r="K444" s="6">
        <v>0</v>
      </c>
    </row>
    <row r="445" spans="1:11" x14ac:dyDescent="0.25">
      <c r="A445" s="34" t="s">
        <v>304</v>
      </c>
      <c r="B445" s="33"/>
      <c r="C445" s="33"/>
      <c r="D445" s="33"/>
      <c r="E445" s="33"/>
      <c r="F445" s="7">
        <v>536000</v>
      </c>
      <c r="G445" s="7">
        <v>536000</v>
      </c>
      <c r="H445" s="7">
        <v>386665</v>
      </c>
      <c r="I445" s="7">
        <f>SUM(I430:I444)</f>
        <v>-26000</v>
      </c>
      <c r="J445" s="8">
        <f t="shared" si="7"/>
        <v>510000</v>
      </c>
      <c r="K445" s="7">
        <v>72.14</v>
      </c>
    </row>
    <row r="446" spans="1:11" x14ac:dyDescent="0.25">
      <c r="A446" s="3" t="s">
        <v>277</v>
      </c>
      <c r="B446" s="3" t="s">
        <v>305</v>
      </c>
      <c r="C446" s="3" t="s">
        <v>293</v>
      </c>
      <c r="D446" s="3" t="s">
        <v>294</v>
      </c>
      <c r="E446" s="5" t="s">
        <v>295</v>
      </c>
      <c r="F446" s="6">
        <v>1140000</v>
      </c>
      <c r="G446" s="6">
        <v>1140000</v>
      </c>
      <c r="H446" s="6">
        <v>1039230</v>
      </c>
      <c r="I446" s="6">
        <v>0</v>
      </c>
      <c r="J446" s="6">
        <f t="shared" si="7"/>
        <v>1140000</v>
      </c>
      <c r="K446" s="6">
        <v>91.160526315789468</v>
      </c>
    </row>
    <row r="447" spans="1:11" x14ac:dyDescent="0.25">
      <c r="A447" s="3" t="s">
        <v>277</v>
      </c>
      <c r="B447" s="3" t="s">
        <v>305</v>
      </c>
      <c r="C447" s="3" t="s">
        <v>293</v>
      </c>
      <c r="D447" s="3" t="s">
        <v>49</v>
      </c>
      <c r="E447" s="5" t="s">
        <v>50</v>
      </c>
      <c r="F447" s="6">
        <v>290000</v>
      </c>
      <c r="G447" s="6">
        <v>290000</v>
      </c>
      <c r="H447" s="6">
        <v>259805</v>
      </c>
      <c r="I447" s="6">
        <v>0</v>
      </c>
      <c r="J447" s="6">
        <f t="shared" si="7"/>
        <v>290000</v>
      </c>
      <c r="K447" s="6">
        <v>89.587931034482764</v>
      </c>
    </row>
    <row r="448" spans="1:11" x14ac:dyDescent="0.25">
      <c r="A448" s="3" t="s">
        <v>277</v>
      </c>
      <c r="B448" s="3" t="s">
        <v>305</v>
      </c>
      <c r="C448" s="3" t="s">
        <v>293</v>
      </c>
      <c r="D448" s="3" t="s">
        <v>51</v>
      </c>
      <c r="E448" s="5" t="s">
        <v>52</v>
      </c>
      <c r="F448" s="6">
        <v>105000</v>
      </c>
      <c r="G448" s="6">
        <v>105000</v>
      </c>
      <c r="H448" s="6">
        <v>93528</v>
      </c>
      <c r="I448" s="6">
        <v>0</v>
      </c>
      <c r="J448" s="6">
        <f t="shared" si="7"/>
        <v>105000</v>
      </c>
      <c r="K448" s="6">
        <v>89.074285714285708</v>
      </c>
    </row>
    <row r="449" spans="1:11" x14ac:dyDescent="0.25">
      <c r="A449" s="3" t="s">
        <v>277</v>
      </c>
      <c r="B449" s="3" t="s">
        <v>305</v>
      </c>
      <c r="C449" s="3" t="s">
        <v>293</v>
      </c>
      <c r="D449" s="3" t="s">
        <v>57</v>
      </c>
      <c r="E449" s="5" t="s">
        <v>58</v>
      </c>
      <c r="F449" s="6">
        <v>2000</v>
      </c>
      <c r="G449" s="6">
        <v>2000</v>
      </c>
      <c r="H449" s="6">
        <v>0</v>
      </c>
      <c r="I449" s="6">
        <v>0</v>
      </c>
      <c r="J449" s="6">
        <f t="shared" si="7"/>
        <v>2000</v>
      </c>
      <c r="K449" s="6">
        <v>0</v>
      </c>
    </row>
    <row r="450" spans="1:11" x14ac:dyDescent="0.25">
      <c r="A450" s="3" t="s">
        <v>277</v>
      </c>
      <c r="B450" s="3" t="s">
        <v>305</v>
      </c>
      <c r="C450" s="3" t="s">
        <v>293</v>
      </c>
      <c r="D450" s="3" t="s">
        <v>28</v>
      </c>
      <c r="E450" s="5" t="s">
        <v>29</v>
      </c>
      <c r="F450" s="6">
        <v>2500</v>
      </c>
      <c r="G450" s="6">
        <v>2500</v>
      </c>
      <c r="H450" s="6">
        <v>0</v>
      </c>
      <c r="I450" s="6">
        <v>-2500</v>
      </c>
      <c r="J450" s="6">
        <f t="shared" si="7"/>
        <v>0</v>
      </c>
      <c r="K450" s="6">
        <v>0</v>
      </c>
    </row>
    <row r="451" spans="1:11" x14ac:dyDescent="0.25">
      <c r="A451" s="3" t="s">
        <v>277</v>
      </c>
      <c r="B451" s="3" t="s">
        <v>305</v>
      </c>
      <c r="C451" s="3" t="s">
        <v>293</v>
      </c>
      <c r="D451" s="3" t="s">
        <v>69</v>
      </c>
      <c r="E451" s="5" t="s">
        <v>70</v>
      </c>
      <c r="F451" s="6">
        <v>4000</v>
      </c>
      <c r="G451" s="6">
        <v>6000</v>
      </c>
      <c r="H451" s="6">
        <v>4150</v>
      </c>
      <c r="I451" s="6">
        <v>0</v>
      </c>
      <c r="J451" s="6">
        <f t="shared" si="7"/>
        <v>6000</v>
      </c>
      <c r="K451" s="6">
        <v>69.166666666666671</v>
      </c>
    </row>
    <row r="452" spans="1:11" x14ac:dyDescent="0.25">
      <c r="A452" s="3" t="s">
        <v>277</v>
      </c>
      <c r="B452" s="3" t="s">
        <v>305</v>
      </c>
      <c r="C452" s="3" t="s">
        <v>293</v>
      </c>
      <c r="D452" s="3" t="s">
        <v>73</v>
      </c>
      <c r="E452" s="5" t="s">
        <v>74</v>
      </c>
      <c r="F452" s="6">
        <v>6000</v>
      </c>
      <c r="G452" s="6">
        <v>6000</v>
      </c>
      <c r="H452" s="6">
        <v>1900</v>
      </c>
      <c r="I452" s="6">
        <v>0</v>
      </c>
      <c r="J452" s="6">
        <f t="shared" si="7"/>
        <v>6000</v>
      </c>
      <c r="K452" s="6">
        <v>31.666666666666668</v>
      </c>
    </row>
    <row r="453" spans="1:11" x14ac:dyDescent="0.25">
      <c r="A453" s="3" t="s">
        <v>277</v>
      </c>
      <c r="B453" s="3" t="s">
        <v>305</v>
      </c>
      <c r="C453" s="3" t="s">
        <v>293</v>
      </c>
      <c r="D453" s="3" t="s">
        <v>30</v>
      </c>
      <c r="E453" s="5" t="s">
        <v>31</v>
      </c>
      <c r="F453" s="6">
        <v>6000</v>
      </c>
      <c r="G453" s="6">
        <v>3000</v>
      </c>
      <c r="H453" s="6">
        <v>1250</v>
      </c>
      <c r="I453" s="6">
        <v>0</v>
      </c>
      <c r="J453" s="6">
        <f t="shared" si="7"/>
        <v>3000</v>
      </c>
      <c r="K453" s="6">
        <v>41.666666666666664</v>
      </c>
    </row>
    <row r="454" spans="1:11" x14ac:dyDescent="0.25">
      <c r="A454" s="3" t="s">
        <v>277</v>
      </c>
      <c r="B454" s="3" t="s">
        <v>305</v>
      </c>
      <c r="C454" s="3" t="s">
        <v>293</v>
      </c>
      <c r="D454" s="3" t="s">
        <v>103</v>
      </c>
      <c r="E454" s="5" t="s">
        <v>104</v>
      </c>
      <c r="F454" s="6">
        <v>5000</v>
      </c>
      <c r="G454" s="6">
        <v>8000</v>
      </c>
      <c r="H454" s="6">
        <v>7138</v>
      </c>
      <c r="I454" s="6">
        <v>0</v>
      </c>
      <c r="J454" s="6">
        <f t="shared" si="7"/>
        <v>8000</v>
      </c>
      <c r="K454" s="6">
        <v>89.224999999999994</v>
      </c>
    </row>
    <row r="455" spans="1:11" x14ac:dyDescent="0.25">
      <c r="A455" s="34" t="s">
        <v>306</v>
      </c>
      <c r="B455" s="33"/>
      <c r="C455" s="33"/>
      <c r="D455" s="33"/>
      <c r="E455" s="33"/>
      <c r="F455" s="7">
        <v>1560500</v>
      </c>
      <c r="G455" s="7">
        <v>1562500</v>
      </c>
      <c r="H455" s="7">
        <v>1407001</v>
      </c>
      <c r="I455" s="7">
        <f>SUM(I446:I454)</f>
        <v>-2500</v>
      </c>
      <c r="J455" s="8">
        <f t="shared" si="7"/>
        <v>1560000</v>
      </c>
      <c r="K455" s="7">
        <v>90.05</v>
      </c>
    </row>
    <row r="456" spans="1:11" x14ac:dyDescent="0.25">
      <c r="A456" s="3" t="s">
        <v>277</v>
      </c>
      <c r="B456" s="3" t="s">
        <v>307</v>
      </c>
      <c r="C456" s="3" t="s">
        <v>308</v>
      </c>
      <c r="D456" s="3" t="s">
        <v>47</v>
      </c>
      <c r="E456" s="5" t="s">
        <v>48</v>
      </c>
      <c r="F456" s="6">
        <v>0</v>
      </c>
      <c r="G456" s="6">
        <v>63560</v>
      </c>
      <c r="H456" s="6">
        <v>41216</v>
      </c>
      <c r="I456" s="9">
        <v>-22344</v>
      </c>
      <c r="J456" s="6">
        <f t="shared" si="7"/>
        <v>41216</v>
      </c>
      <c r="K456" s="6">
        <v>64.845814977973575</v>
      </c>
    </row>
    <row r="457" spans="1:11" x14ac:dyDescent="0.25">
      <c r="A457" s="3" t="s">
        <v>277</v>
      </c>
      <c r="B457" s="3" t="s">
        <v>307</v>
      </c>
      <c r="C457" s="3" t="s">
        <v>308</v>
      </c>
      <c r="D457" s="3" t="s">
        <v>28</v>
      </c>
      <c r="E457" s="5" t="s">
        <v>29</v>
      </c>
      <c r="F457" s="6">
        <v>0</v>
      </c>
      <c r="G457" s="6">
        <v>7000</v>
      </c>
      <c r="H457" s="6">
        <v>3602</v>
      </c>
      <c r="I457" s="9">
        <v>-3398</v>
      </c>
      <c r="J457" s="6">
        <f t="shared" si="7"/>
        <v>3602</v>
      </c>
      <c r="K457" s="6">
        <v>51.457142857142856</v>
      </c>
    </row>
    <row r="458" spans="1:11" x14ac:dyDescent="0.25">
      <c r="A458" s="3" t="s">
        <v>277</v>
      </c>
      <c r="B458" s="3" t="s">
        <v>307</v>
      </c>
      <c r="C458" s="3" t="s">
        <v>308</v>
      </c>
      <c r="D458" s="3" t="s">
        <v>71</v>
      </c>
      <c r="E458" s="5" t="s">
        <v>72</v>
      </c>
      <c r="F458" s="6">
        <v>0</v>
      </c>
      <c r="G458" s="6">
        <v>5000</v>
      </c>
      <c r="H458" s="6">
        <v>2420</v>
      </c>
      <c r="I458" s="9">
        <v>-2580</v>
      </c>
      <c r="J458" s="6">
        <f t="shared" si="7"/>
        <v>2420</v>
      </c>
      <c r="K458" s="6">
        <v>48.4</v>
      </c>
    </row>
    <row r="459" spans="1:11" x14ac:dyDescent="0.25">
      <c r="A459" s="3" t="s">
        <v>277</v>
      </c>
      <c r="B459" s="3" t="s">
        <v>307</v>
      </c>
      <c r="C459" s="3" t="s">
        <v>308</v>
      </c>
      <c r="D459" s="3" t="s">
        <v>30</v>
      </c>
      <c r="E459" s="5" t="s">
        <v>31</v>
      </c>
      <c r="F459" s="6">
        <v>0</v>
      </c>
      <c r="G459" s="6">
        <v>30000</v>
      </c>
      <c r="H459" s="6">
        <v>3920</v>
      </c>
      <c r="I459" s="9">
        <v>-16280</v>
      </c>
      <c r="J459" s="6">
        <f t="shared" si="7"/>
        <v>13720</v>
      </c>
      <c r="K459" s="6">
        <v>13.066666666666666</v>
      </c>
    </row>
    <row r="460" spans="1:11" x14ac:dyDescent="0.25">
      <c r="A460" s="3" t="s">
        <v>277</v>
      </c>
      <c r="B460" s="3" t="s">
        <v>307</v>
      </c>
      <c r="C460" s="3" t="s">
        <v>308</v>
      </c>
      <c r="D460" s="3" t="s">
        <v>103</v>
      </c>
      <c r="E460" s="5" t="s">
        <v>104</v>
      </c>
      <c r="F460" s="6">
        <v>0</v>
      </c>
      <c r="G460" s="6">
        <v>1000</v>
      </c>
      <c r="H460" s="6">
        <v>463</v>
      </c>
      <c r="I460" s="9">
        <v>-477</v>
      </c>
      <c r="J460" s="6">
        <f t="shared" si="7"/>
        <v>523</v>
      </c>
      <c r="K460" s="6">
        <v>46.3</v>
      </c>
    </row>
    <row r="461" spans="1:11" x14ac:dyDescent="0.25">
      <c r="A461" s="3" t="s">
        <v>277</v>
      </c>
      <c r="B461" s="3" t="s">
        <v>307</v>
      </c>
      <c r="C461" s="3" t="s">
        <v>75</v>
      </c>
      <c r="D461" s="3" t="s">
        <v>309</v>
      </c>
      <c r="E461" s="5" t="s">
        <v>310</v>
      </c>
      <c r="F461" s="6">
        <v>0</v>
      </c>
      <c r="G461" s="6">
        <v>8667.2999999999993</v>
      </c>
      <c r="H461" s="6">
        <v>8667.2999999999993</v>
      </c>
      <c r="I461" s="9">
        <v>0</v>
      </c>
      <c r="J461" s="6">
        <f t="shared" si="7"/>
        <v>8667.2999999999993</v>
      </c>
      <c r="K461" s="6">
        <v>100</v>
      </c>
    </row>
    <row r="462" spans="1:11" x14ac:dyDescent="0.25">
      <c r="A462" s="34" t="s">
        <v>311</v>
      </c>
      <c r="B462" s="33"/>
      <c r="C462" s="33"/>
      <c r="D462" s="33"/>
      <c r="E462" s="33"/>
      <c r="F462" s="7">
        <v>0</v>
      </c>
      <c r="G462" s="7">
        <v>115227.3</v>
      </c>
      <c r="H462" s="7">
        <v>60288.3</v>
      </c>
      <c r="I462" s="7">
        <f>SUM(I456:I461)</f>
        <v>-45079</v>
      </c>
      <c r="J462" s="8">
        <f t="shared" si="7"/>
        <v>70148.3</v>
      </c>
      <c r="K462" s="7">
        <v>52.32</v>
      </c>
    </row>
    <row r="463" spans="1:11" x14ac:dyDescent="0.25">
      <c r="A463" s="3" t="s">
        <v>277</v>
      </c>
      <c r="B463" s="3" t="s">
        <v>312</v>
      </c>
      <c r="C463" s="3" t="s">
        <v>85</v>
      </c>
      <c r="D463" s="3" t="s">
        <v>97</v>
      </c>
      <c r="E463" s="5" t="s">
        <v>98</v>
      </c>
      <c r="F463" s="6">
        <v>880000</v>
      </c>
      <c r="G463" s="6">
        <v>780000</v>
      </c>
      <c r="H463" s="6">
        <v>523981</v>
      </c>
      <c r="I463" s="11">
        <v>-175000</v>
      </c>
      <c r="J463" s="6">
        <f t="shared" ref="J463:J526" si="8">G463+I463</f>
        <v>605000</v>
      </c>
      <c r="K463" s="6">
        <v>67.177051282051281</v>
      </c>
    </row>
    <row r="464" spans="1:11" x14ac:dyDescent="0.25">
      <c r="A464" s="3" t="s">
        <v>277</v>
      </c>
      <c r="B464" s="3" t="s">
        <v>312</v>
      </c>
      <c r="C464" s="3" t="s">
        <v>85</v>
      </c>
      <c r="D464" s="3" t="s">
        <v>47</v>
      </c>
      <c r="E464" s="5" t="s">
        <v>48</v>
      </c>
      <c r="F464" s="6">
        <v>40000</v>
      </c>
      <c r="G464" s="6">
        <v>140000</v>
      </c>
      <c r="H464" s="6">
        <v>113330</v>
      </c>
      <c r="I464" s="11"/>
      <c r="J464" s="6">
        <f t="shared" si="8"/>
        <v>140000</v>
      </c>
      <c r="K464" s="6">
        <v>80.95</v>
      </c>
    </row>
    <row r="465" spans="1:11" x14ac:dyDescent="0.25">
      <c r="A465" s="3" t="s">
        <v>277</v>
      </c>
      <c r="B465" s="3" t="s">
        <v>312</v>
      </c>
      <c r="C465" s="3" t="s">
        <v>85</v>
      </c>
      <c r="D465" s="3" t="s">
        <v>49</v>
      </c>
      <c r="E465" s="5" t="s">
        <v>50</v>
      </c>
      <c r="F465" s="6">
        <v>225000</v>
      </c>
      <c r="G465" s="6">
        <v>225000</v>
      </c>
      <c r="H465" s="6">
        <v>142760</v>
      </c>
      <c r="I465" s="11">
        <v>-73000</v>
      </c>
      <c r="J465" s="6">
        <f t="shared" si="8"/>
        <v>152000</v>
      </c>
      <c r="K465" s="6">
        <v>63.448888888888888</v>
      </c>
    </row>
    <row r="466" spans="1:11" x14ac:dyDescent="0.25">
      <c r="A466" s="3" t="s">
        <v>277</v>
      </c>
      <c r="B466" s="3" t="s">
        <v>312</v>
      </c>
      <c r="C466" s="3" t="s">
        <v>85</v>
      </c>
      <c r="D466" s="3" t="s">
        <v>51</v>
      </c>
      <c r="E466" s="5" t="s">
        <v>52</v>
      </c>
      <c r="F466" s="6">
        <v>85000</v>
      </c>
      <c r="G466" s="6">
        <v>85000</v>
      </c>
      <c r="H466" s="6">
        <v>51386</v>
      </c>
      <c r="I466" s="11">
        <v>-25000</v>
      </c>
      <c r="J466" s="6">
        <f t="shared" si="8"/>
        <v>60000</v>
      </c>
      <c r="K466" s="6">
        <v>60.454117647058823</v>
      </c>
    </row>
    <row r="467" spans="1:11" x14ac:dyDescent="0.25">
      <c r="A467" s="3" t="s">
        <v>277</v>
      </c>
      <c r="B467" s="3" t="s">
        <v>312</v>
      </c>
      <c r="C467" s="3" t="s">
        <v>85</v>
      </c>
      <c r="D467" s="3" t="s">
        <v>313</v>
      </c>
      <c r="E467" s="5" t="s">
        <v>314</v>
      </c>
      <c r="F467" s="6">
        <v>50000</v>
      </c>
      <c r="G467" s="6">
        <v>50000</v>
      </c>
      <c r="H467" s="6">
        <v>41455</v>
      </c>
      <c r="I467" s="11"/>
      <c r="J467" s="6">
        <f t="shared" si="8"/>
        <v>50000</v>
      </c>
      <c r="K467" s="6">
        <v>82.91</v>
      </c>
    </row>
    <row r="468" spans="1:11" x14ac:dyDescent="0.25">
      <c r="A468" s="3" t="s">
        <v>277</v>
      </c>
      <c r="B468" s="3" t="s">
        <v>312</v>
      </c>
      <c r="C468" s="3" t="s">
        <v>85</v>
      </c>
      <c r="D468" s="3" t="s">
        <v>55</v>
      </c>
      <c r="E468" s="5" t="s">
        <v>56</v>
      </c>
      <c r="F468" s="6">
        <v>1000</v>
      </c>
      <c r="G468" s="6">
        <v>1000</v>
      </c>
      <c r="H468" s="6">
        <v>0</v>
      </c>
      <c r="I468" s="11">
        <v>0</v>
      </c>
      <c r="J468" s="6">
        <f t="shared" si="8"/>
        <v>1000</v>
      </c>
      <c r="K468" s="6">
        <v>0</v>
      </c>
    </row>
    <row r="469" spans="1:11" x14ac:dyDescent="0.25">
      <c r="A469" s="3" t="s">
        <v>277</v>
      </c>
      <c r="B469" s="3" t="s">
        <v>312</v>
      </c>
      <c r="C469" s="3" t="s">
        <v>85</v>
      </c>
      <c r="D469" s="3" t="s">
        <v>135</v>
      </c>
      <c r="E469" s="5" t="s">
        <v>136</v>
      </c>
      <c r="F469" s="6">
        <v>1000</v>
      </c>
      <c r="G469" s="6">
        <v>1000</v>
      </c>
      <c r="H469" s="6">
        <v>0</v>
      </c>
      <c r="I469" s="11">
        <v>0</v>
      </c>
      <c r="J469" s="6">
        <f t="shared" si="8"/>
        <v>1000</v>
      </c>
      <c r="K469" s="6">
        <v>0</v>
      </c>
    </row>
    <row r="470" spans="1:11" x14ac:dyDescent="0.25">
      <c r="A470" s="3" t="s">
        <v>277</v>
      </c>
      <c r="B470" s="3" t="s">
        <v>312</v>
      </c>
      <c r="C470" s="3" t="s">
        <v>85</v>
      </c>
      <c r="D470" s="3" t="s">
        <v>57</v>
      </c>
      <c r="E470" s="5" t="s">
        <v>58</v>
      </c>
      <c r="F470" s="6">
        <v>4000</v>
      </c>
      <c r="G470" s="6">
        <v>4000</v>
      </c>
      <c r="H470" s="6">
        <v>0</v>
      </c>
      <c r="I470" s="11">
        <v>0</v>
      </c>
      <c r="J470" s="6">
        <f t="shared" si="8"/>
        <v>4000</v>
      </c>
      <c r="K470" s="6">
        <v>0</v>
      </c>
    </row>
    <row r="471" spans="1:11" x14ac:dyDescent="0.25">
      <c r="A471" s="3" t="s">
        <v>277</v>
      </c>
      <c r="B471" s="3" t="s">
        <v>312</v>
      </c>
      <c r="C471" s="3" t="s">
        <v>85</v>
      </c>
      <c r="D471" s="3" t="s">
        <v>59</v>
      </c>
      <c r="E471" s="5" t="s">
        <v>60</v>
      </c>
      <c r="F471" s="6">
        <v>200000</v>
      </c>
      <c r="G471" s="6">
        <v>200000</v>
      </c>
      <c r="H471" s="6">
        <v>107657.2</v>
      </c>
      <c r="I471" s="11">
        <v>-30000</v>
      </c>
      <c r="J471" s="6">
        <f t="shared" si="8"/>
        <v>170000</v>
      </c>
      <c r="K471" s="6">
        <v>53.828600000000002</v>
      </c>
    </row>
    <row r="472" spans="1:11" x14ac:dyDescent="0.25">
      <c r="A472" s="3" t="s">
        <v>277</v>
      </c>
      <c r="B472" s="3" t="s">
        <v>312</v>
      </c>
      <c r="C472" s="3" t="s">
        <v>85</v>
      </c>
      <c r="D472" s="3" t="s">
        <v>28</v>
      </c>
      <c r="E472" s="5" t="s">
        <v>29</v>
      </c>
      <c r="F472" s="6">
        <v>150000</v>
      </c>
      <c r="G472" s="6">
        <v>150000</v>
      </c>
      <c r="H472" s="6">
        <v>114656.64</v>
      </c>
      <c r="I472" s="11">
        <v>0</v>
      </c>
      <c r="J472" s="6">
        <f t="shared" si="8"/>
        <v>150000</v>
      </c>
      <c r="K472" s="6">
        <v>76.437759999999997</v>
      </c>
    </row>
    <row r="473" spans="1:11" x14ac:dyDescent="0.25">
      <c r="A473" s="3" t="s">
        <v>277</v>
      </c>
      <c r="B473" s="3" t="s">
        <v>312</v>
      </c>
      <c r="C473" s="3" t="s">
        <v>85</v>
      </c>
      <c r="D473" s="3" t="s">
        <v>315</v>
      </c>
      <c r="E473" s="5" t="s">
        <v>316</v>
      </c>
      <c r="F473" s="6">
        <v>1000</v>
      </c>
      <c r="G473" s="6">
        <v>1000</v>
      </c>
      <c r="H473" s="6">
        <v>0</v>
      </c>
      <c r="I473" s="11"/>
      <c r="J473" s="6">
        <f t="shared" si="8"/>
        <v>1000</v>
      </c>
      <c r="K473" s="6">
        <v>0</v>
      </c>
    </row>
    <row r="474" spans="1:11" x14ac:dyDescent="0.25">
      <c r="A474" s="3" t="s">
        <v>277</v>
      </c>
      <c r="B474" s="3" t="s">
        <v>312</v>
      </c>
      <c r="C474" s="3" t="s">
        <v>85</v>
      </c>
      <c r="D474" s="3" t="s">
        <v>61</v>
      </c>
      <c r="E474" s="5" t="s">
        <v>62</v>
      </c>
      <c r="F474" s="6">
        <v>12000</v>
      </c>
      <c r="G474" s="6">
        <v>12000</v>
      </c>
      <c r="H474" s="6">
        <v>9820</v>
      </c>
      <c r="I474" s="11"/>
      <c r="J474" s="6">
        <f t="shared" si="8"/>
        <v>12000</v>
      </c>
      <c r="K474" s="6">
        <v>81.833333333333329</v>
      </c>
    </row>
    <row r="475" spans="1:11" x14ac:dyDescent="0.25">
      <c r="A475" s="3" t="s">
        <v>277</v>
      </c>
      <c r="B475" s="3" t="s">
        <v>312</v>
      </c>
      <c r="C475" s="3" t="s">
        <v>85</v>
      </c>
      <c r="D475" s="3" t="s">
        <v>101</v>
      </c>
      <c r="E475" s="5" t="s">
        <v>102</v>
      </c>
      <c r="F475" s="6">
        <v>220000</v>
      </c>
      <c r="G475" s="6">
        <v>220000</v>
      </c>
      <c r="H475" s="6">
        <v>90522</v>
      </c>
      <c r="I475" s="11">
        <v>-90000</v>
      </c>
      <c r="J475" s="6">
        <f t="shared" si="8"/>
        <v>130000</v>
      </c>
      <c r="K475" s="6">
        <v>41.146363636363638</v>
      </c>
    </row>
    <row r="476" spans="1:11" x14ac:dyDescent="0.25">
      <c r="A476" s="3" t="s">
        <v>277</v>
      </c>
      <c r="B476" s="3" t="s">
        <v>312</v>
      </c>
      <c r="C476" s="3" t="s">
        <v>85</v>
      </c>
      <c r="D476" s="3" t="s">
        <v>65</v>
      </c>
      <c r="E476" s="5" t="s">
        <v>66</v>
      </c>
      <c r="F476" s="6">
        <v>100000</v>
      </c>
      <c r="G476" s="6">
        <v>100000</v>
      </c>
      <c r="H476" s="6">
        <v>62275.44</v>
      </c>
      <c r="I476" s="11">
        <v>-15000</v>
      </c>
      <c r="J476" s="6">
        <f t="shared" si="8"/>
        <v>85000</v>
      </c>
      <c r="K476" s="6">
        <v>62.275440000000003</v>
      </c>
    </row>
    <row r="477" spans="1:11" x14ac:dyDescent="0.25">
      <c r="A477" s="3" t="s">
        <v>277</v>
      </c>
      <c r="B477" s="3" t="s">
        <v>312</v>
      </c>
      <c r="C477" s="3" t="s">
        <v>85</v>
      </c>
      <c r="D477" s="3" t="s">
        <v>128</v>
      </c>
      <c r="E477" s="5" t="s">
        <v>129</v>
      </c>
      <c r="F477" s="6">
        <v>80000</v>
      </c>
      <c r="G477" s="6">
        <v>80000</v>
      </c>
      <c r="H477" s="6">
        <v>76134.48</v>
      </c>
      <c r="I477" s="11">
        <v>10000</v>
      </c>
      <c r="J477" s="6">
        <f t="shared" si="8"/>
        <v>90000</v>
      </c>
      <c r="K477" s="6">
        <v>95.168099999999995</v>
      </c>
    </row>
    <row r="478" spans="1:11" x14ac:dyDescent="0.25">
      <c r="A478" s="3" t="s">
        <v>277</v>
      </c>
      <c r="B478" s="3" t="s">
        <v>312</v>
      </c>
      <c r="C478" s="3" t="s">
        <v>85</v>
      </c>
      <c r="D478" s="3" t="s">
        <v>69</v>
      </c>
      <c r="E478" s="5" t="s">
        <v>70</v>
      </c>
      <c r="F478" s="6">
        <v>150000</v>
      </c>
      <c r="G478" s="6">
        <v>150000</v>
      </c>
      <c r="H478" s="6">
        <v>110364</v>
      </c>
      <c r="I478" s="11">
        <v>-10000</v>
      </c>
      <c r="J478" s="6">
        <f t="shared" si="8"/>
        <v>140000</v>
      </c>
      <c r="K478" s="6">
        <v>73.575999999999993</v>
      </c>
    </row>
    <row r="479" spans="1:11" x14ac:dyDescent="0.25">
      <c r="A479" s="3" t="s">
        <v>277</v>
      </c>
      <c r="B479" s="3" t="s">
        <v>312</v>
      </c>
      <c r="C479" s="3" t="s">
        <v>85</v>
      </c>
      <c r="D479" s="3" t="s">
        <v>121</v>
      </c>
      <c r="E479" s="5" t="s">
        <v>122</v>
      </c>
      <c r="F479" s="6">
        <v>35000</v>
      </c>
      <c r="G479" s="6">
        <v>26323.7</v>
      </c>
      <c r="H479" s="6">
        <v>2553</v>
      </c>
      <c r="I479" s="11">
        <v>-23000</v>
      </c>
      <c r="J479" s="6">
        <f t="shared" si="8"/>
        <v>3323.7000000000007</v>
      </c>
      <c r="K479" s="6">
        <v>9.6984846355185628</v>
      </c>
    </row>
    <row r="480" spans="1:11" x14ac:dyDescent="0.25">
      <c r="A480" s="3" t="s">
        <v>277</v>
      </c>
      <c r="B480" s="3" t="s">
        <v>312</v>
      </c>
      <c r="C480" s="3" t="s">
        <v>85</v>
      </c>
      <c r="D480" s="3" t="s">
        <v>195</v>
      </c>
      <c r="E480" s="5" t="s">
        <v>196</v>
      </c>
      <c r="F480" s="6">
        <v>300000</v>
      </c>
      <c r="G480" s="6">
        <v>300000</v>
      </c>
      <c r="H480" s="6">
        <v>239580</v>
      </c>
      <c r="I480" s="11">
        <v>0</v>
      </c>
      <c r="J480" s="6">
        <f t="shared" si="8"/>
        <v>300000</v>
      </c>
      <c r="K480" s="6">
        <v>79.86</v>
      </c>
    </row>
    <row r="481" spans="1:12" x14ac:dyDescent="0.25">
      <c r="A481" s="3" t="s">
        <v>277</v>
      </c>
      <c r="B481" s="3" t="s">
        <v>312</v>
      </c>
      <c r="C481" s="3" t="s">
        <v>85</v>
      </c>
      <c r="D481" s="3" t="s">
        <v>73</v>
      </c>
      <c r="E481" s="5" t="s">
        <v>74</v>
      </c>
      <c r="F481" s="6">
        <v>20000</v>
      </c>
      <c r="G481" s="6">
        <v>25000</v>
      </c>
      <c r="H481" s="6">
        <v>18294.8</v>
      </c>
      <c r="I481" s="11">
        <v>0</v>
      </c>
      <c r="J481" s="6">
        <f t="shared" si="8"/>
        <v>25000</v>
      </c>
      <c r="K481" s="6">
        <v>73.179199999999994</v>
      </c>
    </row>
    <row r="482" spans="1:12" x14ac:dyDescent="0.25">
      <c r="A482" s="3" t="s">
        <v>277</v>
      </c>
      <c r="B482" s="3" t="s">
        <v>312</v>
      </c>
      <c r="C482" s="3" t="s">
        <v>85</v>
      </c>
      <c r="D482" s="3" t="s">
        <v>30</v>
      </c>
      <c r="E482" s="5" t="s">
        <v>31</v>
      </c>
      <c r="F482" s="6">
        <v>550000</v>
      </c>
      <c r="G482" s="6">
        <v>575000</v>
      </c>
      <c r="H482" s="6">
        <v>417636.54</v>
      </c>
      <c r="I482" s="11">
        <v>-100000</v>
      </c>
      <c r="J482" s="6">
        <f t="shared" si="8"/>
        <v>475000</v>
      </c>
      <c r="K482" s="6">
        <v>72.632441739130428</v>
      </c>
      <c r="L482" t="s">
        <v>449</v>
      </c>
    </row>
    <row r="483" spans="1:12" x14ac:dyDescent="0.25">
      <c r="A483" s="3" t="s">
        <v>277</v>
      </c>
      <c r="B483" s="3" t="s">
        <v>312</v>
      </c>
      <c r="C483" s="3" t="s">
        <v>85</v>
      </c>
      <c r="D483" s="3" t="s">
        <v>38</v>
      </c>
      <c r="E483" s="5" t="s">
        <v>39</v>
      </c>
      <c r="F483" s="6">
        <v>150000</v>
      </c>
      <c r="G483" s="6">
        <v>150000</v>
      </c>
      <c r="H483" s="6">
        <v>3550</v>
      </c>
      <c r="I483" s="6">
        <v>-130000</v>
      </c>
      <c r="J483" s="6">
        <f t="shared" si="8"/>
        <v>20000</v>
      </c>
      <c r="K483" s="6">
        <v>2.3666666666666667</v>
      </c>
    </row>
    <row r="484" spans="1:12" x14ac:dyDescent="0.25">
      <c r="A484" s="3" t="s">
        <v>277</v>
      </c>
      <c r="B484" s="3" t="s">
        <v>312</v>
      </c>
      <c r="C484" s="3" t="s">
        <v>85</v>
      </c>
      <c r="D484" s="3" t="s">
        <v>317</v>
      </c>
      <c r="E484" s="5" t="s">
        <v>198</v>
      </c>
      <c r="F484" s="6">
        <v>50000</v>
      </c>
      <c r="G484" s="6">
        <v>50000</v>
      </c>
      <c r="H484" s="6">
        <v>17997</v>
      </c>
      <c r="I484" s="11">
        <v>0</v>
      </c>
      <c r="J484" s="6">
        <f t="shared" si="8"/>
        <v>50000</v>
      </c>
      <c r="K484" s="6">
        <v>35.994</v>
      </c>
      <c r="L484" t="s">
        <v>448</v>
      </c>
    </row>
    <row r="485" spans="1:12" x14ac:dyDescent="0.25">
      <c r="A485" s="3" t="s">
        <v>277</v>
      </c>
      <c r="B485" s="3" t="s">
        <v>312</v>
      </c>
      <c r="C485" s="3" t="s">
        <v>85</v>
      </c>
      <c r="D485" s="3" t="s">
        <v>103</v>
      </c>
      <c r="E485" s="5" t="s">
        <v>104</v>
      </c>
      <c r="F485" s="6">
        <v>2000</v>
      </c>
      <c r="G485" s="6">
        <v>2000</v>
      </c>
      <c r="H485" s="6">
        <v>186</v>
      </c>
      <c r="I485" s="6">
        <v>-1000</v>
      </c>
      <c r="J485" s="6">
        <f t="shared" si="8"/>
        <v>1000</v>
      </c>
      <c r="K485" s="6">
        <v>9.3000000000000007</v>
      </c>
    </row>
    <row r="486" spans="1:12" x14ac:dyDescent="0.25">
      <c r="A486" s="3" t="s">
        <v>277</v>
      </c>
      <c r="B486" s="3" t="s">
        <v>312</v>
      </c>
      <c r="C486" s="3" t="s">
        <v>85</v>
      </c>
      <c r="D486" s="3" t="s">
        <v>86</v>
      </c>
      <c r="E486" s="5" t="s">
        <v>87</v>
      </c>
      <c r="F486" s="6">
        <v>2000</v>
      </c>
      <c r="G486" s="6">
        <v>2000</v>
      </c>
      <c r="H486" s="6">
        <v>0</v>
      </c>
      <c r="I486" s="6">
        <v>0</v>
      </c>
      <c r="J486" s="6">
        <f t="shared" si="8"/>
        <v>2000</v>
      </c>
      <c r="K486" s="6">
        <v>0</v>
      </c>
    </row>
    <row r="487" spans="1:12" x14ac:dyDescent="0.25">
      <c r="A487" s="3" t="s">
        <v>277</v>
      </c>
      <c r="B487" s="3" t="s">
        <v>312</v>
      </c>
      <c r="C487" s="3" t="s">
        <v>85</v>
      </c>
      <c r="D487" s="3" t="s">
        <v>88</v>
      </c>
      <c r="E487" s="5" t="s">
        <v>89</v>
      </c>
      <c r="F487" s="6">
        <v>0</v>
      </c>
      <c r="G487" s="6">
        <v>0</v>
      </c>
      <c r="H487" s="6">
        <v>0</v>
      </c>
      <c r="I487" s="6">
        <v>0</v>
      </c>
      <c r="J487" s="6">
        <f t="shared" si="8"/>
        <v>0</v>
      </c>
      <c r="K487" s="6">
        <v>0</v>
      </c>
    </row>
    <row r="488" spans="1:12" x14ac:dyDescent="0.25">
      <c r="A488" s="3" t="s">
        <v>277</v>
      </c>
      <c r="B488" s="3" t="s">
        <v>312</v>
      </c>
      <c r="C488" s="3" t="s">
        <v>85</v>
      </c>
      <c r="D488" s="3" t="s">
        <v>318</v>
      </c>
      <c r="E488" s="5" t="s">
        <v>319</v>
      </c>
      <c r="F488" s="6">
        <v>0</v>
      </c>
      <c r="G488" s="6">
        <v>0</v>
      </c>
      <c r="H488" s="6">
        <v>0</v>
      </c>
      <c r="I488" s="6">
        <v>0</v>
      </c>
      <c r="J488" s="6">
        <f t="shared" si="8"/>
        <v>0</v>
      </c>
      <c r="K488" s="6">
        <v>0</v>
      </c>
    </row>
    <row r="489" spans="1:12" x14ac:dyDescent="0.25">
      <c r="A489" s="3" t="s">
        <v>277</v>
      </c>
      <c r="B489" s="3" t="s">
        <v>312</v>
      </c>
      <c r="C489" s="3" t="s">
        <v>85</v>
      </c>
      <c r="D489" s="3" t="s">
        <v>320</v>
      </c>
      <c r="E489" s="5" t="s">
        <v>321</v>
      </c>
      <c r="F489" s="6">
        <v>66000</v>
      </c>
      <c r="G489" s="6">
        <v>0</v>
      </c>
      <c r="H489" s="6">
        <v>0</v>
      </c>
      <c r="I489" s="6">
        <v>0</v>
      </c>
      <c r="J489" s="6">
        <f t="shared" si="8"/>
        <v>0</v>
      </c>
      <c r="K489" s="6">
        <v>0</v>
      </c>
    </row>
    <row r="490" spans="1:12" x14ac:dyDescent="0.25">
      <c r="A490" s="3" t="s">
        <v>277</v>
      </c>
      <c r="B490" s="3" t="s">
        <v>312</v>
      </c>
      <c r="C490" s="3" t="s">
        <v>85</v>
      </c>
      <c r="D490" s="3" t="s">
        <v>20</v>
      </c>
      <c r="E490" s="5" t="s">
        <v>21</v>
      </c>
      <c r="F490" s="6">
        <v>21000</v>
      </c>
      <c r="G490" s="6">
        <v>21000</v>
      </c>
      <c r="H490" s="6">
        <v>15457.8</v>
      </c>
      <c r="I490" s="6">
        <v>0</v>
      </c>
      <c r="J490" s="6">
        <f t="shared" si="8"/>
        <v>21000</v>
      </c>
      <c r="K490" s="6">
        <v>73.608571428571423</v>
      </c>
    </row>
    <row r="491" spans="1:12" x14ac:dyDescent="0.25">
      <c r="A491" s="3" t="s">
        <v>277</v>
      </c>
      <c r="B491" s="3" t="s">
        <v>312</v>
      </c>
      <c r="C491" s="3" t="s">
        <v>85</v>
      </c>
      <c r="D491" s="3" t="s">
        <v>179</v>
      </c>
      <c r="E491" s="5" t="s">
        <v>180</v>
      </c>
      <c r="F491" s="6">
        <v>11000</v>
      </c>
      <c r="G491" s="6">
        <v>11000</v>
      </c>
      <c r="H491" s="6">
        <v>10344</v>
      </c>
      <c r="I491" s="6">
        <v>0</v>
      </c>
      <c r="J491" s="6">
        <f t="shared" si="8"/>
        <v>11000</v>
      </c>
      <c r="K491" s="6">
        <v>94.036363636363632</v>
      </c>
    </row>
    <row r="492" spans="1:12" x14ac:dyDescent="0.25">
      <c r="A492" s="3" t="s">
        <v>277</v>
      </c>
      <c r="B492" s="3" t="s">
        <v>312</v>
      </c>
      <c r="C492" s="3" t="s">
        <v>85</v>
      </c>
      <c r="D492" s="3" t="s">
        <v>289</v>
      </c>
      <c r="E492" s="5" t="s">
        <v>290</v>
      </c>
      <c r="F492" s="6">
        <v>12000</v>
      </c>
      <c r="G492" s="6">
        <v>18000</v>
      </c>
      <c r="H492" s="6">
        <v>23000</v>
      </c>
      <c r="I492" s="6">
        <v>5000</v>
      </c>
      <c r="J492" s="6">
        <f t="shared" si="8"/>
        <v>23000</v>
      </c>
      <c r="K492" s="6">
        <v>127.77777777777777</v>
      </c>
    </row>
    <row r="493" spans="1:12" x14ac:dyDescent="0.25">
      <c r="A493" s="3" t="s">
        <v>277</v>
      </c>
      <c r="B493" s="3" t="s">
        <v>312</v>
      </c>
      <c r="C493" s="3" t="s">
        <v>85</v>
      </c>
      <c r="D493" s="3" t="s">
        <v>228</v>
      </c>
      <c r="E493" s="5" t="s">
        <v>229</v>
      </c>
      <c r="F493" s="6">
        <v>0</v>
      </c>
      <c r="G493" s="6">
        <v>300000</v>
      </c>
      <c r="H493" s="6">
        <v>321641.65999999997</v>
      </c>
      <c r="I493" s="6">
        <v>22000</v>
      </c>
      <c r="J493" s="6">
        <f t="shared" si="8"/>
        <v>322000</v>
      </c>
      <c r="K493" s="6">
        <v>107.21388666666667</v>
      </c>
    </row>
    <row r="494" spans="1:12" x14ac:dyDescent="0.25">
      <c r="A494" s="3" t="s">
        <v>277</v>
      </c>
      <c r="B494" s="3" t="s">
        <v>312</v>
      </c>
      <c r="C494" s="3" t="s">
        <v>85</v>
      </c>
      <c r="D494" s="3" t="s">
        <v>322</v>
      </c>
      <c r="E494" s="5" t="s">
        <v>323</v>
      </c>
      <c r="F494" s="6">
        <v>0</v>
      </c>
      <c r="G494" s="6">
        <v>1254190</v>
      </c>
      <c r="H494" s="6">
        <v>1254190</v>
      </c>
      <c r="I494" s="6">
        <v>0</v>
      </c>
      <c r="J494" s="6">
        <f t="shared" si="8"/>
        <v>1254190</v>
      </c>
      <c r="K494" s="6">
        <v>100</v>
      </c>
    </row>
    <row r="495" spans="1:12" x14ac:dyDescent="0.25">
      <c r="A495" s="3" t="s">
        <v>277</v>
      </c>
      <c r="B495" s="3" t="s">
        <v>312</v>
      </c>
      <c r="C495" s="3" t="s">
        <v>85</v>
      </c>
      <c r="D495" s="3" t="s">
        <v>137</v>
      </c>
      <c r="E495" s="5" t="s">
        <v>138</v>
      </c>
      <c r="F495" s="6">
        <v>5000</v>
      </c>
      <c r="G495" s="6">
        <v>5000</v>
      </c>
      <c r="H495" s="6">
        <v>2809</v>
      </c>
      <c r="I495" s="6">
        <v>0</v>
      </c>
      <c r="J495" s="6">
        <f t="shared" si="8"/>
        <v>5000</v>
      </c>
      <c r="K495" s="6">
        <v>56.18</v>
      </c>
    </row>
    <row r="496" spans="1:12" x14ac:dyDescent="0.25">
      <c r="A496" s="3" t="s">
        <v>277</v>
      </c>
      <c r="B496" s="3" t="s">
        <v>312</v>
      </c>
      <c r="C496" s="3" t="s">
        <v>85</v>
      </c>
      <c r="D496" s="3" t="s">
        <v>197</v>
      </c>
      <c r="E496" s="5" t="s">
        <v>198</v>
      </c>
      <c r="F496" s="6">
        <v>50000</v>
      </c>
      <c r="G496" s="6">
        <v>50000</v>
      </c>
      <c r="H496" s="6">
        <v>22570.43</v>
      </c>
      <c r="I496" s="11">
        <v>-25000</v>
      </c>
      <c r="J496" s="6">
        <f t="shared" si="8"/>
        <v>25000</v>
      </c>
      <c r="K496" s="6">
        <v>45.140860000000004</v>
      </c>
    </row>
    <row r="497" spans="1:11" x14ac:dyDescent="0.25">
      <c r="A497" s="34" t="s">
        <v>324</v>
      </c>
      <c r="B497" s="33"/>
      <c r="C497" s="33"/>
      <c r="D497" s="33"/>
      <c r="E497" s="33"/>
      <c r="F497" s="7">
        <v>3473000</v>
      </c>
      <c r="G497" s="7">
        <v>4988513.7</v>
      </c>
      <c r="H497" s="7">
        <v>3794151.99</v>
      </c>
      <c r="I497" s="7">
        <f>SUM(I463:I496)</f>
        <v>-660000</v>
      </c>
      <c r="J497" s="8">
        <f t="shared" si="8"/>
        <v>4328513.7</v>
      </c>
      <c r="K497" s="7">
        <v>76.06</v>
      </c>
    </row>
    <row r="498" spans="1:11" x14ac:dyDescent="0.25">
      <c r="A498" s="3" t="s">
        <v>277</v>
      </c>
      <c r="B498" s="3" t="s">
        <v>325</v>
      </c>
      <c r="C498" s="3" t="s">
        <v>85</v>
      </c>
      <c r="D498" s="3" t="s">
        <v>97</v>
      </c>
      <c r="E498" s="5" t="s">
        <v>98</v>
      </c>
      <c r="F498" s="6">
        <v>0</v>
      </c>
      <c r="G498" s="6">
        <v>0</v>
      </c>
      <c r="H498" s="6">
        <v>2500</v>
      </c>
      <c r="I498" s="6"/>
      <c r="J498" s="6">
        <f t="shared" si="8"/>
        <v>0</v>
      </c>
      <c r="K498" s="6">
        <v>0</v>
      </c>
    </row>
    <row r="499" spans="1:11" x14ac:dyDescent="0.25">
      <c r="A499" s="34" t="s">
        <v>326</v>
      </c>
      <c r="B499" s="33"/>
      <c r="C499" s="33"/>
      <c r="D499" s="33"/>
      <c r="E499" s="33"/>
      <c r="F499" s="7">
        <v>0</v>
      </c>
      <c r="G499" s="7">
        <v>0</v>
      </c>
      <c r="H499" s="7">
        <v>2500</v>
      </c>
      <c r="I499" s="7">
        <f>SUM(I498)</f>
        <v>0</v>
      </c>
      <c r="J499" s="8">
        <f t="shared" si="8"/>
        <v>0</v>
      </c>
      <c r="K499" s="7">
        <v>0</v>
      </c>
    </row>
    <row r="500" spans="1:11" x14ac:dyDescent="0.25">
      <c r="A500" s="3" t="s">
        <v>277</v>
      </c>
      <c r="B500" s="3" t="s">
        <v>327</v>
      </c>
      <c r="C500" s="3" t="s">
        <v>85</v>
      </c>
      <c r="D500" s="3" t="s">
        <v>30</v>
      </c>
      <c r="E500" s="5" t="s">
        <v>31</v>
      </c>
      <c r="F500" s="6">
        <v>260000</v>
      </c>
      <c r="G500" s="6">
        <v>260000</v>
      </c>
      <c r="H500" s="6">
        <v>166400</v>
      </c>
      <c r="I500" s="11">
        <v>-50000</v>
      </c>
      <c r="J500" s="6">
        <f t="shared" si="8"/>
        <v>210000</v>
      </c>
      <c r="K500" s="6">
        <v>64</v>
      </c>
    </row>
    <row r="501" spans="1:11" x14ac:dyDescent="0.25">
      <c r="A501" s="3" t="s">
        <v>277</v>
      </c>
      <c r="B501" s="3" t="s">
        <v>327</v>
      </c>
      <c r="C501" s="3" t="s">
        <v>85</v>
      </c>
      <c r="D501" s="3" t="s">
        <v>328</v>
      </c>
      <c r="E501" s="5" t="s">
        <v>329</v>
      </c>
      <c r="F501" s="6">
        <v>100000</v>
      </c>
      <c r="G501" s="6">
        <v>100000</v>
      </c>
      <c r="H501" s="6">
        <v>79000</v>
      </c>
      <c r="I501" s="6"/>
      <c r="J501" s="6">
        <f t="shared" si="8"/>
        <v>100000</v>
      </c>
      <c r="K501" s="6">
        <v>79</v>
      </c>
    </row>
    <row r="502" spans="1:11" x14ac:dyDescent="0.25">
      <c r="A502" s="3" t="s">
        <v>277</v>
      </c>
      <c r="B502" s="3" t="s">
        <v>327</v>
      </c>
      <c r="C502" s="3" t="s">
        <v>85</v>
      </c>
      <c r="D502" s="3" t="s">
        <v>302</v>
      </c>
      <c r="E502" s="5" t="s">
        <v>303</v>
      </c>
      <c r="F502" s="6">
        <v>25000</v>
      </c>
      <c r="G502" s="6">
        <v>25000</v>
      </c>
      <c r="H502" s="6">
        <v>13500</v>
      </c>
      <c r="I502" s="11">
        <v>-5000</v>
      </c>
      <c r="J502" s="6">
        <f t="shared" si="8"/>
        <v>20000</v>
      </c>
      <c r="K502" s="6">
        <v>54</v>
      </c>
    </row>
    <row r="503" spans="1:11" x14ac:dyDescent="0.25">
      <c r="A503" s="34" t="s">
        <v>330</v>
      </c>
      <c r="B503" s="33"/>
      <c r="C503" s="33"/>
      <c r="D503" s="33"/>
      <c r="E503" s="33"/>
      <c r="F503" s="7">
        <v>385000</v>
      </c>
      <c r="G503" s="7">
        <v>385000</v>
      </c>
      <c r="H503" s="7">
        <v>258900</v>
      </c>
      <c r="I503" s="7">
        <f>SUM(I500:I502)</f>
        <v>-55000</v>
      </c>
      <c r="J503" s="8">
        <f t="shared" si="8"/>
        <v>330000</v>
      </c>
      <c r="K503" s="7">
        <v>67.25</v>
      </c>
    </row>
    <row r="504" spans="1:11" x14ac:dyDescent="0.25">
      <c r="A504" s="3" t="s">
        <v>277</v>
      </c>
      <c r="B504" s="3" t="s">
        <v>331</v>
      </c>
      <c r="C504" s="3" t="s">
        <v>85</v>
      </c>
      <c r="D504" s="3" t="s">
        <v>30</v>
      </c>
      <c r="E504" s="5" t="s">
        <v>31</v>
      </c>
      <c r="F504" s="6">
        <v>360000</v>
      </c>
      <c r="G504" s="6">
        <v>360000</v>
      </c>
      <c r="H504" s="6">
        <v>168768</v>
      </c>
      <c r="I504" s="11">
        <v>-60000</v>
      </c>
      <c r="J504" s="6">
        <f t="shared" si="8"/>
        <v>300000</v>
      </c>
      <c r="K504" s="6">
        <v>46.88</v>
      </c>
    </row>
    <row r="505" spans="1:11" x14ac:dyDescent="0.25">
      <c r="A505" s="34" t="s">
        <v>332</v>
      </c>
      <c r="B505" s="33"/>
      <c r="C505" s="33"/>
      <c r="D505" s="33"/>
      <c r="E505" s="33"/>
      <c r="F505" s="7">
        <v>360000</v>
      </c>
      <c r="G505" s="7">
        <v>360000</v>
      </c>
      <c r="H505" s="7">
        <v>168768</v>
      </c>
      <c r="I505" s="7">
        <f>SUM(I504)</f>
        <v>-60000</v>
      </c>
      <c r="J505" s="8">
        <f t="shared" si="8"/>
        <v>300000</v>
      </c>
      <c r="K505" s="7">
        <v>46.88</v>
      </c>
    </row>
    <row r="506" spans="1:11" x14ac:dyDescent="0.25">
      <c r="A506" s="3" t="s">
        <v>277</v>
      </c>
      <c r="B506" s="3" t="s">
        <v>333</v>
      </c>
      <c r="C506" s="3" t="s">
        <v>85</v>
      </c>
      <c r="D506" s="3" t="s">
        <v>97</v>
      </c>
      <c r="E506" s="5" t="s">
        <v>98</v>
      </c>
      <c r="F506" s="6">
        <v>290000</v>
      </c>
      <c r="G506" s="6">
        <v>290000</v>
      </c>
      <c r="H506" s="6">
        <v>265285</v>
      </c>
      <c r="I506" s="11">
        <v>10000</v>
      </c>
      <c r="J506" s="6">
        <f t="shared" si="8"/>
        <v>300000</v>
      </c>
      <c r="K506" s="6">
        <v>91.477586206896547</v>
      </c>
    </row>
    <row r="507" spans="1:11" x14ac:dyDescent="0.25">
      <c r="A507" s="3" t="s">
        <v>277</v>
      </c>
      <c r="B507" s="3" t="s">
        <v>333</v>
      </c>
      <c r="C507" s="3" t="s">
        <v>85</v>
      </c>
      <c r="D507" s="3" t="s">
        <v>49</v>
      </c>
      <c r="E507" s="5" t="s">
        <v>50</v>
      </c>
      <c r="F507" s="6">
        <v>75000</v>
      </c>
      <c r="G507" s="6">
        <v>75000</v>
      </c>
      <c r="H507" s="6">
        <v>66324</v>
      </c>
      <c r="I507" s="6">
        <v>0</v>
      </c>
      <c r="J507" s="6">
        <f t="shared" si="8"/>
        <v>75000</v>
      </c>
      <c r="K507" s="6">
        <v>88.432000000000002</v>
      </c>
    </row>
    <row r="508" spans="1:11" x14ac:dyDescent="0.25">
      <c r="A508" s="3" t="s">
        <v>277</v>
      </c>
      <c r="B508" s="3" t="s">
        <v>333</v>
      </c>
      <c r="C508" s="3" t="s">
        <v>85</v>
      </c>
      <c r="D508" s="3" t="s">
        <v>51</v>
      </c>
      <c r="E508" s="5" t="s">
        <v>52</v>
      </c>
      <c r="F508" s="6">
        <v>28000</v>
      </c>
      <c r="G508" s="6">
        <v>28000</v>
      </c>
      <c r="H508" s="6">
        <v>23876</v>
      </c>
      <c r="I508" s="6">
        <v>0</v>
      </c>
      <c r="J508" s="6">
        <f t="shared" si="8"/>
        <v>28000</v>
      </c>
      <c r="K508" s="6">
        <v>85.271428571428572</v>
      </c>
    </row>
    <row r="509" spans="1:11" x14ac:dyDescent="0.25">
      <c r="A509" s="3" t="s">
        <v>277</v>
      </c>
      <c r="B509" s="3" t="s">
        <v>333</v>
      </c>
      <c r="C509" s="3" t="s">
        <v>85</v>
      </c>
      <c r="D509" s="3" t="s">
        <v>57</v>
      </c>
      <c r="E509" s="5" t="s">
        <v>58</v>
      </c>
      <c r="F509" s="6">
        <v>1000</v>
      </c>
      <c r="G509" s="6">
        <v>1000</v>
      </c>
      <c r="H509" s="6">
        <v>1859</v>
      </c>
      <c r="I509" s="6">
        <v>1000</v>
      </c>
      <c r="J509" s="6">
        <f t="shared" si="8"/>
        <v>2000</v>
      </c>
      <c r="K509" s="6">
        <v>185.9</v>
      </c>
    </row>
    <row r="510" spans="1:11" x14ac:dyDescent="0.25">
      <c r="A510" s="3" t="s">
        <v>277</v>
      </c>
      <c r="B510" s="3" t="s">
        <v>333</v>
      </c>
      <c r="C510" s="3" t="s">
        <v>85</v>
      </c>
      <c r="D510" s="3" t="s">
        <v>28</v>
      </c>
      <c r="E510" s="5" t="s">
        <v>29</v>
      </c>
      <c r="F510" s="6">
        <v>2000</v>
      </c>
      <c r="G510" s="6">
        <v>2000</v>
      </c>
      <c r="H510" s="6">
        <v>0</v>
      </c>
      <c r="I510" s="6">
        <v>-2000</v>
      </c>
      <c r="J510" s="6">
        <f t="shared" si="8"/>
        <v>0</v>
      </c>
      <c r="K510" s="6">
        <v>0</v>
      </c>
    </row>
    <row r="511" spans="1:11" x14ac:dyDescent="0.25">
      <c r="A511" s="3" t="s">
        <v>277</v>
      </c>
      <c r="B511" s="3" t="s">
        <v>333</v>
      </c>
      <c r="C511" s="3" t="s">
        <v>85</v>
      </c>
      <c r="D511" s="3" t="s">
        <v>69</v>
      </c>
      <c r="E511" s="5" t="s">
        <v>70</v>
      </c>
      <c r="F511" s="6">
        <v>1000</v>
      </c>
      <c r="G511" s="6">
        <v>1000</v>
      </c>
      <c r="H511" s="6">
        <v>334</v>
      </c>
      <c r="I511" s="6"/>
      <c r="J511" s="6">
        <f t="shared" si="8"/>
        <v>1000</v>
      </c>
      <c r="K511" s="6">
        <v>33.4</v>
      </c>
    </row>
    <row r="512" spans="1:11" x14ac:dyDescent="0.25">
      <c r="A512" s="3" t="s">
        <v>277</v>
      </c>
      <c r="B512" s="3" t="s">
        <v>333</v>
      </c>
      <c r="C512" s="3" t="s">
        <v>85</v>
      </c>
      <c r="D512" s="3" t="s">
        <v>73</v>
      </c>
      <c r="E512" s="5" t="s">
        <v>74</v>
      </c>
      <c r="F512" s="6">
        <v>6000</v>
      </c>
      <c r="G512" s="6">
        <v>6000</v>
      </c>
      <c r="H512" s="6">
        <v>2850</v>
      </c>
      <c r="I512" s="6">
        <v>-3000</v>
      </c>
      <c r="J512" s="6">
        <f t="shared" si="8"/>
        <v>3000</v>
      </c>
      <c r="K512" s="6">
        <v>47.5</v>
      </c>
    </row>
    <row r="513" spans="1:11" x14ac:dyDescent="0.25">
      <c r="A513" s="3" t="s">
        <v>277</v>
      </c>
      <c r="B513" s="3" t="s">
        <v>333</v>
      </c>
      <c r="C513" s="3" t="s">
        <v>85</v>
      </c>
      <c r="D513" s="3" t="s">
        <v>30</v>
      </c>
      <c r="E513" s="5" t="s">
        <v>31</v>
      </c>
      <c r="F513" s="6">
        <v>12000</v>
      </c>
      <c r="G513" s="6">
        <v>12000</v>
      </c>
      <c r="H513" s="6">
        <v>0</v>
      </c>
      <c r="I513" s="6">
        <v>-12000</v>
      </c>
      <c r="J513" s="6">
        <f t="shared" si="8"/>
        <v>0</v>
      </c>
      <c r="K513" s="6">
        <v>0</v>
      </c>
    </row>
    <row r="514" spans="1:11" x14ac:dyDescent="0.25">
      <c r="A514" s="3" t="s">
        <v>277</v>
      </c>
      <c r="B514" s="3" t="s">
        <v>333</v>
      </c>
      <c r="C514" s="3" t="s">
        <v>85</v>
      </c>
      <c r="D514" s="3" t="s">
        <v>38</v>
      </c>
      <c r="E514" s="5" t="s">
        <v>39</v>
      </c>
      <c r="F514" s="6">
        <v>4000</v>
      </c>
      <c r="G514" s="6">
        <v>4000</v>
      </c>
      <c r="H514" s="6">
        <v>0</v>
      </c>
      <c r="I514" s="6">
        <v>-4000</v>
      </c>
      <c r="J514" s="6">
        <f t="shared" si="8"/>
        <v>0</v>
      </c>
      <c r="K514" s="6">
        <v>0</v>
      </c>
    </row>
    <row r="515" spans="1:11" x14ac:dyDescent="0.25">
      <c r="A515" s="3" t="s">
        <v>277</v>
      </c>
      <c r="B515" s="3" t="s">
        <v>333</v>
      </c>
      <c r="C515" s="3" t="s">
        <v>85</v>
      </c>
      <c r="D515" s="3" t="s">
        <v>103</v>
      </c>
      <c r="E515" s="5" t="s">
        <v>104</v>
      </c>
      <c r="F515" s="6">
        <v>2000</v>
      </c>
      <c r="G515" s="6">
        <v>2000</v>
      </c>
      <c r="H515" s="6">
        <v>895</v>
      </c>
      <c r="I515" s="6">
        <v>-500</v>
      </c>
      <c r="J515" s="6">
        <f t="shared" si="8"/>
        <v>1500</v>
      </c>
      <c r="K515" s="6">
        <v>44.75</v>
      </c>
    </row>
    <row r="516" spans="1:11" x14ac:dyDescent="0.25">
      <c r="A516" s="34" t="s">
        <v>334</v>
      </c>
      <c r="B516" s="33"/>
      <c r="C516" s="33"/>
      <c r="D516" s="33"/>
      <c r="E516" s="33"/>
      <c r="F516" s="7">
        <v>421000</v>
      </c>
      <c r="G516" s="7">
        <v>421000</v>
      </c>
      <c r="H516" s="7">
        <v>361423</v>
      </c>
      <c r="I516" s="7">
        <f>SUM(I506:I515)</f>
        <v>-10500</v>
      </c>
      <c r="J516" s="8">
        <f t="shared" si="8"/>
        <v>410500</v>
      </c>
      <c r="K516" s="7">
        <v>85.85</v>
      </c>
    </row>
    <row r="517" spans="1:11" x14ac:dyDescent="0.25">
      <c r="A517" s="3" t="s">
        <v>277</v>
      </c>
      <c r="B517" s="3" t="s">
        <v>335</v>
      </c>
      <c r="C517" s="3" t="s">
        <v>85</v>
      </c>
      <c r="D517" s="3" t="s">
        <v>97</v>
      </c>
      <c r="E517" s="5" t="s">
        <v>98</v>
      </c>
      <c r="F517" s="6">
        <v>360000</v>
      </c>
      <c r="G517" s="6">
        <v>360000</v>
      </c>
      <c r="H517" s="6">
        <v>311559</v>
      </c>
      <c r="I517" s="11">
        <v>-5000</v>
      </c>
      <c r="J517" s="6">
        <f t="shared" si="8"/>
        <v>355000</v>
      </c>
      <c r="K517" s="6">
        <v>86.544166666666669</v>
      </c>
    </row>
    <row r="518" spans="1:11" x14ac:dyDescent="0.25">
      <c r="A518" s="3" t="s">
        <v>277</v>
      </c>
      <c r="B518" s="3" t="s">
        <v>335</v>
      </c>
      <c r="C518" s="3" t="s">
        <v>85</v>
      </c>
      <c r="D518" s="3" t="s">
        <v>49</v>
      </c>
      <c r="E518" s="5" t="s">
        <v>50</v>
      </c>
      <c r="F518" s="6">
        <v>90000</v>
      </c>
      <c r="G518" s="6">
        <v>90000</v>
      </c>
      <c r="H518" s="6">
        <v>77892</v>
      </c>
      <c r="I518" s="11">
        <v>0</v>
      </c>
      <c r="J518" s="6">
        <f t="shared" si="8"/>
        <v>90000</v>
      </c>
      <c r="K518" s="6">
        <v>86.546666666666667</v>
      </c>
    </row>
    <row r="519" spans="1:11" x14ac:dyDescent="0.25">
      <c r="A519" s="3" t="s">
        <v>277</v>
      </c>
      <c r="B519" s="3" t="s">
        <v>335</v>
      </c>
      <c r="C519" s="3" t="s">
        <v>85</v>
      </c>
      <c r="D519" s="3" t="s">
        <v>51</v>
      </c>
      <c r="E519" s="5" t="s">
        <v>52</v>
      </c>
      <c r="F519" s="6">
        <v>35000</v>
      </c>
      <c r="G519" s="6">
        <v>35000</v>
      </c>
      <c r="H519" s="6">
        <v>28040</v>
      </c>
      <c r="I519" s="11">
        <v>-3000</v>
      </c>
      <c r="J519" s="6">
        <f t="shared" si="8"/>
        <v>32000</v>
      </c>
      <c r="K519" s="6">
        <v>80.114285714285714</v>
      </c>
    </row>
    <row r="520" spans="1:11" x14ac:dyDescent="0.25">
      <c r="A520" s="3" t="s">
        <v>277</v>
      </c>
      <c r="B520" s="3" t="s">
        <v>335</v>
      </c>
      <c r="C520" s="3" t="s">
        <v>85</v>
      </c>
      <c r="D520" s="3" t="s">
        <v>57</v>
      </c>
      <c r="E520" s="5" t="s">
        <v>58</v>
      </c>
      <c r="F520" s="6">
        <v>1000</v>
      </c>
      <c r="G520" s="6">
        <v>1000</v>
      </c>
      <c r="H520" s="6">
        <v>0</v>
      </c>
      <c r="I520" s="6">
        <v>-1000</v>
      </c>
      <c r="J520" s="6">
        <f t="shared" si="8"/>
        <v>0</v>
      </c>
      <c r="K520" s="6">
        <v>0</v>
      </c>
    </row>
    <row r="521" spans="1:11" x14ac:dyDescent="0.25">
      <c r="A521" s="3" t="s">
        <v>277</v>
      </c>
      <c r="B521" s="3" t="s">
        <v>335</v>
      </c>
      <c r="C521" s="3" t="s">
        <v>85</v>
      </c>
      <c r="D521" s="3" t="s">
        <v>28</v>
      </c>
      <c r="E521" s="5" t="s">
        <v>29</v>
      </c>
      <c r="F521" s="6">
        <v>3000</v>
      </c>
      <c r="G521" s="6">
        <v>3000</v>
      </c>
      <c r="H521" s="6">
        <v>0</v>
      </c>
      <c r="I521" s="6">
        <v>-2000</v>
      </c>
      <c r="J521" s="6">
        <f t="shared" si="8"/>
        <v>1000</v>
      </c>
      <c r="K521" s="6">
        <v>0</v>
      </c>
    </row>
    <row r="522" spans="1:11" x14ac:dyDescent="0.25">
      <c r="A522" s="3" t="s">
        <v>277</v>
      </c>
      <c r="B522" s="3" t="s">
        <v>335</v>
      </c>
      <c r="C522" s="3" t="s">
        <v>85</v>
      </c>
      <c r="D522" s="3" t="s">
        <v>69</v>
      </c>
      <c r="E522" s="5" t="s">
        <v>70</v>
      </c>
      <c r="F522" s="6">
        <v>3000</v>
      </c>
      <c r="G522" s="6">
        <v>3000</v>
      </c>
      <c r="H522" s="6">
        <v>1322</v>
      </c>
      <c r="I522" s="6">
        <v>-1000</v>
      </c>
      <c r="J522" s="6">
        <f t="shared" si="8"/>
        <v>2000</v>
      </c>
      <c r="K522" s="6">
        <v>44.06666666666667</v>
      </c>
    </row>
    <row r="523" spans="1:11" x14ac:dyDescent="0.25">
      <c r="A523" s="3" t="s">
        <v>277</v>
      </c>
      <c r="B523" s="3" t="s">
        <v>335</v>
      </c>
      <c r="C523" s="3" t="s">
        <v>85</v>
      </c>
      <c r="D523" s="3" t="s">
        <v>73</v>
      </c>
      <c r="E523" s="5" t="s">
        <v>74</v>
      </c>
      <c r="F523" s="6">
        <v>7000</v>
      </c>
      <c r="G523" s="6">
        <v>7000</v>
      </c>
      <c r="H523" s="6">
        <v>1700</v>
      </c>
      <c r="I523" s="6">
        <v>-5000</v>
      </c>
      <c r="J523" s="6">
        <f t="shared" si="8"/>
        <v>2000</v>
      </c>
      <c r="K523" s="6">
        <v>24.285714285714285</v>
      </c>
    </row>
    <row r="524" spans="1:11" x14ac:dyDescent="0.25">
      <c r="A524" s="3" t="s">
        <v>277</v>
      </c>
      <c r="B524" s="3" t="s">
        <v>335</v>
      </c>
      <c r="C524" s="3" t="s">
        <v>85</v>
      </c>
      <c r="D524" s="3" t="s">
        <v>30</v>
      </c>
      <c r="E524" s="5" t="s">
        <v>31</v>
      </c>
      <c r="F524" s="6">
        <v>2000</v>
      </c>
      <c r="G524" s="6">
        <v>2000</v>
      </c>
      <c r="H524" s="6">
        <v>0</v>
      </c>
      <c r="I524" s="6">
        <v>-2000</v>
      </c>
      <c r="J524" s="6">
        <f t="shared" si="8"/>
        <v>0</v>
      </c>
      <c r="K524" s="6">
        <v>0</v>
      </c>
    </row>
    <row r="525" spans="1:11" x14ac:dyDescent="0.25">
      <c r="A525" s="3" t="s">
        <v>277</v>
      </c>
      <c r="B525" s="3" t="s">
        <v>335</v>
      </c>
      <c r="C525" s="3" t="s">
        <v>85</v>
      </c>
      <c r="D525" s="3" t="s">
        <v>38</v>
      </c>
      <c r="E525" s="5" t="s">
        <v>39</v>
      </c>
      <c r="F525" s="6">
        <v>1000</v>
      </c>
      <c r="G525" s="6">
        <v>1000</v>
      </c>
      <c r="H525" s="6">
        <v>0</v>
      </c>
      <c r="I525" s="6">
        <v>-1000</v>
      </c>
      <c r="J525" s="6">
        <f t="shared" si="8"/>
        <v>0</v>
      </c>
      <c r="K525" s="6">
        <v>0</v>
      </c>
    </row>
    <row r="526" spans="1:11" x14ac:dyDescent="0.25">
      <c r="A526" s="3" t="s">
        <v>277</v>
      </c>
      <c r="B526" s="3" t="s">
        <v>335</v>
      </c>
      <c r="C526" s="3" t="s">
        <v>85</v>
      </c>
      <c r="D526" s="3" t="s">
        <v>103</v>
      </c>
      <c r="E526" s="5" t="s">
        <v>104</v>
      </c>
      <c r="F526" s="6">
        <v>2000</v>
      </c>
      <c r="G526" s="6">
        <v>2000</v>
      </c>
      <c r="H526" s="6">
        <v>484</v>
      </c>
      <c r="I526" s="6">
        <v>-1000</v>
      </c>
      <c r="J526" s="6">
        <f t="shared" si="8"/>
        <v>1000</v>
      </c>
      <c r="K526" s="6">
        <v>24.2</v>
      </c>
    </row>
    <row r="527" spans="1:11" x14ac:dyDescent="0.25">
      <c r="A527" s="34" t="s">
        <v>336</v>
      </c>
      <c r="B527" s="33"/>
      <c r="C527" s="33"/>
      <c r="D527" s="33"/>
      <c r="E527" s="33"/>
      <c r="F527" s="7">
        <v>504000</v>
      </c>
      <c r="G527" s="7">
        <v>504000</v>
      </c>
      <c r="H527" s="7">
        <v>420997</v>
      </c>
      <c r="I527" s="7">
        <f>SUM(I517:I526)</f>
        <v>-21000</v>
      </c>
      <c r="J527" s="8">
        <f t="shared" ref="J527:J589" si="9">G527+I527</f>
        <v>483000</v>
      </c>
      <c r="K527" s="7">
        <v>83.53</v>
      </c>
    </row>
    <row r="528" spans="1:11" x14ac:dyDescent="0.25">
      <c r="A528" s="3" t="s">
        <v>277</v>
      </c>
      <c r="B528" s="3" t="s">
        <v>337</v>
      </c>
      <c r="C528" s="3" t="s">
        <v>85</v>
      </c>
      <c r="D528" s="3" t="s">
        <v>97</v>
      </c>
      <c r="E528" s="5" t="s">
        <v>98</v>
      </c>
      <c r="F528" s="6">
        <v>1450000</v>
      </c>
      <c r="G528" s="6">
        <v>1450000</v>
      </c>
      <c r="H528" s="6">
        <v>1333817</v>
      </c>
      <c r="I528" s="11">
        <v>25000</v>
      </c>
      <c r="J528" s="6">
        <f t="shared" si="9"/>
        <v>1475000</v>
      </c>
      <c r="K528" s="6">
        <v>91.987379310344821</v>
      </c>
    </row>
    <row r="529" spans="1:11" x14ac:dyDescent="0.25">
      <c r="A529" s="3" t="s">
        <v>277</v>
      </c>
      <c r="B529" s="3" t="s">
        <v>337</v>
      </c>
      <c r="C529" s="3" t="s">
        <v>85</v>
      </c>
      <c r="D529" s="3" t="s">
        <v>49</v>
      </c>
      <c r="E529" s="5" t="s">
        <v>50</v>
      </c>
      <c r="F529" s="6">
        <v>370000</v>
      </c>
      <c r="G529" s="6">
        <v>370000</v>
      </c>
      <c r="H529" s="6">
        <v>332954</v>
      </c>
      <c r="I529" s="11"/>
      <c r="J529" s="6">
        <f t="shared" si="9"/>
        <v>370000</v>
      </c>
      <c r="K529" s="6">
        <v>89.987567567567567</v>
      </c>
    </row>
    <row r="530" spans="1:11" x14ac:dyDescent="0.25">
      <c r="A530" s="3" t="s">
        <v>277</v>
      </c>
      <c r="B530" s="3" t="s">
        <v>337</v>
      </c>
      <c r="C530" s="3" t="s">
        <v>85</v>
      </c>
      <c r="D530" s="3" t="s">
        <v>51</v>
      </c>
      <c r="E530" s="5" t="s">
        <v>52</v>
      </c>
      <c r="F530" s="6">
        <v>135000</v>
      </c>
      <c r="G530" s="6">
        <v>135000</v>
      </c>
      <c r="H530" s="6">
        <v>119858</v>
      </c>
      <c r="I530" s="11"/>
      <c r="J530" s="6">
        <f t="shared" si="9"/>
        <v>135000</v>
      </c>
      <c r="K530" s="6">
        <v>88.783703703703708</v>
      </c>
    </row>
    <row r="531" spans="1:11" x14ac:dyDescent="0.25">
      <c r="A531" s="3" t="s">
        <v>277</v>
      </c>
      <c r="B531" s="3" t="s">
        <v>337</v>
      </c>
      <c r="C531" s="3" t="s">
        <v>85</v>
      </c>
      <c r="D531" s="3" t="s">
        <v>57</v>
      </c>
      <c r="E531" s="5" t="s">
        <v>58</v>
      </c>
      <c r="F531" s="6">
        <v>3000</v>
      </c>
      <c r="G531" s="6">
        <v>3000</v>
      </c>
      <c r="H531" s="6">
        <v>1372</v>
      </c>
      <c r="I531" s="6"/>
      <c r="J531" s="6">
        <f t="shared" si="9"/>
        <v>3000</v>
      </c>
      <c r="K531" s="6">
        <v>45.733333333333334</v>
      </c>
    </row>
    <row r="532" spans="1:11" x14ac:dyDescent="0.25">
      <c r="A532" s="3" t="s">
        <v>277</v>
      </c>
      <c r="B532" s="3" t="s">
        <v>337</v>
      </c>
      <c r="C532" s="3" t="s">
        <v>85</v>
      </c>
      <c r="D532" s="3" t="s">
        <v>28</v>
      </c>
      <c r="E532" s="5" t="s">
        <v>29</v>
      </c>
      <c r="F532" s="6">
        <v>2000</v>
      </c>
      <c r="G532" s="6">
        <v>2000</v>
      </c>
      <c r="H532" s="6">
        <v>1428</v>
      </c>
      <c r="I532" s="6"/>
      <c r="J532" s="6">
        <f t="shared" si="9"/>
        <v>2000</v>
      </c>
      <c r="K532" s="6">
        <v>71.400000000000006</v>
      </c>
    </row>
    <row r="533" spans="1:11" x14ac:dyDescent="0.25">
      <c r="A533" s="3" t="s">
        <v>277</v>
      </c>
      <c r="B533" s="3" t="s">
        <v>337</v>
      </c>
      <c r="C533" s="3" t="s">
        <v>85</v>
      </c>
      <c r="D533" s="3" t="s">
        <v>69</v>
      </c>
      <c r="E533" s="5" t="s">
        <v>70</v>
      </c>
      <c r="F533" s="6">
        <v>8000</v>
      </c>
      <c r="G533" s="6">
        <v>4000</v>
      </c>
      <c r="H533" s="6">
        <v>2091</v>
      </c>
      <c r="I533" s="6">
        <v>-1000</v>
      </c>
      <c r="J533" s="6">
        <f t="shared" si="9"/>
        <v>3000</v>
      </c>
      <c r="K533" s="6">
        <v>52.274999999999999</v>
      </c>
    </row>
    <row r="534" spans="1:11" x14ac:dyDescent="0.25">
      <c r="A534" s="3" t="s">
        <v>277</v>
      </c>
      <c r="B534" s="3" t="s">
        <v>337</v>
      </c>
      <c r="C534" s="3" t="s">
        <v>85</v>
      </c>
      <c r="D534" s="3" t="s">
        <v>73</v>
      </c>
      <c r="E534" s="5" t="s">
        <v>74</v>
      </c>
      <c r="F534" s="6">
        <v>15000</v>
      </c>
      <c r="G534" s="6">
        <v>21000</v>
      </c>
      <c r="H534" s="6">
        <v>23459</v>
      </c>
      <c r="I534" s="6">
        <v>5000</v>
      </c>
      <c r="J534" s="6">
        <f t="shared" si="9"/>
        <v>26000</v>
      </c>
      <c r="K534" s="6">
        <v>111.70952380952382</v>
      </c>
    </row>
    <row r="535" spans="1:11" x14ac:dyDescent="0.25">
      <c r="A535" s="3" t="s">
        <v>277</v>
      </c>
      <c r="B535" s="3" t="s">
        <v>337</v>
      </c>
      <c r="C535" s="3" t="s">
        <v>85</v>
      </c>
      <c r="D535" s="3" t="s">
        <v>30</v>
      </c>
      <c r="E535" s="5" t="s">
        <v>31</v>
      </c>
      <c r="F535" s="6">
        <v>15000</v>
      </c>
      <c r="G535" s="6">
        <v>13000</v>
      </c>
      <c r="H535" s="6">
        <v>10500</v>
      </c>
      <c r="I535" s="6">
        <v>0</v>
      </c>
      <c r="J535" s="6">
        <f t="shared" si="9"/>
        <v>13000</v>
      </c>
      <c r="K535" s="6">
        <v>80.769230769230774</v>
      </c>
    </row>
    <row r="536" spans="1:11" x14ac:dyDescent="0.25">
      <c r="A536" s="3" t="s">
        <v>277</v>
      </c>
      <c r="B536" s="3" t="s">
        <v>337</v>
      </c>
      <c r="C536" s="3" t="s">
        <v>85</v>
      </c>
      <c r="D536" s="3" t="s">
        <v>38</v>
      </c>
      <c r="E536" s="5" t="s">
        <v>39</v>
      </c>
      <c r="F536" s="6">
        <v>3000</v>
      </c>
      <c r="G536" s="6">
        <v>3000</v>
      </c>
      <c r="H536" s="6">
        <v>0</v>
      </c>
      <c r="I536" s="6">
        <v>-3000</v>
      </c>
      <c r="J536" s="6">
        <f t="shared" si="9"/>
        <v>0</v>
      </c>
      <c r="K536" s="6">
        <v>0</v>
      </c>
    </row>
    <row r="537" spans="1:11" x14ac:dyDescent="0.25">
      <c r="A537" s="3" t="s">
        <v>277</v>
      </c>
      <c r="B537" s="3" t="s">
        <v>337</v>
      </c>
      <c r="C537" s="3" t="s">
        <v>85</v>
      </c>
      <c r="D537" s="3" t="s">
        <v>103</v>
      </c>
      <c r="E537" s="5" t="s">
        <v>104</v>
      </c>
      <c r="F537" s="6">
        <v>5000</v>
      </c>
      <c r="G537" s="6">
        <v>5000</v>
      </c>
      <c r="H537" s="6">
        <v>4531</v>
      </c>
      <c r="I537" s="6">
        <v>0</v>
      </c>
      <c r="J537" s="6">
        <f t="shared" si="9"/>
        <v>5000</v>
      </c>
      <c r="K537" s="6">
        <v>90.62</v>
      </c>
    </row>
    <row r="538" spans="1:11" x14ac:dyDescent="0.25">
      <c r="A538" s="34" t="s">
        <v>338</v>
      </c>
      <c r="B538" s="33"/>
      <c r="C538" s="33"/>
      <c r="D538" s="33"/>
      <c r="E538" s="33"/>
      <c r="F538" s="7">
        <v>2006000</v>
      </c>
      <c r="G538" s="7">
        <v>2006000</v>
      </c>
      <c r="H538" s="7">
        <v>1830010</v>
      </c>
      <c r="I538" s="7">
        <f>SUM(I528:I537)</f>
        <v>26000</v>
      </c>
      <c r="J538" s="8">
        <f t="shared" si="9"/>
        <v>2032000</v>
      </c>
      <c r="K538" s="7">
        <v>91.23</v>
      </c>
    </row>
    <row r="539" spans="1:11" x14ac:dyDescent="0.25">
      <c r="A539" s="3" t="s">
        <v>277</v>
      </c>
      <c r="B539" s="3" t="s">
        <v>339</v>
      </c>
      <c r="C539" s="3" t="s">
        <v>85</v>
      </c>
      <c r="D539" s="3" t="s">
        <v>97</v>
      </c>
      <c r="E539" s="5" t="s">
        <v>98</v>
      </c>
      <c r="F539" s="6">
        <v>330000</v>
      </c>
      <c r="G539" s="6">
        <v>330000</v>
      </c>
      <c r="H539" s="6">
        <v>286561</v>
      </c>
      <c r="I539" s="6">
        <v>0</v>
      </c>
      <c r="J539" s="6">
        <f t="shared" si="9"/>
        <v>330000</v>
      </c>
      <c r="K539" s="6">
        <v>86.836666666666673</v>
      </c>
    </row>
    <row r="540" spans="1:11" x14ac:dyDescent="0.25">
      <c r="A540" s="3" t="s">
        <v>277</v>
      </c>
      <c r="B540" s="3" t="s">
        <v>339</v>
      </c>
      <c r="C540" s="3" t="s">
        <v>85</v>
      </c>
      <c r="D540" s="3" t="s">
        <v>49</v>
      </c>
      <c r="E540" s="5" t="s">
        <v>50</v>
      </c>
      <c r="F540" s="6">
        <v>83000</v>
      </c>
      <c r="G540" s="6">
        <v>83000</v>
      </c>
      <c r="H540" s="6">
        <v>71641</v>
      </c>
      <c r="I540" s="6">
        <v>0</v>
      </c>
      <c r="J540" s="6">
        <f t="shared" si="9"/>
        <v>83000</v>
      </c>
      <c r="K540" s="6">
        <v>86.314457831325299</v>
      </c>
    </row>
    <row r="541" spans="1:11" x14ac:dyDescent="0.25">
      <c r="A541" s="3" t="s">
        <v>277</v>
      </c>
      <c r="B541" s="3" t="s">
        <v>339</v>
      </c>
      <c r="C541" s="3" t="s">
        <v>85</v>
      </c>
      <c r="D541" s="3" t="s">
        <v>51</v>
      </c>
      <c r="E541" s="5" t="s">
        <v>52</v>
      </c>
      <c r="F541" s="6">
        <v>32000</v>
      </c>
      <c r="G541" s="6">
        <v>32000</v>
      </c>
      <c r="H541" s="6">
        <v>25791</v>
      </c>
      <c r="I541" s="6">
        <v>0</v>
      </c>
      <c r="J541" s="6">
        <f t="shared" si="9"/>
        <v>32000</v>
      </c>
      <c r="K541" s="6">
        <v>80.596874999999997</v>
      </c>
    </row>
    <row r="542" spans="1:11" x14ac:dyDescent="0.25">
      <c r="A542" s="3" t="s">
        <v>277</v>
      </c>
      <c r="B542" s="3" t="s">
        <v>339</v>
      </c>
      <c r="C542" s="3" t="s">
        <v>85</v>
      </c>
      <c r="D542" s="3" t="s">
        <v>135</v>
      </c>
      <c r="E542" s="5" t="s">
        <v>136</v>
      </c>
      <c r="F542" s="6">
        <v>0</v>
      </c>
      <c r="G542" s="6">
        <v>2000</v>
      </c>
      <c r="H542" s="6">
        <v>2099</v>
      </c>
      <c r="I542" s="6">
        <v>100</v>
      </c>
      <c r="J542" s="6">
        <f t="shared" si="9"/>
        <v>2100</v>
      </c>
      <c r="K542" s="6">
        <v>104.95</v>
      </c>
    </row>
    <row r="543" spans="1:11" x14ac:dyDescent="0.25">
      <c r="A543" s="3" t="s">
        <v>277</v>
      </c>
      <c r="B543" s="3" t="s">
        <v>339</v>
      </c>
      <c r="C543" s="3" t="s">
        <v>85</v>
      </c>
      <c r="D543" s="3" t="s">
        <v>57</v>
      </c>
      <c r="E543" s="5" t="s">
        <v>58</v>
      </c>
      <c r="F543" s="6">
        <v>2000</v>
      </c>
      <c r="G543" s="6">
        <v>1000</v>
      </c>
      <c r="H543" s="6">
        <v>0</v>
      </c>
      <c r="I543" s="6">
        <v>-1000</v>
      </c>
      <c r="J543" s="6">
        <f t="shared" si="9"/>
        <v>0</v>
      </c>
      <c r="K543" s="6">
        <v>0</v>
      </c>
    </row>
    <row r="544" spans="1:11" x14ac:dyDescent="0.25">
      <c r="A544" s="3" t="s">
        <v>277</v>
      </c>
      <c r="B544" s="3" t="s">
        <v>339</v>
      </c>
      <c r="C544" s="3" t="s">
        <v>85</v>
      </c>
      <c r="D544" s="3" t="s">
        <v>28</v>
      </c>
      <c r="E544" s="5" t="s">
        <v>29</v>
      </c>
      <c r="F544" s="6">
        <v>2000</v>
      </c>
      <c r="G544" s="6">
        <v>2000</v>
      </c>
      <c r="H544" s="6">
        <v>0</v>
      </c>
      <c r="I544" s="6">
        <v>-2000</v>
      </c>
      <c r="J544" s="6">
        <f t="shared" si="9"/>
        <v>0</v>
      </c>
      <c r="K544" s="6">
        <v>0</v>
      </c>
    </row>
    <row r="545" spans="1:11" x14ac:dyDescent="0.25">
      <c r="A545" s="3" t="s">
        <v>277</v>
      </c>
      <c r="B545" s="3" t="s">
        <v>339</v>
      </c>
      <c r="C545" s="3" t="s">
        <v>85</v>
      </c>
      <c r="D545" s="3" t="s">
        <v>69</v>
      </c>
      <c r="E545" s="5" t="s">
        <v>70</v>
      </c>
      <c r="F545" s="6">
        <v>3000</v>
      </c>
      <c r="G545" s="6">
        <v>3000</v>
      </c>
      <c r="H545" s="6">
        <v>2562</v>
      </c>
      <c r="I545" s="11">
        <v>500</v>
      </c>
      <c r="J545" s="6">
        <f t="shared" si="9"/>
        <v>3500</v>
      </c>
      <c r="K545" s="6">
        <v>85.4</v>
      </c>
    </row>
    <row r="546" spans="1:11" x14ac:dyDescent="0.25">
      <c r="A546" s="3" t="s">
        <v>277</v>
      </c>
      <c r="B546" s="3" t="s">
        <v>339</v>
      </c>
      <c r="C546" s="3" t="s">
        <v>85</v>
      </c>
      <c r="D546" s="3" t="s">
        <v>73</v>
      </c>
      <c r="E546" s="5" t="s">
        <v>74</v>
      </c>
      <c r="F546" s="6">
        <v>5000</v>
      </c>
      <c r="G546" s="6">
        <v>6000</v>
      </c>
      <c r="H546" s="6">
        <v>5700</v>
      </c>
      <c r="I546" s="6">
        <v>0</v>
      </c>
      <c r="J546" s="6">
        <f t="shared" si="9"/>
        <v>6000</v>
      </c>
      <c r="K546" s="6">
        <v>95</v>
      </c>
    </row>
    <row r="547" spans="1:11" x14ac:dyDescent="0.25">
      <c r="A547" s="3" t="s">
        <v>277</v>
      </c>
      <c r="B547" s="3" t="s">
        <v>339</v>
      </c>
      <c r="C547" s="3" t="s">
        <v>85</v>
      </c>
      <c r="D547" s="3" t="s">
        <v>38</v>
      </c>
      <c r="E547" s="5" t="s">
        <v>39</v>
      </c>
      <c r="F547" s="6">
        <v>2000</v>
      </c>
      <c r="G547" s="6">
        <v>2000</v>
      </c>
      <c r="H547" s="6">
        <v>0</v>
      </c>
      <c r="I547" s="6">
        <v>-2000</v>
      </c>
      <c r="J547" s="6">
        <f t="shared" si="9"/>
        <v>0</v>
      </c>
      <c r="K547" s="6">
        <v>0</v>
      </c>
    </row>
    <row r="548" spans="1:11" x14ac:dyDescent="0.25">
      <c r="A548" s="3" t="s">
        <v>277</v>
      </c>
      <c r="B548" s="3" t="s">
        <v>339</v>
      </c>
      <c r="C548" s="3" t="s">
        <v>85</v>
      </c>
      <c r="D548" s="3" t="s">
        <v>103</v>
      </c>
      <c r="E548" s="5" t="s">
        <v>104</v>
      </c>
      <c r="F548" s="6">
        <v>2000</v>
      </c>
      <c r="G548" s="6">
        <v>2000</v>
      </c>
      <c r="H548" s="6">
        <v>1046</v>
      </c>
      <c r="I548" s="6">
        <v>0</v>
      </c>
      <c r="J548" s="6">
        <f t="shared" si="9"/>
        <v>2000</v>
      </c>
      <c r="K548" s="6">
        <v>52.3</v>
      </c>
    </row>
    <row r="549" spans="1:11" x14ac:dyDescent="0.25">
      <c r="A549" s="34" t="s">
        <v>340</v>
      </c>
      <c r="B549" s="33"/>
      <c r="C549" s="33"/>
      <c r="D549" s="33"/>
      <c r="E549" s="33"/>
      <c r="F549" s="7">
        <v>461000</v>
      </c>
      <c r="G549" s="7">
        <v>463000</v>
      </c>
      <c r="H549" s="7">
        <v>395400</v>
      </c>
      <c r="I549" s="7">
        <f>SUM(I539:I548)</f>
        <v>-4400</v>
      </c>
      <c r="J549" s="8">
        <f t="shared" si="9"/>
        <v>458600</v>
      </c>
      <c r="K549" s="7">
        <v>85.4</v>
      </c>
    </row>
    <row r="550" spans="1:11" x14ac:dyDescent="0.25">
      <c r="A550" s="3" t="s">
        <v>277</v>
      </c>
      <c r="B550" s="3" t="s">
        <v>341</v>
      </c>
      <c r="C550" s="3" t="s">
        <v>85</v>
      </c>
      <c r="D550" s="3" t="s">
        <v>97</v>
      </c>
      <c r="E550" s="5" t="s">
        <v>98</v>
      </c>
      <c r="F550" s="6">
        <v>720000</v>
      </c>
      <c r="G550" s="6">
        <v>720000</v>
      </c>
      <c r="H550" s="6">
        <v>636160</v>
      </c>
      <c r="I550" s="6">
        <v>0</v>
      </c>
      <c r="J550" s="6">
        <f t="shared" si="9"/>
        <v>720000</v>
      </c>
      <c r="K550" s="6">
        <v>88.355555555555554</v>
      </c>
    </row>
    <row r="551" spans="1:11" x14ac:dyDescent="0.25">
      <c r="A551" s="3" t="s">
        <v>277</v>
      </c>
      <c r="B551" s="3" t="s">
        <v>341</v>
      </c>
      <c r="C551" s="3" t="s">
        <v>85</v>
      </c>
      <c r="D551" s="3" t="s">
        <v>49</v>
      </c>
      <c r="E551" s="5" t="s">
        <v>50</v>
      </c>
      <c r="F551" s="6">
        <v>185000</v>
      </c>
      <c r="G551" s="6">
        <v>185000</v>
      </c>
      <c r="H551" s="6">
        <v>159041</v>
      </c>
      <c r="I551" s="6">
        <v>0</v>
      </c>
      <c r="J551" s="6">
        <f t="shared" si="9"/>
        <v>185000</v>
      </c>
      <c r="K551" s="6">
        <v>85.968108108108112</v>
      </c>
    </row>
    <row r="552" spans="1:11" x14ac:dyDescent="0.25">
      <c r="A552" s="3" t="s">
        <v>277</v>
      </c>
      <c r="B552" s="3" t="s">
        <v>341</v>
      </c>
      <c r="C552" s="3" t="s">
        <v>85</v>
      </c>
      <c r="D552" s="3" t="s">
        <v>51</v>
      </c>
      <c r="E552" s="5" t="s">
        <v>52</v>
      </c>
      <c r="F552" s="6">
        <v>68000</v>
      </c>
      <c r="G552" s="6">
        <v>68000</v>
      </c>
      <c r="H552" s="6">
        <v>57256</v>
      </c>
      <c r="I552" s="6">
        <v>0</v>
      </c>
      <c r="J552" s="6">
        <f t="shared" si="9"/>
        <v>68000</v>
      </c>
      <c r="K552" s="6">
        <v>84.2</v>
      </c>
    </row>
    <row r="553" spans="1:11" x14ac:dyDescent="0.25">
      <c r="A553" s="3" t="s">
        <v>277</v>
      </c>
      <c r="B553" s="3" t="s">
        <v>341</v>
      </c>
      <c r="C553" s="3" t="s">
        <v>85</v>
      </c>
      <c r="D553" s="3" t="s">
        <v>57</v>
      </c>
      <c r="E553" s="5" t="s">
        <v>58</v>
      </c>
      <c r="F553" s="6">
        <v>2000</v>
      </c>
      <c r="G553" s="6">
        <v>2000</v>
      </c>
      <c r="H553" s="6">
        <v>1200</v>
      </c>
      <c r="I553" s="6">
        <v>-800</v>
      </c>
      <c r="J553" s="6">
        <f t="shared" si="9"/>
        <v>1200</v>
      </c>
      <c r="K553" s="6">
        <v>60</v>
      </c>
    </row>
    <row r="554" spans="1:11" x14ac:dyDescent="0.25">
      <c r="A554" s="3" t="s">
        <v>277</v>
      </c>
      <c r="B554" s="3" t="s">
        <v>341</v>
      </c>
      <c r="C554" s="3" t="s">
        <v>85</v>
      </c>
      <c r="D554" s="3" t="s">
        <v>28</v>
      </c>
      <c r="E554" s="5" t="s">
        <v>29</v>
      </c>
      <c r="F554" s="6">
        <v>2000</v>
      </c>
      <c r="G554" s="6">
        <v>2000</v>
      </c>
      <c r="H554" s="6">
        <v>179</v>
      </c>
      <c r="I554" s="6">
        <v>-1500</v>
      </c>
      <c r="J554" s="6">
        <f t="shared" si="9"/>
        <v>500</v>
      </c>
      <c r="K554" s="6">
        <v>8.9499999999999993</v>
      </c>
    </row>
    <row r="555" spans="1:11" x14ac:dyDescent="0.25">
      <c r="A555" s="3" t="s">
        <v>277</v>
      </c>
      <c r="B555" s="3" t="s">
        <v>341</v>
      </c>
      <c r="C555" s="3" t="s">
        <v>85</v>
      </c>
      <c r="D555" s="3" t="s">
        <v>69</v>
      </c>
      <c r="E555" s="5" t="s">
        <v>70</v>
      </c>
      <c r="F555" s="6">
        <v>7000</v>
      </c>
      <c r="G555" s="6">
        <v>7000</v>
      </c>
      <c r="H555" s="6">
        <v>1827</v>
      </c>
      <c r="I555" s="6">
        <v>-4500</v>
      </c>
      <c r="J555" s="6">
        <f t="shared" si="9"/>
        <v>2500</v>
      </c>
      <c r="K555" s="6">
        <v>26.1</v>
      </c>
    </row>
    <row r="556" spans="1:11" x14ac:dyDescent="0.25">
      <c r="A556" s="3" t="s">
        <v>277</v>
      </c>
      <c r="B556" s="3" t="s">
        <v>341</v>
      </c>
      <c r="C556" s="3" t="s">
        <v>85</v>
      </c>
      <c r="D556" s="3" t="s">
        <v>73</v>
      </c>
      <c r="E556" s="5" t="s">
        <v>74</v>
      </c>
      <c r="F556" s="6">
        <v>30000</v>
      </c>
      <c r="G556" s="6">
        <v>30000</v>
      </c>
      <c r="H556" s="6">
        <v>29562.5</v>
      </c>
      <c r="I556" s="6">
        <v>0</v>
      </c>
      <c r="J556" s="6">
        <f t="shared" si="9"/>
        <v>30000</v>
      </c>
      <c r="K556" s="6">
        <v>98.541666666666671</v>
      </c>
    </row>
    <row r="557" spans="1:11" x14ac:dyDescent="0.25">
      <c r="A557" s="3" t="s">
        <v>277</v>
      </c>
      <c r="B557" s="3" t="s">
        <v>341</v>
      </c>
      <c r="C557" s="3" t="s">
        <v>85</v>
      </c>
      <c r="D557" s="3" t="s">
        <v>38</v>
      </c>
      <c r="E557" s="5" t="s">
        <v>39</v>
      </c>
      <c r="F557" s="6">
        <v>0</v>
      </c>
      <c r="G557" s="6">
        <v>0</v>
      </c>
      <c r="H557" s="6">
        <v>1452</v>
      </c>
      <c r="I557" s="6">
        <v>1500</v>
      </c>
      <c r="J557" s="6">
        <f t="shared" si="9"/>
        <v>1500</v>
      </c>
      <c r="K557" s="6">
        <v>0</v>
      </c>
    </row>
    <row r="558" spans="1:11" x14ac:dyDescent="0.25">
      <c r="A558" s="3" t="s">
        <v>277</v>
      </c>
      <c r="B558" s="3" t="s">
        <v>341</v>
      </c>
      <c r="C558" s="3" t="s">
        <v>85</v>
      </c>
      <c r="D558" s="3" t="s">
        <v>103</v>
      </c>
      <c r="E558" s="5" t="s">
        <v>104</v>
      </c>
      <c r="F558" s="6">
        <v>4000</v>
      </c>
      <c r="G558" s="6">
        <v>4000</v>
      </c>
      <c r="H558" s="6">
        <v>3901</v>
      </c>
      <c r="I558" s="13">
        <v>2000</v>
      </c>
      <c r="J558" s="6">
        <f t="shared" si="9"/>
        <v>6000</v>
      </c>
      <c r="K558" s="6">
        <v>97.525000000000006</v>
      </c>
    </row>
    <row r="559" spans="1:11" x14ac:dyDescent="0.25">
      <c r="A559" s="34" t="s">
        <v>342</v>
      </c>
      <c r="B559" s="33"/>
      <c r="C559" s="33"/>
      <c r="D559" s="33"/>
      <c r="E559" s="33"/>
      <c r="F559" s="7">
        <v>1018000</v>
      </c>
      <c r="G559" s="7">
        <v>1018000</v>
      </c>
      <c r="H559" s="7">
        <v>890578.5</v>
      </c>
      <c r="I559" s="7">
        <f>SUM(I550:I558)</f>
        <v>-3300</v>
      </c>
      <c r="J559" s="8">
        <f t="shared" si="9"/>
        <v>1014700</v>
      </c>
      <c r="K559" s="7">
        <v>87.48</v>
      </c>
    </row>
    <row r="560" spans="1:11" x14ac:dyDescent="0.25">
      <c r="A560" s="38" t="s">
        <v>343</v>
      </c>
      <c r="B560" s="39"/>
      <c r="C560" s="39"/>
      <c r="D560" s="39"/>
      <c r="E560" s="39"/>
      <c r="F560" s="9">
        <v>12340000</v>
      </c>
      <c r="G560" s="9">
        <v>13984341</v>
      </c>
      <c r="H560" s="9">
        <v>11356113.57</v>
      </c>
      <c r="I560" s="9">
        <f>SUM(I388,I396,I412,I421,I429,I445,I455,I462,I497,I499,I503,I505,I516,I527,I538,I549,I559)</f>
        <v>-915279</v>
      </c>
      <c r="J560" s="9">
        <f t="shared" si="9"/>
        <v>13069062</v>
      </c>
      <c r="K560" s="9">
        <v>81.209999999999994</v>
      </c>
    </row>
    <row r="561" spans="1:12" x14ac:dyDescent="0.25">
      <c r="A561" s="3" t="s">
        <v>344</v>
      </c>
      <c r="B561" s="3" t="s">
        <v>345</v>
      </c>
      <c r="C561" s="3" t="s">
        <v>37</v>
      </c>
      <c r="D561" s="3" t="s">
        <v>30</v>
      </c>
      <c r="E561" s="5" t="s">
        <v>31</v>
      </c>
      <c r="F561" s="6">
        <v>5000</v>
      </c>
      <c r="G561" s="6">
        <v>5000</v>
      </c>
      <c r="H561" s="6">
        <v>0</v>
      </c>
      <c r="I561" s="6">
        <v>-5000</v>
      </c>
      <c r="J561" s="6">
        <f t="shared" si="9"/>
        <v>0</v>
      </c>
      <c r="K561" s="6">
        <v>0</v>
      </c>
    </row>
    <row r="562" spans="1:12" x14ac:dyDescent="0.25">
      <c r="A562" s="34" t="s">
        <v>346</v>
      </c>
      <c r="B562" s="33"/>
      <c r="C562" s="33"/>
      <c r="D562" s="33"/>
      <c r="E562" s="33"/>
      <c r="F562" s="7">
        <v>5000</v>
      </c>
      <c r="G562" s="7">
        <v>5000</v>
      </c>
      <c r="H562" s="7">
        <v>0</v>
      </c>
      <c r="I562" s="7">
        <f>SUM(I561)</f>
        <v>-5000</v>
      </c>
      <c r="J562" s="8">
        <f t="shared" si="9"/>
        <v>0</v>
      </c>
      <c r="K562" s="7">
        <v>0</v>
      </c>
    </row>
    <row r="563" spans="1:12" x14ac:dyDescent="0.25">
      <c r="A563" s="3" t="s">
        <v>344</v>
      </c>
      <c r="B563" s="3" t="s">
        <v>347</v>
      </c>
      <c r="C563" s="3" t="s">
        <v>286</v>
      </c>
      <c r="D563" s="3" t="s">
        <v>296</v>
      </c>
      <c r="E563" s="5" t="s">
        <v>297</v>
      </c>
      <c r="F563" s="6">
        <v>60000</v>
      </c>
      <c r="G563" s="6">
        <v>60000</v>
      </c>
      <c r="H563" s="6">
        <v>60000</v>
      </c>
      <c r="I563" s="6"/>
      <c r="J563" s="6">
        <f t="shared" si="9"/>
        <v>60000</v>
      </c>
      <c r="K563" s="6">
        <v>100</v>
      </c>
    </row>
    <row r="564" spans="1:12" x14ac:dyDescent="0.25">
      <c r="A564" s="34" t="s">
        <v>348</v>
      </c>
      <c r="B564" s="33"/>
      <c r="C564" s="33"/>
      <c r="D564" s="33"/>
      <c r="E564" s="33"/>
      <c r="F564" s="7">
        <v>60000</v>
      </c>
      <c r="G564" s="7">
        <v>60000</v>
      </c>
      <c r="H564" s="7">
        <v>60000</v>
      </c>
      <c r="I564" s="7">
        <f>SUM(I563)</f>
        <v>0</v>
      </c>
      <c r="J564" s="8">
        <f t="shared" si="9"/>
        <v>60000</v>
      </c>
      <c r="K564" s="7">
        <v>100</v>
      </c>
    </row>
    <row r="565" spans="1:12" x14ac:dyDescent="0.25">
      <c r="A565" s="3" t="s">
        <v>344</v>
      </c>
      <c r="B565" s="3" t="s">
        <v>349</v>
      </c>
      <c r="C565" s="3" t="s">
        <v>350</v>
      </c>
      <c r="D565" s="3" t="s">
        <v>351</v>
      </c>
      <c r="E565" s="5" t="s">
        <v>352</v>
      </c>
      <c r="F565" s="6">
        <v>50000</v>
      </c>
      <c r="G565" s="6">
        <v>50000</v>
      </c>
      <c r="H565" s="6">
        <v>50000</v>
      </c>
      <c r="I565" s="6"/>
      <c r="J565" s="6">
        <f t="shared" si="9"/>
        <v>50000</v>
      </c>
      <c r="K565" s="6">
        <v>100</v>
      </c>
    </row>
    <row r="566" spans="1:12" x14ac:dyDescent="0.25">
      <c r="A566" s="34" t="s">
        <v>353</v>
      </c>
      <c r="B566" s="33"/>
      <c r="C566" s="33"/>
      <c r="D566" s="33"/>
      <c r="E566" s="33"/>
      <c r="F566" s="7">
        <v>50000</v>
      </c>
      <c r="G566" s="7">
        <v>50000</v>
      </c>
      <c r="H566" s="7">
        <v>50000</v>
      </c>
      <c r="I566" s="7">
        <f>SUM(I565)</f>
        <v>0</v>
      </c>
      <c r="J566" s="8">
        <f t="shared" si="9"/>
        <v>50000</v>
      </c>
      <c r="K566" s="7">
        <v>100</v>
      </c>
    </row>
    <row r="567" spans="1:12" x14ac:dyDescent="0.25">
      <c r="A567" s="3" t="s">
        <v>344</v>
      </c>
      <c r="B567" s="3" t="s">
        <v>354</v>
      </c>
      <c r="C567" s="3" t="s">
        <v>234</v>
      </c>
      <c r="D567" s="3" t="s">
        <v>30</v>
      </c>
      <c r="E567" s="5" t="s">
        <v>31</v>
      </c>
      <c r="F567" s="6">
        <v>16000</v>
      </c>
      <c r="G567" s="6">
        <v>16000</v>
      </c>
      <c r="H567" s="6">
        <v>0</v>
      </c>
      <c r="I567" s="6">
        <v>-16000</v>
      </c>
      <c r="J567" s="6">
        <f t="shared" si="9"/>
        <v>0</v>
      </c>
      <c r="K567" s="6">
        <v>0</v>
      </c>
      <c r="L567" t="s">
        <v>442</v>
      </c>
    </row>
    <row r="568" spans="1:12" x14ac:dyDescent="0.25">
      <c r="A568" s="34" t="s">
        <v>355</v>
      </c>
      <c r="B568" s="33"/>
      <c r="C568" s="33"/>
      <c r="D568" s="33"/>
      <c r="E568" s="33"/>
      <c r="F568" s="7">
        <v>16000</v>
      </c>
      <c r="G568" s="7">
        <v>16000</v>
      </c>
      <c r="H568" s="7">
        <v>0</v>
      </c>
      <c r="I568" s="7">
        <f>SUM(I567)</f>
        <v>-16000</v>
      </c>
      <c r="J568" s="8">
        <f t="shared" si="9"/>
        <v>0</v>
      </c>
      <c r="K568" s="7">
        <v>0</v>
      </c>
    </row>
    <row r="569" spans="1:12" x14ac:dyDescent="0.25">
      <c r="A569" s="3" t="s">
        <v>344</v>
      </c>
      <c r="B569" s="3" t="s">
        <v>356</v>
      </c>
      <c r="C569" s="3" t="s">
        <v>357</v>
      </c>
      <c r="D569" s="3" t="s">
        <v>28</v>
      </c>
      <c r="E569" s="5" t="s">
        <v>29</v>
      </c>
      <c r="F569" s="6">
        <v>2500</v>
      </c>
      <c r="G569" s="6">
        <v>2800</v>
      </c>
      <c r="H569" s="6">
        <v>2945</v>
      </c>
      <c r="I569" s="6">
        <v>200</v>
      </c>
      <c r="J569" s="6">
        <f t="shared" si="9"/>
        <v>3000</v>
      </c>
      <c r="K569" s="6">
        <v>105.17857142857143</v>
      </c>
    </row>
    <row r="570" spans="1:12" x14ac:dyDescent="0.25">
      <c r="A570" s="3" t="s">
        <v>344</v>
      </c>
      <c r="B570" s="3" t="s">
        <v>356</v>
      </c>
      <c r="C570" s="3" t="s">
        <v>357</v>
      </c>
      <c r="D570" s="3" t="s">
        <v>30</v>
      </c>
      <c r="E570" s="5" t="s">
        <v>31</v>
      </c>
      <c r="F570" s="6">
        <v>2500</v>
      </c>
      <c r="G570" s="6">
        <v>2200</v>
      </c>
      <c r="H570" s="6">
        <v>0</v>
      </c>
      <c r="I570" s="6">
        <v>-200</v>
      </c>
      <c r="J570" s="6">
        <f t="shared" si="9"/>
        <v>2000</v>
      </c>
      <c r="K570" s="6">
        <v>0</v>
      </c>
    </row>
    <row r="571" spans="1:12" x14ac:dyDescent="0.25">
      <c r="A571" s="34" t="s">
        <v>358</v>
      </c>
      <c r="B571" s="33"/>
      <c r="C571" s="33"/>
      <c r="D571" s="33"/>
      <c r="E571" s="33"/>
      <c r="F571" s="7">
        <v>5000</v>
      </c>
      <c r="G571" s="7">
        <v>5000</v>
      </c>
      <c r="H571" s="7">
        <v>2945</v>
      </c>
      <c r="I571" s="7">
        <f>SUM(I569:I570)</f>
        <v>0</v>
      </c>
      <c r="J571" s="8">
        <f t="shared" si="9"/>
        <v>5000</v>
      </c>
      <c r="K571" s="7">
        <v>58.9</v>
      </c>
    </row>
    <row r="572" spans="1:12" x14ac:dyDescent="0.25">
      <c r="A572" s="3" t="s">
        <v>344</v>
      </c>
      <c r="B572" s="3" t="s">
        <v>359</v>
      </c>
      <c r="C572" s="3" t="s">
        <v>360</v>
      </c>
      <c r="D572" s="3" t="s">
        <v>20</v>
      </c>
      <c r="E572" s="5" t="s">
        <v>21</v>
      </c>
      <c r="F572" s="6">
        <v>15000</v>
      </c>
      <c r="G572" s="6">
        <v>15000</v>
      </c>
      <c r="H572" s="6">
        <v>15000</v>
      </c>
      <c r="I572" s="6"/>
      <c r="J572" s="6">
        <f t="shared" si="9"/>
        <v>15000</v>
      </c>
      <c r="K572" s="6">
        <v>100</v>
      </c>
    </row>
    <row r="573" spans="1:12" x14ac:dyDescent="0.25">
      <c r="A573" s="34" t="s">
        <v>361</v>
      </c>
      <c r="B573" s="33"/>
      <c r="C573" s="33"/>
      <c r="D573" s="33"/>
      <c r="E573" s="33"/>
      <c r="F573" s="7">
        <v>15000</v>
      </c>
      <c r="G573" s="7">
        <v>15000</v>
      </c>
      <c r="H573" s="7">
        <v>15000</v>
      </c>
      <c r="I573" s="7">
        <f>SUM(I572)</f>
        <v>0</v>
      </c>
      <c r="J573" s="8">
        <f t="shared" si="9"/>
        <v>15000</v>
      </c>
      <c r="K573" s="7">
        <v>100</v>
      </c>
    </row>
    <row r="574" spans="1:12" x14ac:dyDescent="0.25">
      <c r="A574" s="3" t="s">
        <v>344</v>
      </c>
      <c r="B574" s="3" t="s">
        <v>362</v>
      </c>
      <c r="C574" s="3" t="s">
        <v>363</v>
      </c>
      <c r="D574" s="3" t="s">
        <v>40</v>
      </c>
      <c r="E574" s="5" t="s">
        <v>41</v>
      </c>
      <c r="F574" s="6">
        <v>2000</v>
      </c>
      <c r="G574" s="6">
        <v>2000</v>
      </c>
      <c r="H574" s="6">
        <v>0</v>
      </c>
      <c r="I574" s="6">
        <v>-2000</v>
      </c>
      <c r="J574" s="6">
        <f t="shared" si="9"/>
        <v>0</v>
      </c>
      <c r="K574" s="6">
        <v>0</v>
      </c>
    </row>
    <row r="575" spans="1:12" x14ac:dyDescent="0.25">
      <c r="A575" s="34" t="s">
        <v>364</v>
      </c>
      <c r="B575" s="33"/>
      <c r="C575" s="33"/>
      <c r="D575" s="33"/>
      <c r="E575" s="33"/>
      <c r="F575" s="7">
        <v>2000</v>
      </c>
      <c r="G575" s="7">
        <v>2000</v>
      </c>
      <c r="H575" s="7">
        <v>0</v>
      </c>
      <c r="I575" s="7">
        <v>-2000</v>
      </c>
      <c r="J575" s="8">
        <f t="shared" si="9"/>
        <v>0</v>
      </c>
      <c r="K575" s="7">
        <v>0</v>
      </c>
    </row>
    <row r="576" spans="1:12" x14ac:dyDescent="0.25">
      <c r="A576" s="38" t="s">
        <v>365</v>
      </c>
      <c r="B576" s="39"/>
      <c r="C576" s="39"/>
      <c r="D576" s="39"/>
      <c r="E576" s="39"/>
      <c r="F576" s="9">
        <v>153000</v>
      </c>
      <c r="G576" s="9">
        <v>153000</v>
      </c>
      <c r="H576" s="9">
        <v>127945</v>
      </c>
      <c r="I576" s="9">
        <f>SUM(I562,I564,I566,I568,I571,I573,I575)</f>
        <v>-23000</v>
      </c>
      <c r="J576" s="9">
        <f t="shared" si="9"/>
        <v>130000</v>
      </c>
      <c r="K576" s="9">
        <v>83.62</v>
      </c>
    </row>
    <row r="577" spans="1:12" x14ac:dyDescent="0.25">
      <c r="A577" s="3" t="s">
        <v>366</v>
      </c>
      <c r="B577" s="3" t="s">
        <v>367</v>
      </c>
      <c r="C577" s="3" t="s">
        <v>368</v>
      </c>
      <c r="D577" s="3" t="s">
        <v>47</v>
      </c>
      <c r="E577" s="5" t="s">
        <v>48</v>
      </c>
      <c r="F577" s="6">
        <v>8000</v>
      </c>
      <c r="G577" s="6">
        <v>8000</v>
      </c>
      <c r="H577" s="6">
        <v>6640</v>
      </c>
      <c r="I577" s="6"/>
      <c r="J577" s="6">
        <f t="shared" si="9"/>
        <v>8000</v>
      </c>
      <c r="K577" s="6">
        <v>83</v>
      </c>
    </row>
    <row r="578" spans="1:12" x14ac:dyDescent="0.25">
      <c r="A578" s="3" t="s">
        <v>366</v>
      </c>
      <c r="B578" s="3" t="s">
        <v>367</v>
      </c>
      <c r="C578" s="3" t="s">
        <v>368</v>
      </c>
      <c r="D578" s="3" t="s">
        <v>59</v>
      </c>
      <c r="E578" s="5" t="s">
        <v>60</v>
      </c>
      <c r="F578" s="6">
        <v>0</v>
      </c>
      <c r="G578" s="6">
        <v>5200</v>
      </c>
      <c r="H578" s="6">
        <v>5200</v>
      </c>
      <c r="I578" s="6"/>
      <c r="J578" s="6">
        <f t="shared" si="9"/>
        <v>5200</v>
      </c>
      <c r="K578" s="6">
        <v>100</v>
      </c>
    </row>
    <row r="579" spans="1:12" x14ac:dyDescent="0.25">
      <c r="A579" s="3" t="s">
        <v>366</v>
      </c>
      <c r="B579" s="3" t="s">
        <v>367</v>
      </c>
      <c r="C579" s="3" t="s">
        <v>368</v>
      </c>
      <c r="D579" s="3" t="s">
        <v>28</v>
      </c>
      <c r="E579" s="5" t="s">
        <v>29</v>
      </c>
      <c r="F579" s="6">
        <v>37000</v>
      </c>
      <c r="G579" s="6">
        <v>37000</v>
      </c>
      <c r="H579" s="6">
        <v>41865</v>
      </c>
      <c r="I579" s="6"/>
      <c r="J579" s="6">
        <f t="shared" si="9"/>
        <v>37000</v>
      </c>
      <c r="K579" s="6">
        <v>113.14864864864865</v>
      </c>
    </row>
    <row r="580" spans="1:12" x14ac:dyDescent="0.25">
      <c r="A580" s="3" t="s">
        <v>366</v>
      </c>
      <c r="B580" s="3" t="s">
        <v>367</v>
      </c>
      <c r="C580" s="3" t="s">
        <v>368</v>
      </c>
      <c r="D580" s="3" t="s">
        <v>30</v>
      </c>
      <c r="E580" s="5" t="s">
        <v>31</v>
      </c>
      <c r="F580" s="6">
        <v>15000</v>
      </c>
      <c r="G580" s="6">
        <v>9800</v>
      </c>
      <c r="H580" s="6">
        <v>61</v>
      </c>
      <c r="I580" s="6"/>
      <c r="J580" s="6">
        <f t="shared" si="9"/>
        <v>9800</v>
      </c>
      <c r="K580" s="6">
        <v>0.62244897959183676</v>
      </c>
    </row>
    <row r="581" spans="1:12" x14ac:dyDescent="0.25">
      <c r="A581" s="3" t="s">
        <v>366</v>
      </c>
      <c r="B581" s="3" t="s">
        <v>367</v>
      </c>
      <c r="C581" s="3" t="s">
        <v>368</v>
      </c>
      <c r="D581" s="3" t="s">
        <v>38</v>
      </c>
      <c r="E581" s="5" t="s">
        <v>39</v>
      </c>
      <c r="F581" s="6">
        <v>2000</v>
      </c>
      <c r="G581" s="6">
        <v>2000</v>
      </c>
      <c r="H581" s="6">
        <v>0</v>
      </c>
      <c r="I581" s="6"/>
      <c r="J581" s="6">
        <f t="shared" si="9"/>
        <v>2000</v>
      </c>
      <c r="K581" s="6">
        <v>0</v>
      </c>
    </row>
    <row r="582" spans="1:12" x14ac:dyDescent="0.25">
      <c r="A582" s="3" t="s">
        <v>366</v>
      </c>
      <c r="B582" s="3" t="s">
        <v>367</v>
      </c>
      <c r="C582" s="3" t="s">
        <v>368</v>
      </c>
      <c r="D582" s="3" t="s">
        <v>86</v>
      </c>
      <c r="E582" s="5" t="s">
        <v>87</v>
      </c>
      <c r="F582" s="6">
        <v>1000</v>
      </c>
      <c r="G582" s="6">
        <v>1000</v>
      </c>
      <c r="H582" s="6">
        <v>0</v>
      </c>
      <c r="I582" s="6"/>
      <c r="J582" s="6">
        <f t="shared" si="9"/>
        <v>1000</v>
      </c>
      <c r="K582" s="6">
        <v>0</v>
      </c>
    </row>
    <row r="583" spans="1:12" x14ac:dyDescent="0.25">
      <c r="A583" s="3" t="s">
        <v>366</v>
      </c>
      <c r="B583" s="3" t="s">
        <v>367</v>
      </c>
      <c r="C583" s="3" t="s">
        <v>368</v>
      </c>
      <c r="D583" s="3" t="s">
        <v>90</v>
      </c>
      <c r="E583" s="5" t="s">
        <v>91</v>
      </c>
      <c r="F583" s="6">
        <v>93000</v>
      </c>
      <c r="G583" s="6">
        <v>93000</v>
      </c>
      <c r="H583" s="6">
        <v>50554</v>
      </c>
      <c r="I583" s="6"/>
      <c r="J583" s="6">
        <f t="shared" si="9"/>
        <v>93000</v>
      </c>
      <c r="K583" s="6">
        <v>54.359139784946237</v>
      </c>
    </row>
    <row r="584" spans="1:12" x14ac:dyDescent="0.25">
      <c r="A584" s="34" t="s">
        <v>369</v>
      </c>
      <c r="B584" s="33"/>
      <c r="C584" s="33"/>
      <c r="D584" s="33"/>
      <c r="E584" s="33"/>
      <c r="F584" s="7">
        <v>156000</v>
      </c>
      <c r="G584" s="7">
        <v>156000</v>
      </c>
      <c r="H584" s="7">
        <v>104320</v>
      </c>
      <c r="I584" s="7">
        <f>SUM(I577:I583)</f>
        <v>0</v>
      </c>
      <c r="J584" s="8">
        <f t="shared" si="9"/>
        <v>156000</v>
      </c>
      <c r="K584" s="7">
        <v>66.87</v>
      </c>
    </row>
    <row r="585" spans="1:12" x14ac:dyDescent="0.25">
      <c r="A585" s="38" t="s">
        <v>370</v>
      </c>
      <c r="B585" s="39"/>
      <c r="C585" s="39"/>
      <c r="D585" s="39"/>
      <c r="E585" s="39"/>
      <c r="F585" s="9">
        <v>156000</v>
      </c>
      <c r="G585" s="9">
        <v>156000</v>
      </c>
      <c r="H585" s="9">
        <v>104320</v>
      </c>
      <c r="I585" s="9">
        <f>SUM(I584)</f>
        <v>0</v>
      </c>
      <c r="J585" s="9">
        <f t="shared" si="9"/>
        <v>156000</v>
      </c>
      <c r="K585" s="9">
        <v>66.87</v>
      </c>
    </row>
    <row r="586" spans="1:12" x14ac:dyDescent="0.25">
      <c r="A586" s="3" t="s">
        <v>371</v>
      </c>
      <c r="B586" s="3" t="s">
        <v>372</v>
      </c>
      <c r="C586" s="3" t="s">
        <v>373</v>
      </c>
      <c r="D586" s="3" t="s">
        <v>374</v>
      </c>
      <c r="E586" s="5" t="s">
        <v>375</v>
      </c>
      <c r="F586" s="6">
        <v>520000</v>
      </c>
      <c r="G586" s="6">
        <v>520000</v>
      </c>
      <c r="H586" s="6">
        <v>520000</v>
      </c>
      <c r="I586" s="6"/>
      <c r="J586" s="6">
        <f t="shared" si="9"/>
        <v>520000</v>
      </c>
      <c r="K586" s="6">
        <v>100</v>
      </c>
    </row>
    <row r="587" spans="1:12" x14ac:dyDescent="0.25">
      <c r="A587" s="34" t="s">
        <v>376</v>
      </c>
      <c r="B587" s="33"/>
      <c r="C587" s="33"/>
      <c r="D587" s="33"/>
      <c r="E587" s="33"/>
      <c r="F587" s="7">
        <v>520000</v>
      </c>
      <c r="G587" s="7">
        <v>520000</v>
      </c>
      <c r="H587" s="7">
        <v>520000</v>
      </c>
      <c r="I587" s="7">
        <f>SUM(I586)</f>
        <v>0</v>
      </c>
      <c r="J587" s="8">
        <f t="shared" si="9"/>
        <v>520000</v>
      </c>
      <c r="K587" s="7">
        <v>100</v>
      </c>
    </row>
    <row r="588" spans="1:12" x14ac:dyDescent="0.25">
      <c r="A588" s="3" t="s">
        <v>371</v>
      </c>
      <c r="B588" s="3" t="s">
        <v>377</v>
      </c>
      <c r="C588" s="3" t="s">
        <v>373</v>
      </c>
      <c r="D588" s="3" t="s">
        <v>374</v>
      </c>
      <c r="E588" s="5" t="s">
        <v>375</v>
      </c>
      <c r="F588" s="6">
        <v>450000</v>
      </c>
      <c r="G588" s="6">
        <v>450000</v>
      </c>
      <c r="H588" s="6">
        <v>450000</v>
      </c>
      <c r="I588" s="6"/>
      <c r="J588" s="6">
        <f t="shared" si="9"/>
        <v>450000</v>
      </c>
      <c r="K588" s="6">
        <v>100</v>
      </c>
    </row>
    <row r="589" spans="1:12" x14ac:dyDescent="0.25">
      <c r="A589" s="34" t="s">
        <v>378</v>
      </c>
      <c r="B589" s="33"/>
      <c r="C589" s="33"/>
      <c r="D589" s="33"/>
      <c r="E589" s="33"/>
      <c r="F589" s="7">
        <v>450000</v>
      </c>
      <c r="G589" s="7">
        <v>450000</v>
      </c>
      <c r="H589" s="7">
        <v>450000</v>
      </c>
      <c r="I589" s="7">
        <f>SUM(I588)</f>
        <v>0</v>
      </c>
      <c r="J589" s="8">
        <f t="shared" si="9"/>
        <v>450000</v>
      </c>
      <c r="K589" s="7">
        <v>100</v>
      </c>
    </row>
    <row r="590" spans="1:12" x14ac:dyDescent="0.25">
      <c r="A590" s="3" t="s">
        <v>371</v>
      </c>
      <c r="B590" s="3" t="s">
        <v>379</v>
      </c>
      <c r="C590" s="3" t="s">
        <v>209</v>
      </c>
      <c r="D590" s="3" t="s">
        <v>374</v>
      </c>
      <c r="E590" s="5" t="s">
        <v>375</v>
      </c>
      <c r="F590" s="6">
        <v>1879000</v>
      </c>
      <c r="G590" s="6">
        <v>2102724</v>
      </c>
      <c r="H590" s="6">
        <v>1916642.04</v>
      </c>
      <c r="I590" s="30">
        <v>-29494</v>
      </c>
      <c r="J590" s="6">
        <f t="shared" ref="J590:J651" si="10">G590+I590</f>
        <v>2073230</v>
      </c>
      <c r="K590" s="6">
        <v>91.150433437769294</v>
      </c>
      <c r="L590" t="s">
        <v>462</v>
      </c>
    </row>
    <row r="591" spans="1:12" x14ac:dyDescent="0.25">
      <c r="A591" s="3" t="s">
        <v>371</v>
      </c>
      <c r="B591" s="3" t="s">
        <v>379</v>
      </c>
      <c r="C591" s="3" t="s">
        <v>209</v>
      </c>
      <c r="D591" s="3" t="s">
        <v>380</v>
      </c>
      <c r="E591" s="5" t="s">
        <v>381</v>
      </c>
      <c r="F591" s="6">
        <v>0</v>
      </c>
      <c r="G591" s="6">
        <v>727548</v>
      </c>
      <c r="H591" s="6">
        <v>727548</v>
      </c>
      <c r="I591" s="6"/>
      <c r="J591" s="6">
        <f t="shared" si="10"/>
        <v>727548</v>
      </c>
      <c r="K591" s="6">
        <v>100</v>
      </c>
    </row>
    <row r="592" spans="1:12" x14ac:dyDescent="0.25">
      <c r="A592" s="3" t="s">
        <v>371</v>
      </c>
      <c r="B592" s="3" t="s">
        <v>379</v>
      </c>
      <c r="C592" s="3" t="s">
        <v>209</v>
      </c>
      <c r="D592" s="3" t="s">
        <v>382</v>
      </c>
      <c r="E592" s="5" t="s">
        <v>383</v>
      </c>
      <c r="F592" s="6">
        <v>0</v>
      </c>
      <c r="G592" s="6">
        <v>53000</v>
      </c>
      <c r="H592" s="6">
        <v>52877</v>
      </c>
      <c r="I592" s="30">
        <v>-123</v>
      </c>
      <c r="J592" s="6">
        <f t="shared" si="10"/>
        <v>52877</v>
      </c>
      <c r="K592" s="6">
        <v>99.76792452830189</v>
      </c>
    </row>
    <row r="593" spans="1:15" x14ac:dyDescent="0.25">
      <c r="A593" s="34" t="s">
        <v>384</v>
      </c>
      <c r="B593" s="33"/>
      <c r="C593" s="33"/>
      <c r="D593" s="33"/>
      <c r="E593" s="33"/>
      <c r="F593" s="7">
        <v>1879000</v>
      </c>
      <c r="G593" s="7">
        <v>2883272</v>
      </c>
      <c r="H593" s="7">
        <v>2697067.04</v>
      </c>
      <c r="I593" s="7">
        <f>SUM(I590:I592)</f>
        <v>-29617</v>
      </c>
      <c r="J593" s="8">
        <f t="shared" si="10"/>
        <v>2853655</v>
      </c>
      <c r="K593" s="7">
        <v>93.54</v>
      </c>
      <c r="O593" t="s">
        <v>463</v>
      </c>
    </row>
    <row r="594" spans="1:15" x14ac:dyDescent="0.25">
      <c r="A594" s="38" t="s">
        <v>385</v>
      </c>
      <c r="B594" s="39"/>
      <c r="C594" s="39"/>
      <c r="D594" s="39"/>
      <c r="E594" s="39"/>
      <c r="F594" s="9">
        <v>2849000</v>
      </c>
      <c r="G594" s="9">
        <v>3853272</v>
      </c>
      <c r="H594" s="9">
        <v>3667067.04</v>
      </c>
      <c r="I594" s="9">
        <f>SUM(I587,I589,I593)</f>
        <v>-29617</v>
      </c>
      <c r="J594" s="9">
        <f t="shared" si="10"/>
        <v>3823655</v>
      </c>
      <c r="K594" s="9">
        <v>95.17</v>
      </c>
    </row>
    <row r="595" spans="1:15" x14ac:dyDescent="0.25">
      <c r="A595" s="3" t="s">
        <v>386</v>
      </c>
      <c r="B595" s="3" t="s">
        <v>387</v>
      </c>
      <c r="C595" s="3" t="s">
        <v>271</v>
      </c>
      <c r="D595" s="3" t="s">
        <v>315</v>
      </c>
      <c r="E595" s="5" t="s">
        <v>316</v>
      </c>
      <c r="F595" s="6">
        <v>69000</v>
      </c>
      <c r="G595" s="6">
        <v>69000</v>
      </c>
      <c r="H595" s="6">
        <v>57597.41</v>
      </c>
      <c r="I595" s="6"/>
      <c r="J595" s="6">
        <f t="shared" si="10"/>
        <v>69000</v>
      </c>
      <c r="K595" s="6">
        <v>83.474507246376817</v>
      </c>
    </row>
    <row r="596" spans="1:15" x14ac:dyDescent="0.25">
      <c r="A596" s="3" t="s">
        <v>386</v>
      </c>
      <c r="B596" s="3" t="s">
        <v>387</v>
      </c>
      <c r="C596" s="3" t="s">
        <v>271</v>
      </c>
      <c r="D596" s="3" t="s">
        <v>121</v>
      </c>
      <c r="E596" s="5" t="s">
        <v>122</v>
      </c>
      <c r="F596" s="6">
        <v>5000</v>
      </c>
      <c r="G596" s="6">
        <v>5000</v>
      </c>
      <c r="H596" s="6">
        <v>4000</v>
      </c>
      <c r="I596" s="6"/>
      <c r="J596" s="6">
        <f t="shared" si="10"/>
        <v>5000</v>
      </c>
      <c r="K596" s="6">
        <v>80</v>
      </c>
    </row>
    <row r="597" spans="1:15" x14ac:dyDescent="0.25">
      <c r="A597" s="34" t="s">
        <v>388</v>
      </c>
      <c r="B597" s="33"/>
      <c r="C597" s="33"/>
      <c r="D597" s="33"/>
      <c r="E597" s="33"/>
      <c r="F597" s="7">
        <v>74000</v>
      </c>
      <c r="G597" s="7">
        <v>74000</v>
      </c>
      <c r="H597" s="7">
        <v>61597.41</v>
      </c>
      <c r="I597" s="7">
        <f>SUM(I595:I596)</f>
        <v>0</v>
      </c>
      <c r="J597" s="8">
        <f t="shared" si="10"/>
        <v>74000</v>
      </c>
      <c r="K597" s="7">
        <v>83.24</v>
      </c>
    </row>
    <row r="598" spans="1:15" x14ac:dyDescent="0.25">
      <c r="A598" s="3" t="s">
        <v>386</v>
      </c>
      <c r="B598" s="3" t="s">
        <v>389</v>
      </c>
      <c r="C598" s="3" t="s">
        <v>271</v>
      </c>
      <c r="D598" s="3" t="s">
        <v>315</v>
      </c>
      <c r="E598" s="5" t="s">
        <v>316</v>
      </c>
      <c r="F598" s="6">
        <v>25000</v>
      </c>
      <c r="G598" s="6">
        <v>25000</v>
      </c>
      <c r="H598" s="6">
        <v>20901.59</v>
      </c>
      <c r="I598" s="6"/>
      <c r="J598" s="6">
        <f t="shared" si="10"/>
        <v>25000</v>
      </c>
      <c r="K598" s="6">
        <v>83.606359999999995</v>
      </c>
    </row>
    <row r="599" spans="1:15" x14ac:dyDescent="0.25">
      <c r="A599" s="3" t="s">
        <v>386</v>
      </c>
      <c r="B599" s="3" t="s">
        <v>389</v>
      </c>
      <c r="C599" s="3" t="s">
        <v>271</v>
      </c>
      <c r="D599" s="3" t="s">
        <v>121</v>
      </c>
      <c r="E599" s="5" t="s">
        <v>122</v>
      </c>
      <c r="F599" s="6">
        <v>5000</v>
      </c>
      <c r="G599" s="6">
        <v>5000</v>
      </c>
      <c r="H599" s="6">
        <v>4000</v>
      </c>
      <c r="I599" s="6"/>
      <c r="J599" s="6">
        <f t="shared" si="10"/>
        <v>5000</v>
      </c>
      <c r="K599" s="6">
        <v>80</v>
      </c>
    </row>
    <row r="600" spans="1:15" x14ac:dyDescent="0.25">
      <c r="A600" s="34" t="s">
        <v>390</v>
      </c>
      <c r="B600" s="33"/>
      <c r="C600" s="33"/>
      <c r="D600" s="33"/>
      <c r="E600" s="33"/>
      <c r="F600" s="7">
        <v>30000</v>
      </c>
      <c r="G600" s="7">
        <v>30000</v>
      </c>
      <c r="H600" s="7">
        <v>24901.59</v>
      </c>
      <c r="I600" s="7">
        <f>SUM(I598:I599)</f>
        <v>0</v>
      </c>
      <c r="J600" s="8">
        <f t="shared" si="10"/>
        <v>30000</v>
      </c>
      <c r="K600" s="7">
        <v>83.01</v>
      </c>
    </row>
    <row r="601" spans="1:15" x14ac:dyDescent="0.25">
      <c r="A601" s="3" t="s">
        <v>386</v>
      </c>
      <c r="B601" s="3" t="s">
        <v>391</v>
      </c>
      <c r="C601" s="3" t="s">
        <v>164</v>
      </c>
      <c r="D601" s="3" t="s">
        <v>315</v>
      </c>
      <c r="E601" s="5" t="s">
        <v>316</v>
      </c>
      <c r="F601" s="6">
        <v>29000</v>
      </c>
      <c r="G601" s="6">
        <v>29000</v>
      </c>
      <c r="H601" s="6">
        <v>22475.78</v>
      </c>
      <c r="I601" s="6"/>
      <c r="J601" s="6">
        <f t="shared" si="10"/>
        <v>29000</v>
      </c>
      <c r="K601" s="6">
        <v>77.502689655172418</v>
      </c>
    </row>
    <row r="602" spans="1:15" x14ac:dyDescent="0.25">
      <c r="A602" s="3" t="s">
        <v>386</v>
      </c>
      <c r="B602" s="3" t="s">
        <v>391</v>
      </c>
      <c r="C602" s="3" t="s">
        <v>164</v>
      </c>
      <c r="D602" s="3" t="s">
        <v>30</v>
      </c>
      <c r="E602" s="5" t="s">
        <v>31</v>
      </c>
      <c r="F602" s="6">
        <v>22000</v>
      </c>
      <c r="G602" s="6">
        <v>22000</v>
      </c>
      <c r="H602" s="6">
        <v>22579</v>
      </c>
      <c r="I602" s="6"/>
      <c r="J602" s="6">
        <f t="shared" si="10"/>
        <v>22000</v>
      </c>
      <c r="K602" s="6">
        <v>102.63181818181818</v>
      </c>
    </row>
    <row r="603" spans="1:15" x14ac:dyDescent="0.25">
      <c r="A603" s="34" t="s">
        <v>392</v>
      </c>
      <c r="B603" s="33"/>
      <c r="C603" s="33"/>
      <c r="D603" s="33"/>
      <c r="E603" s="33"/>
      <c r="F603" s="7">
        <v>51000</v>
      </c>
      <c r="G603" s="7">
        <v>51000</v>
      </c>
      <c r="H603" s="7">
        <v>45054.78</v>
      </c>
      <c r="I603" s="7">
        <f>SUM(I601:I602)</f>
        <v>0</v>
      </c>
      <c r="J603" s="8">
        <f t="shared" si="10"/>
        <v>51000</v>
      </c>
      <c r="K603" s="7">
        <v>88.34</v>
      </c>
    </row>
    <row r="604" spans="1:15" x14ac:dyDescent="0.25">
      <c r="A604" s="3" t="s">
        <v>386</v>
      </c>
      <c r="B604" s="3" t="s">
        <v>393</v>
      </c>
      <c r="C604" s="3" t="s">
        <v>394</v>
      </c>
      <c r="D604" s="3" t="s">
        <v>315</v>
      </c>
      <c r="E604" s="5" t="s">
        <v>316</v>
      </c>
      <c r="F604" s="6">
        <v>0</v>
      </c>
      <c r="G604" s="6">
        <v>0</v>
      </c>
      <c r="H604" s="6">
        <v>49.45</v>
      </c>
      <c r="I604" s="6"/>
      <c r="J604" s="6">
        <f t="shared" si="10"/>
        <v>0</v>
      </c>
      <c r="K604" s="6">
        <v>0</v>
      </c>
    </row>
    <row r="605" spans="1:15" x14ac:dyDescent="0.25">
      <c r="A605" s="3" t="s">
        <v>386</v>
      </c>
      <c r="B605" s="3" t="s">
        <v>393</v>
      </c>
      <c r="C605" s="3" t="s">
        <v>394</v>
      </c>
      <c r="D605" s="3" t="s">
        <v>121</v>
      </c>
      <c r="E605" s="5" t="s">
        <v>122</v>
      </c>
      <c r="F605" s="6">
        <v>35000</v>
      </c>
      <c r="G605" s="6">
        <v>40000</v>
      </c>
      <c r="H605" s="6">
        <v>33386.639999999999</v>
      </c>
      <c r="I605" s="6"/>
      <c r="J605" s="6">
        <f t="shared" si="10"/>
        <v>40000</v>
      </c>
      <c r="K605" s="6">
        <v>83.4666</v>
      </c>
    </row>
    <row r="606" spans="1:15" x14ac:dyDescent="0.25">
      <c r="A606" s="3" t="s">
        <v>386</v>
      </c>
      <c r="B606" s="3" t="s">
        <v>393</v>
      </c>
      <c r="C606" s="3" t="s">
        <v>170</v>
      </c>
      <c r="D606" s="3" t="s">
        <v>15</v>
      </c>
      <c r="E606" s="5" t="s">
        <v>16</v>
      </c>
      <c r="F606" s="6">
        <v>0</v>
      </c>
      <c r="G606" s="6">
        <v>0</v>
      </c>
      <c r="H606" s="6">
        <v>0.1</v>
      </c>
      <c r="I606" s="6"/>
      <c r="J606" s="6">
        <f t="shared" si="10"/>
        <v>0</v>
      </c>
      <c r="K606" s="6">
        <v>0</v>
      </c>
    </row>
    <row r="607" spans="1:15" x14ac:dyDescent="0.25">
      <c r="A607" s="34" t="s">
        <v>395</v>
      </c>
      <c r="B607" s="33"/>
      <c r="C607" s="33"/>
      <c r="D607" s="33"/>
      <c r="E607" s="33"/>
      <c r="F607" s="7">
        <v>35000</v>
      </c>
      <c r="G607" s="7">
        <v>40000</v>
      </c>
      <c r="H607" s="7">
        <v>33436.19</v>
      </c>
      <c r="I607" s="7">
        <f>SUM(I604:I606)</f>
        <v>0</v>
      </c>
      <c r="J607" s="8">
        <f t="shared" si="10"/>
        <v>40000</v>
      </c>
      <c r="K607" s="7">
        <v>83.59</v>
      </c>
    </row>
    <row r="608" spans="1:15" x14ac:dyDescent="0.25">
      <c r="A608" s="3" t="s">
        <v>386</v>
      </c>
      <c r="B608" s="3" t="s">
        <v>396</v>
      </c>
      <c r="C608" s="3" t="s">
        <v>397</v>
      </c>
      <c r="D608" s="3" t="s">
        <v>121</v>
      </c>
      <c r="E608" s="5" t="s">
        <v>122</v>
      </c>
      <c r="F608" s="6">
        <v>85000</v>
      </c>
      <c r="G608" s="6">
        <v>89239</v>
      </c>
      <c r="H608" s="6">
        <v>89239</v>
      </c>
      <c r="I608" s="6"/>
      <c r="J608" s="6">
        <f t="shared" si="10"/>
        <v>89239</v>
      </c>
      <c r="K608" s="6">
        <v>100</v>
      </c>
    </row>
    <row r="609" spans="1:11" x14ac:dyDescent="0.25">
      <c r="A609" s="34" t="s">
        <v>398</v>
      </c>
      <c r="B609" s="33"/>
      <c r="C609" s="33"/>
      <c r="D609" s="33"/>
      <c r="E609" s="33"/>
      <c r="F609" s="7">
        <v>85000</v>
      </c>
      <c r="G609" s="7">
        <v>89239</v>
      </c>
      <c r="H609" s="7">
        <v>89239</v>
      </c>
      <c r="I609" s="7">
        <f>SUM(I608)</f>
        <v>0</v>
      </c>
      <c r="J609" s="8">
        <f t="shared" si="10"/>
        <v>89239</v>
      </c>
      <c r="K609" s="7">
        <v>100</v>
      </c>
    </row>
    <row r="610" spans="1:11" x14ac:dyDescent="0.25">
      <c r="A610" s="38" t="s">
        <v>399</v>
      </c>
      <c r="B610" s="39"/>
      <c r="C610" s="39"/>
      <c r="D610" s="39"/>
      <c r="E610" s="39"/>
      <c r="F610" s="9">
        <v>275000</v>
      </c>
      <c r="G610" s="9">
        <v>284239</v>
      </c>
      <c r="H610" s="9">
        <v>254228.97</v>
      </c>
      <c r="I610" s="9">
        <f>SUM(I597,I600,I603,I607,I609)</f>
        <v>0</v>
      </c>
      <c r="J610" s="9">
        <f t="shared" si="10"/>
        <v>284239</v>
      </c>
      <c r="K610" s="9">
        <v>89.44</v>
      </c>
    </row>
    <row r="611" spans="1:11" x14ac:dyDescent="0.25">
      <c r="A611" s="3" t="s">
        <v>400</v>
      </c>
      <c r="B611" s="3" t="s">
        <v>401</v>
      </c>
      <c r="C611" s="3" t="s">
        <v>402</v>
      </c>
      <c r="D611" s="3" t="s">
        <v>30</v>
      </c>
      <c r="E611" s="5" t="s">
        <v>31</v>
      </c>
      <c r="F611" s="6">
        <v>100000</v>
      </c>
      <c r="G611" s="6">
        <v>100000</v>
      </c>
      <c r="H611" s="6">
        <v>97488</v>
      </c>
      <c r="I611" s="6"/>
      <c r="J611" s="6">
        <f t="shared" si="10"/>
        <v>100000</v>
      </c>
      <c r="K611" s="6">
        <v>97.488</v>
      </c>
    </row>
    <row r="612" spans="1:11" x14ac:dyDescent="0.25">
      <c r="A612" s="3" t="s">
        <v>400</v>
      </c>
      <c r="B612" s="3" t="s">
        <v>401</v>
      </c>
      <c r="C612" s="3" t="s">
        <v>403</v>
      </c>
      <c r="D612" s="3" t="s">
        <v>59</v>
      </c>
      <c r="E612" s="5" t="s">
        <v>60</v>
      </c>
      <c r="F612" s="6">
        <v>50000</v>
      </c>
      <c r="G612" s="6">
        <v>50000</v>
      </c>
      <c r="H612" s="6">
        <v>15000</v>
      </c>
      <c r="I612" s="6"/>
      <c r="J612" s="6">
        <f t="shared" si="10"/>
        <v>50000</v>
      </c>
      <c r="K612" s="6">
        <v>30</v>
      </c>
    </row>
    <row r="613" spans="1:11" x14ac:dyDescent="0.25">
      <c r="A613" s="3" t="s">
        <v>400</v>
      </c>
      <c r="B613" s="3" t="s">
        <v>401</v>
      </c>
      <c r="C613" s="3" t="s">
        <v>403</v>
      </c>
      <c r="D613" s="3" t="s">
        <v>99</v>
      </c>
      <c r="E613" s="5" t="s">
        <v>100</v>
      </c>
      <c r="F613" s="6">
        <v>0</v>
      </c>
      <c r="G613" s="6">
        <v>13600</v>
      </c>
      <c r="H613" s="6">
        <v>13552</v>
      </c>
      <c r="I613" s="6"/>
      <c r="J613" s="6">
        <f t="shared" si="10"/>
        <v>13600</v>
      </c>
      <c r="K613" s="6">
        <v>99.647058823529406</v>
      </c>
    </row>
    <row r="614" spans="1:11" x14ac:dyDescent="0.25">
      <c r="A614" s="3" t="s">
        <v>400</v>
      </c>
      <c r="B614" s="3" t="s">
        <v>401</v>
      </c>
      <c r="C614" s="3" t="s">
        <v>403</v>
      </c>
      <c r="D614" s="3" t="s">
        <v>28</v>
      </c>
      <c r="E614" s="5" t="s">
        <v>29</v>
      </c>
      <c r="F614" s="6">
        <v>40000</v>
      </c>
      <c r="G614" s="6">
        <v>44300</v>
      </c>
      <c r="H614" s="6">
        <v>48485</v>
      </c>
      <c r="I614" s="6"/>
      <c r="J614" s="6">
        <f t="shared" si="10"/>
        <v>44300</v>
      </c>
      <c r="K614" s="6">
        <v>109.44695259593679</v>
      </c>
    </row>
    <row r="615" spans="1:11" x14ac:dyDescent="0.25">
      <c r="A615" s="3" t="s">
        <v>400</v>
      </c>
      <c r="B615" s="3" t="s">
        <v>401</v>
      </c>
      <c r="C615" s="3" t="s">
        <v>403</v>
      </c>
      <c r="D615" s="3" t="s">
        <v>30</v>
      </c>
      <c r="E615" s="5" t="s">
        <v>31</v>
      </c>
      <c r="F615" s="6">
        <v>2670000</v>
      </c>
      <c r="G615" s="6">
        <v>2652100</v>
      </c>
      <c r="H615" s="6">
        <v>2281749.2999999998</v>
      </c>
      <c r="I615" s="6"/>
      <c r="J615" s="6">
        <f t="shared" si="10"/>
        <v>2652100</v>
      </c>
      <c r="K615" s="6">
        <v>86.035568040420799</v>
      </c>
    </row>
    <row r="616" spans="1:11" x14ac:dyDescent="0.25">
      <c r="A616" s="3" t="s">
        <v>400</v>
      </c>
      <c r="B616" s="3" t="s">
        <v>401</v>
      </c>
      <c r="C616" s="3" t="s">
        <v>403</v>
      </c>
      <c r="D616" s="3" t="s">
        <v>38</v>
      </c>
      <c r="E616" s="5" t="s">
        <v>39</v>
      </c>
      <c r="F616" s="6">
        <v>10000</v>
      </c>
      <c r="G616" s="6">
        <v>10000</v>
      </c>
      <c r="H616" s="6">
        <v>3600</v>
      </c>
      <c r="I616" s="6"/>
      <c r="J616" s="6">
        <f t="shared" si="10"/>
        <v>10000</v>
      </c>
      <c r="K616" s="6">
        <v>36</v>
      </c>
    </row>
    <row r="617" spans="1:11" x14ac:dyDescent="0.25">
      <c r="A617" s="34" t="s">
        <v>404</v>
      </c>
      <c r="B617" s="33"/>
      <c r="C617" s="33"/>
      <c r="D617" s="33"/>
      <c r="E617" s="33"/>
      <c r="F617" s="7">
        <v>2870000</v>
      </c>
      <c r="G617" s="7">
        <v>2870000</v>
      </c>
      <c r="H617" s="7">
        <v>2459874.2999999998</v>
      </c>
      <c r="I617" s="7">
        <f>SUM(I611:I616)</f>
        <v>0</v>
      </c>
      <c r="J617" s="8">
        <f t="shared" si="10"/>
        <v>2870000</v>
      </c>
      <c r="K617" s="7">
        <v>85.71</v>
      </c>
    </row>
    <row r="618" spans="1:11" x14ac:dyDescent="0.25">
      <c r="A618" s="3" t="s">
        <v>400</v>
      </c>
      <c r="B618" s="3" t="s">
        <v>405</v>
      </c>
      <c r="C618" s="3" t="s">
        <v>166</v>
      </c>
      <c r="D618" s="3" t="s">
        <v>30</v>
      </c>
      <c r="E618" s="5" t="s">
        <v>31</v>
      </c>
      <c r="F618" s="6">
        <v>27000</v>
      </c>
      <c r="G618" s="6">
        <v>27000</v>
      </c>
      <c r="H618" s="6">
        <v>27000</v>
      </c>
      <c r="I618" s="6"/>
      <c r="J618" s="6">
        <f t="shared" si="10"/>
        <v>27000</v>
      </c>
      <c r="K618" s="6">
        <v>100</v>
      </c>
    </row>
    <row r="619" spans="1:11" x14ac:dyDescent="0.25">
      <c r="A619" s="34" t="s">
        <v>406</v>
      </c>
      <c r="B619" s="33"/>
      <c r="C619" s="33"/>
      <c r="D619" s="33"/>
      <c r="E619" s="33"/>
      <c r="F619" s="7">
        <v>27000</v>
      </c>
      <c r="G619" s="7">
        <v>27000</v>
      </c>
      <c r="H619" s="7">
        <v>27000</v>
      </c>
      <c r="I619" s="7">
        <f>SUM(I618)</f>
        <v>0</v>
      </c>
      <c r="J619" s="8">
        <f t="shared" si="10"/>
        <v>27000</v>
      </c>
      <c r="K619" s="7">
        <v>100</v>
      </c>
    </row>
    <row r="620" spans="1:11" x14ac:dyDescent="0.25">
      <c r="A620" s="3" t="s">
        <v>400</v>
      </c>
      <c r="B620" s="3" t="s">
        <v>407</v>
      </c>
      <c r="C620" s="3" t="s">
        <v>408</v>
      </c>
      <c r="D620" s="3" t="s">
        <v>57</v>
      </c>
      <c r="E620" s="5" t="s">
        <v>58</v>
      </c>
      <c r="F620" s="6">
        <v>0</v>
      </c>
      <c r="G620" s="6">
        <v>0</v>
      </c>
      <c r="H620" s="6">
        <v>484</v>
      </c>
      <c r="I620" s="6"/>
      <c r="J620" s="6">
        <f t="shared" si="10"/>
        <v>0</v>
      </c>
      <c r="K620" s="6">
        <v>0</v>
      </c>
    </row>
    <row r="621" spans="1:11" x14ac:dyDescent="0.25">
      <c r="A621" s="3" t="s">
        <v>400</v>
      </c>
      <c r="B621" s="3" t="s">
        <v>407</v>
      </c>
      <c r="C621" s="3" t="s">
        <v>408</v>
      </c>
      <c r="D621" s="3" t="s">
        <v>28</v>
      </c>
      <c r="E621" s="5" t="s">
        <v>29</v>
      </c>
      <c r="F621" s="6">
        <v>5000</v>
      </c>
      <c r="G621" s="6">
        <v>5000</v>
      </c>
      <c r="H621" s="6">
        <v>1245</v>
      </c>
      <c r="I621" s="6"/>
      <c r="J621" s="6">
        <f t="shared" si="10"/>
        <v>5000</v>
      </c>
      <c r="K621" s="6">
        <v>24.9</v>
      </c>
    </row>
    <row r="622" spans="1:11" x14ac:dyDescent="0.25">
      <c r="A622" s="3" t="s">
        <v>400</v>
      </c>
      <c r="B622" s="3" t="s">
        <v>407</v>
      </c>
      <c r="C622" s="3" t="s">
        <v>408</v>
      </c>
      <c r="D622" s="3" t="s">
        <v>30</v>
      </c>
      <c r="E622" s="5" t="s">
        <v>31</v>
      </c>
      <c r="F622" s="6">
        <v>20000</v>
      </c>
      <c r="G622" s="6">
        <v>20000</v>
      </c>
      <c r="H622" s="6">
        <v>12836</v>
      </c>
      <c r="I622" s="6"/>
      <c r="J622" s="6">
        <f t="shared" si="10"/>
        <v>20000</v>
      </c>
      <c r="K622" s="6">
        <v>64.180000000000007</v>
      </c>
    </row>
    <row r="623" spans="1:11" x14ac:dyDescent="0.25">
      <c r="A623" s="34" t="s">
        <v>409</v>
      </c>
      <c r="B623" s="33"/>
      <c r="C623" s="33"/>
      <c r="D623" s="33"/>
      <c r="E623" s="33"/>
      <c r="F623" s="7">
        <v>25000</v>
      </c>
      <c r="G623" s="7">
        <v>25000</v>
      </c>
      <c r="H623" s="7">
        <v>14565</v>
      </c>
      <c r="I623" s="7">
        <f>SUM(I620:I622)</f>
        <v>0</v>
      </c>
      <c r="J623" s="8">
        <f t="shared" si="10"/>
        <v>25000</v>
      </c>
      <c r="K623" s="7">
        <v>58.26</v>
      </c>
    </row>
    <row r="624" spans="1:11" x14ac:dyDescent="0.25">
      <c r="A624" s="3" t="s">
        <v>400</v>
      </c>
      <c r="B624" s="3" t="s">
        <v>410</v>
      </c>
      <c r="C624" s="3" t="s">
        <v>411</v>
      </c>
      <c r="D624" s="3" t="s">
        <v>30</v>
      </c>
      <c r="E624" s="5" t="s">
        <v>31</v>
      </c>
      <c r="F624" s="6">
        <v>160000</v>
      </c>
      <c r="G624" s="6">
        <v>260000</v>
      </c>
      <c r="H624" s="6">
        <v>93700</v>
      </c>
      <c r="I624" s="6"/>
      <c r="J624" s="6">
        <f t="shared" si="10"/>
        <v>260000</v>
      </c>
      <c r="K624" s="6">
        <v>36.03846153846154</v>
      </c>
    </row>
    <row r="625" spans="1:12" x14ac:dyDescent="0.25">
      <c r="A625" s="34" t="s">
        <v>412</v>
      </c>
      <c r="B625" s="33"/>
      <c r="C625" s="33"/>
      <c r="D625" s="33"/>
      <c r="E625" s="33"/>
      <c r="F625" s="7">
        <v>160000</v>
      </c>
      <c r="G625" s="7">
        <v>260000</v>
      </c>
      <c r="H625" s="7">
        <v>93700</v>
      </c>
      <c r="I625" s="7">
        <f>SUM(I624)</f>
        <v>0</v>
      </c>
      <c r="J625" s="8">
        <f t="shared" si="10"/>
        <v>260000</v>
      </c>
      <c r="K625" s="7">
        <v>36.04</v>
      </c>
    </row>
    <row r="626" spans="1:12" x14ac:dyDescent="0.25">
      <c r="A626" s="3" t="s">
        <v>400</v>
      </c>
      <c r="B626" s="3" t="s">
        <v>413</v>
      </c>
      <c r="C626" s="3" t="s">
        <v>414</v>
      </c>
      <c r="D626" s="3" t="s">
        <v>20</v>
      </c>
      <c r="E626" s="5" t="s">
        <v>21</v>
      </c>
      <c r="F626" s="6">
        <v>0</v>
      </c>
      <c r="G626" s="6">
        <v>30000</v>
      </c>
      <c r="H626" s="6">
        <v>25000</v>
      </c>
      <c r="I626" s="6">
        <v>-5000</v>
      </c>
      <c r="J626" s="6">
        <f t="shared" si="10"/>
        <v>25000</v>
      </c>
      <c r="K626" s="6">
        <v>83.333333333333329</v>
      </c>
      <c r="L626" t="s">
        <v>447</v>
      </c>
    </row>
    <row r="627" spans="1:12" x14ac:dyDescent="0.25">
      <c r="A627" s="34" t="s">
        <v>415</v>
      </c>
      <c r="B627" s="33"/>
      <c r="C627" s="33"/>
      <c r="D627" s="33"/>
      <c r="E627" s="33"/>
      <c r="F627" s="7">
        <v>0</v>
      </c>
      <c r="G627" s="7">
        <v>30000</v>
      </c>
      <c r="H627" s="7">
        <v>25000</v>
      </c>
      <c r="I627" s="7">
        <f>SUM(I626)</f>
        <v>-5000</v>
      </c>
      <c r="J627" s="8">
        <f t="shared" si="10"/>
        <v>25000</v>
      </c>
      <c r="K627" s="7">
        <v>83.33</v>
      </c>
    </row>
    <row r="628" spans="1:12" x14ac:dyDescent="0.25">
      <c r="A628" s="3" t="s">
        <v>400</v>
      </c>
      <c r="B628" s="3" t="s">
        <v>416</v>
      </c>
      <c r="C628" s="3" t="s">
        <v>417</v>
      </c>
      <c r="D628" s="3" t="s">
        <v>28</v>
      </c>
      <c r="E628" s="5" t="s">
        <v>29</v>
      </c>
      <c r="F628" s="6">
        <v>2000</v>
      </c>
      <c r="G628" s="6">
        <v>2000</v>
      </c>
      <c r="H628" s="6">
        <v>0</v>
      </c>
      <c r="I628" s="6"/>
      <c r="J628" s="6">
        <f t="shared" si="10"/>
        <v>2000</v>
      </c>
      <c r="K628" s="6">
        <v>0</v>
      </c>
    </row>
    <row r="629" spans="1:12" x14ac:dyDescent="0.25">
      <c r="A629" s="3" t="s">
        <v>400</v>
      </c>
      <c r="B629" s="3" t="s">
        <v>416</v>
      </c>
      <c r="C629" s="3" t="s">
        <v>417</v>
      </c>
      <c r="D629" s="3" t="s">
        <v>30</v>
      </c>
      <c r="E629" s="5" t="s">
        <v>31</v>
      </c>
      <c r="F629" s="6">
        <v>23000</v>
      </c>
      <c r="G629" s="6">
        <v>23000</v>
      </c>
      <c r="H629" s="6">
        <v>13000</v>
      </c>
      <c r="I629" s="6"/>
      <c r="J629" s="6">
        <f t="shared" si="10"/>
        <v>23000</v>
      </c>
      <c r="K629" s="6">
        <v>56.521739130434781</v>
      </c>
    </row>
    <row r="630" spans="1:12" x14ac:dyDescent="0.25">
      <c r="A630" s="34" t="s">
        <v>418</v>
      </c>
      <c r="B630" s="33"/>
      <c r="C630" s="33"/>
      <c r="D630" s="33"/>
      <c r="E630" s="33"/>
      <c r="F630" s="7">
        <v>25000</v>
      </c>
      <c r="G630" s="7">
        <v>25000</v>
      </c>
      <c r="H630" s="7">
        <v>13000</v>
      </c>
      <c r="I630" s="7">
        <f>SUM(I628:I629)</f>
        <v>0</v>
      </c>
      <c r="J630" s="8">
        <f t="shared" si="10"/>
        <v>25000</v>
      </c>
      <c r="K630" s="7">
        <v>52</v>
      </c>
    </row>
    <row r="631" spans="1:12" x14ac:dyDescent="0.25">
      <c r="A631" s="3" t="s">
        <v>400</v>
      </c>
      <c r="B631" s="3" t="s">
        <v>419</v>
      </c>
      <c r="C631" s="3" t="s">
        <v>420</v>
      </c>
      <c r="D631" s="3" t="s">
        <v>59</v>
      </c>
      <c r="E631" s="5" t="s">
        <v>60</v>
      </c>
      <c r="F631" s="6">
        <v>10000</v>
      </c>
      <c r="G631" s="6">
        <v>10000</v>
      </c>
      <c r="H631" s="6">
        <v>0</v>
      </c>
      <c r="I631" s="6"/>
      <c r="J631" s="6">
        <f t="shared" si="10"/>
        <v>10000</v>
      </c>
      <c r="K631" s="6">
        <v>0</v>
      </c>
    </row>
    <row r="632" spans="1:12" x14ac:dyDescent="0.25">
      <c r="A632" s="3" t="s">
        <v>400</v>
      </c>
      <c r="B632" s="3" t="s">
        <v>419</v>
      </c>
      <c r="C632" s="3" t="s">
        <v>420</v>
      </c>
      <c r="D632" s="3" t="s">
        <v>28</v>
      </c>
      <c r="E632" s="5" t="s">
        <v>29</v>
      </c>
      <c r="F632" s="6">
        <v>10000</v>
      </c>
      <c r="G632" s="6">
        <v>10000</v>
      </c>
      <c r="H632" s="6">
        <v>17056</v>
      </c>
      <c r="I632" s="6"/>
      <c r="J632" s="6">
        <f t="shared" si="10"/>
        <v>10000</v>
      </c>
      <c r="K632" s="6">
        <v>170.56</v>
      </c>
    </row>
    <row r="633" spans="1:12" x14ac:dyDescent="0.25">
      <c r="A633" s="3" t="s">
        <v>400</v>
      </c>
      <c r="B633" s="3" t="s">
        <v>419</v>
      </c>
      <c r="C633" s="3" t="s">
        <v>420</v>
      </c>
      <c r="D633" s="3" t="s">
        <v>30</v>
      </c>
      <c r="E633" s="5" t="s">
        <v>31</v>
      </c>
      <c r="F633" s="6">
        <v>10000</v>
      </c>
      <c r="G633" s="6">
        <v>10000</v>
      </c>
      <c r="H633" s="6">
        <v>0</v>
      </c>
      <c r="I633" s="6"/>
      <c r="J633" s="6">
        <f t="shared" si="10"/>
        <v>10000</v>
      </c>
      <c r="K633" s="6">
        <v>0</v>
      </c>
    </row>
    <row r="634" spans="1:12" x14ac:dyDescent="0.25">
      <c r="A634" s="34" t="s">
        <v>421</v>
      </c>
      <c r="B634" s="33"/>
      <c r="C634" s="33"/>
      <c r="D634" s="33"/>
      <c r="E634" s="33"/>
      <c r="F634" s="7">
        <v>30000</v>
      </c>
      <c r="G634" s="7">
        <v>30000</v>
      </c>
      <c r="H634" s="7">
        <v>17056</v>
      </c>
      <c r="I634" s="7">
        <f>SUM(I631:I633)</f>
        <v>0</v>
      </c>
      <c r="J634" s="8">
        <f t="shared" si="10"/>
        <v>30000</v>
      </c>
      <c r="K634" s="7">
        <v>56.85</v>
      </c>
    </row>
    <row r="635" spans="1:12" x14ac:dyDescent="0.25">
      <c r="A635" s="3" t="s">
        <v>400</v>
      </c>
      <c r="B635" s="3" t="s">
        <v>422</v>
      </c>
      <c r="C635" s="3" t="s">
        <v>212</v>
      </c>
      <c r="D635" s="3" t="s">
        <v>28</v>
      </c>
      <c r="E635" s="5" t="s">
        <v>29</v>
      </c>
      <c r="F635" s="6">
        <v>10000</v>
      </c>
      <c r="G635" s="6">
        <v>9000</v>
      </c>
      <c r="H635" s="6">
        <v>0</v>
      </c>
      <c r="I635" s="6"/>
      <c r="J635" s="6">
        <f t="shared" si="10"/>
        <v>9000</v>
      </c>
      <c r="K635" s="6">
        <v>0</v>
      </c>
    </row>
    <row r="636" spans="1:12" x14ac:dyDescent="0.25">
      <c r="A636" s="3" t="s">
        <v>400</v>
      </c>
      <c r="B636" s="3" t="s">
        <v>422</v>
      </c>
      <c r="C636" s="3" t="s">
        <v>212</v>
      </c>
      <c r="D636" s="3" t="s">
        <v>30</v>
      </c>
      <c r="E636" s="5" t="s">
        <v>31</v>
      </c>
      <c r="F636" s="6">
        <v>50000</v>
      </c>
      <c r="G636" s="6">
        <v>50000</v>
      </c>
      <c r="H636" s="6">
        <v>0</v>
      </c>
      <c r="I636" s="6"/>
      <c r="J636" s="6">
        <f t="shared" si="10"/>
        <v>50000</v>
      </c>
      <c r="K636" s="6">
        <v>0</v>
      </c>
    </row>
    <row r="637" spans="1:12" x14ac:dyDescent="0.25">
      <c r="A637" s="3" t="s">
        <v>400</v>
      </c>
      <c r="B637" s="3" t="s">
        <v>422</v>
      </c>
      <c r="C637" s="3" t="s">
        <v>212</v>
      </c>
      <c r="D637" s="3" t="s">
        <v>38</v>
      </c>
      <c r="E637" s="5" t="s">
        <v>39</v>
      </c>
      <c r="F637" s="6">
        <v>10000</v>
      </c>
      <c r="G637" s="6">
        <v>11000</v>
      </c>
      <c r="H637" s="6">
        <v>47650</v>
      </c>
      <c r="I637" s="6"/>
      <c r="J637" s="6">
        <f t="shared" si="10"/>
        <v>11000</v>
      </c>
      <c r="K637" s="6">
        <v>433.18181818181819</v>
      </c>
    </row>
    <row r="638" spans="1:12" x14ac:dyDescent="0.25">
      <c r="A638" s="34" t="s">
        <v>423</v>
      </c>
      <c r="B638" s="33"/>
      <c r="C638" s="33"/>
      <c r="D638" s="33"/>
      <c r="E638" s="33"/>
      <c r="F638" s="7">
        <v>70000</v>
      </c>
      <c r="G638" s="7">
        <v>70000</v>
      </c>
      <c r="H638" s="7">
        <v>47650</v>
      </c>
      <c r="I638" s="7">
        <f>SUM(I635:I637)</f>
        <v>0</v>
      </c>
      <c r="J638" s="8">
        <f t="shared" si="10"/>
        <v>70000</v>
      </c>
      <c r="K638" s="7">
        <v>68.069999999999993</v>
      </c>
    </row>
    <row r="639" spans="1:12" x14ac:dyDescent="0.25">
      <c r="A639" s="3" t="s">
        <v>400</v>
      </c>
      <c r="B639" s="3" t="s">
        <v>424</v>
      </c>
      <c r="C639" s="3" t="s">
        <v>425</v>
      </c>
      <c r="D639" s="3" t="s">
        <v>30</v>
      </c>
      <c r="E639" s="5" t="s">
        <v>31</v>
      </c>
      <c r="F639" s="6">
        <v>1000</v>
      </c>
      <c r="G639" s="6">
        <v>1000</v>
      </c>
      <c r="H639" s="6">
        <v>0</v>
      </c>
      <c r="I639" s="6"/>
      <c r="J639" s="6">
        <f t="shared" si="10"/>
        <v>1000</v>
      </c>
      <c r="K639" s="6">
        <v>0</v>
      </c>
    </row>
    <row r="640" spans="1:12" x14ac:dyDescent="0.25">
      <c r="A640" s="34" t="s">
        <v>426</v>
      </c>
      <c r="B640" s="33"/>
      <c r="C640" s="33"/>
      <c r="D640" s="33"/>
      <c r="E640" s="33"/>
      <c r="F640" s="7">
        <v>1000</v>
      </c>
      <c r="G640" s="7">
        <v>1000</v>
      </c>
      <c r="H640" s="7">
        <v>0</v>
      </c>
      <c r="I640" s="7">
        <f>SUM(I639)</f>
        <v>0</v>
      </c>
      <c r="J640" s="8">
        <f t="shared" si="10"/>
        <v>1000</v>
      </c>
      <c r="K640" s="7">
        <v>0</v>
      </c>
    </row>
    <row r="641" spans="1:12" x14ac:dyDescent="0.25">
      <c r="A641" s="3" t="s">
        <v>400</v>
      </c>
      <c r="B641" s="3" t="s">
        <v>427</v>
      </c>
      <c r="C641" s="3" t="s">
        <v>428</v>
      </c>
      <c r="D641" s="3" t="s">
        <v>30</v>
      </c>
      <c r="E641" s="5" t="s">
        <v>31</v>
      </c>
      <c r="F641" s="6">
        <v>10000</v>
      </c>
      <c r="G641" s="6">
        <v>37000</v>
      </c>
      <c r="H641" s="6">
        <v>25591.5</v>
      </c>
      <c r="I641" s="6">
        <v>6100</v>
      </c>
      <c r="J641" s="6">
        <f t="shared" si="10"/>
        <v>43100</v>
      </c>
      <c r="K641" s="6">
        <v>69.166216216216213</v>
      </c>
      <c r="L641" t="s">
        <v>446</v>
      </c>
    </row>
    <row r="642" spans="1:12" x14ac:dyDescent="0.25">
      <c r="A642" s="34" t="s">
        <v>429</v>
      </c>
      <c r="B642" s="33"/>
      <c r="C642" s="33"/>
      <c r="D642" s="33"/>
      <c r="E642" s="33"/>
      <c r="F642" s="7">
        <v>10000</v>
      </c>
      <c r="G642" s="7">
        <v>37000</v>
      </c>
      <c r="H642" s="7">
        <v>25591.5</v>
      </c>
      <c r="I642" s="7">
        <f>SUM(I641)</f>
        <v>6100</v>
      </c>
      <c r="J642" s="8">
        <f t="shared" si="10"/>
        <v>43100</v>
      </c>
      <c r="K642" s="7">
        <v>69.17</v>
      </c>
    </row>
    <row r="643" spans="1:12" x14ac:dyDescent="0.25">
      <c r="A643" s="3" t="s">
        <v>400</v>
      </c>
      <c r="B643" s="3" t="s">
        <v>430</v>
      </c>
      <c r="C643" s="3" t="s">
        <v>431</v>
      </c>
      <c r="D643" s="3" t="s">
        <v>59</v>
      </c>
      <c r="E643" s="5" t="s">
        <v>60</v>
      </c>
      <c r="F643" s="6">
        <v>0</v>
      </c>
      <c r="G643" s="6">
        <v>0</v>
      </c>
      <c r="H643" s="6">
        <v>10000</v>
      </c>
      <c r="I643" s="6"/>
      <c r="J643" s="6">
        <f t="shared" si="10"/>
        <v>0</v>
      </c>
      <c r="K643" s="6">
        <v>0</v>
      </c>
    </row>
    <row r="644" spans="1:12" x14ac:dyDescent="0.25">
      <c r="A644" s="3" t="s">
        <v>400</v>
      </c>
      <c r="B644" s="3" t="s">
        <v>430</v>
      </c>
      <c r="C644" s="3" t="s">
        <v>431</v>
      </c>
      <c r="D644" s="3" t="s">
        <v>28</v>
      </c>
      <c r="E644" s="5" t="s">
        <v>29</v>
      </c>
      <c r="F644" s="6">
        <v>2000</v>
      </c>
      <c r="G644" s="6">
        <v>2000</v>
      </c>
      <c r="H644" s="6">
        <v>0</v>
      </c>
      <c r="I644" s="6"/>
      <c r="J644" s="6">
        <f t="shared" si="10"/>
        <v>2000</v>
      </c>
      <c r="K644" s="6">
        <v>0</v>
      </c>
    </row>
    <row r="645" spans="1:12" x14ac:dyDescent="0.25">
      <c r="A645" s="3" t="s">
        <v>400</v>
      </c>
      <c r="B645" s="3" t="s">
        <v>430</v>
      </c>
      <c r="C645" s="3" t="s">
        <v>431</v>
      </c>
      <c r="D645" s="3" t="s">
        <v>30</v>
      </c>
      <c r="E645" s="5" t="s">
        <v>31</v>
      </c>
      <c r="F645" s="6">
        <v>173000</v>
      </c>
      <c r="G645" s="6">
        <v>138000</v>
      </c>
      <c r="H645" s="6">
        <v>86308</v>
      </c>
      <c r="I645" s="6"/>
      <c r="J645" s="6">
        <f t="shared" si="10"/>
        <v>138000</v>
      </c>
      <c r="K645" s="6">
        <v>62.542028985507244</v>
      </c>
    </row>
    <row r="646" spans="1:12" x14ac:dyDescent="0.25">
      <c r="A646" s="3" t="s">
        <v>400</v>
      </c>
      <c r="B646" s="3" t="s">
        <v>430</v>
      </c>
      <c r="C646" s="3" t="s">
        <v>431</v>
      </c>
      <c r="D646" s="3" t="s">
        <v>38</v>
      </c>
      <c r="E646" s="5" t="s">
        <v>39</v>
      </c>
      <c r="F646" s="6">
        <v>5000</v>
      </c>
      <c r="G646" s="6">
        <v>40000</v>
      </c>
      <c r="H646" s="6">
        <v>0</v>
      </c>
      <c r="I646" s="6"/>
      <c r="J646" s="6">
        <f t="shared" si="10"/>
        <v>40000</v>
      </c>
      <c r="K646" s="6">
        <v>0</v>
      </c>
    </row>
    <row r="647" spans="1:12" x14ac:dyDescent="0.25">
      <c r="A647" s="34" t="s">
        <v>432</v>
      </c>
      <c r="B647" s="33"/>
      <c r="C647" s="33"/>
      <c r="D647" s="33"/>
      <c r="E647" s="33"/>
      <c r="F647" s="7">
        <v>180000</v>
      </c>
      <c r="G647" s="7">
        <v>180000</v>
      </c>
      <c r="H647" s="7">
        <v>96308</v>
      </c>
      <c r="I647" s="7">
        <f>SUM(I643:I646)</f>
        <v>0</v>
      </c>
      <c r="J647" s="8">
        <f t="shared" si="10"/>
        <v>180000</v>
      </c>
      <c r="K647" s="7">
        <v>53.5</v>
      </c>
    </row>
    <row r="648" spans="1:12" x14ac:dyDescent="0.25">
      <c r="A648" s="38" t="s">
        <v>433</v>
      </c>
      <c r="B648" s="39"/>
      <c r="C648" s="39"/>
      <c r="D648" s="39"/>
      <c r="E648" s="39"/>
      <c r="F648" s="9">
        <v>3398000</v>
      </c>
      <c r="G648" s="9">
        <v>3555000</v>
      </c>
      <c r="H648" s="9">
        <v>2819744.8</v>
      </c>
      <c r="I648" s="9">
        <f>SUM(I617,I619,I623,I625,I627,I630,I634,I638,I640,I642,I647)</f>
        <v>1100</v>
      </c>
      <c r="J648" s="9">
        <f t="shared" si="10"/>
        <v>3556100</v>
      </c>
      <c r="K648" s="9">
        <v>79.319999999999993</v>
      </c>
    </row>
    <row r="649" spans="1:12" x14ac:dyDescent="0.25">
      <c r="A649" s="3" t="s">
        <v>434</v>
      </c>
      <c r="B649" s="3" t="s">
        <v>435</v>
      </c>
      <c r="C649" s="3" t="s">
        <v>170</v>
      </c>
      <c r="D649" s="3" t="s">
        <v>30</v>
      </c>
      <c r="E649" s="5" t="s">
        <v>31</v>
      </c>
      <c r="F649" s="6">
        <v>7000</v>
      </c>
      <c r="G649" s="6">
        <v>7000</v>
      </c>
      <c r="H649" s="6">
        <v>0</v>
      </c>
      <c r="I649" s="6"/>
      <c r="J649" s="6">
        <f t="shared" si="10"/>
        <v>7000</v>
      </c>
      <c r="K649" s="6">
        <v>0</v>
      </c>
    </row>
    <row r="650" spans="1:12" x14ac:dyDescent="0.25">
      <c r="A650" s="34" t="s">
        <v>436</v>
      </c>
      <c r="B650" s="33"/>
      <c r="C650" s="33"/>
      <c r="D650" s="33"/>
      <c r="E650" s="33"/>
      <c r="F650" s="7">
        <v>7000</v>
      </c>
      <c r="G650" s="7">
        <v>7000</v>
      </c>
      <c r="H650" s="7">
        <v>0</v>
      </c>
      <c r="I650" s="7">
        <f>SUM(I649)</f>
        <v>0</v>
      </c>
      <c r="J650" s="8">
        <f t="shared" si="10"/>
        <v>7000</v>
      </c>
      <c r="K650" s="7">
        <v>0</v>
      </c>
    </row>
    <row r="651" spans="1:12" x14ac:dyDescent="0.25">
      <c r="A651" s="38" t="s">
        <v>437</v>
      </c>
      <c r="B651" s="39"/>
      <c r="C651" s="39"/>
      <c r="D651" s="39"/>
      <c r="E651" s="39"/>
      <c r="F651" s="9">
        <v>7000</v>
      </c>
      <c r="G651" s="9">
        <v>7000</v>
      </c>
      <c r="H651" s="9">
        <v>0</v>
      </c>
      <c r="I651" s="9">
        <f>SUM(I650)</f>
        <v>0</v>
      </c>
      <c r="J651" s="9">
        <f t="shared" si="10"/>
        <v>7000</v>
      </c>
      <c r="K651" s="9">
        <v>0</v>
      </c>
    </row>
    <row r="652" spans="1:12" x14ac:dyDescent="0.25">
      <c r="A652" s="47" t="s">
        <v>438</v>
      </c>
      <c r="B652" s="48"/>
      <c r="C652" s="48"/>
      <c r="D652" s="48"/>
      <c r="E652" s="48"/>
      <c r="F652" s="10">
        <v>70801332</v>
      </c>
      <c r="G652" s="10">
        <v>85835610</v>
      </c>
      <c r="H652" s="10">
        <v>45785197.469999999</v>
      </c>
      <c r="I652" s="10">
        <f>SUM(I39,I49,I186,I262,I275,I377,I560,I576,I585,I594,I610,I648,I651)</f>
        <v>-23675863</v>
      </c>
      <c r="J652" s="10">
        <f t="shared" ref="J652" si="11">G652+I652</f>
        <v>62159747</v>
      </c>
      <c r="K652" s="10">
        <v>53.34</v>
      </c>
    </row>
    <row r="653" spans="1:12" x14ac:dyDescent="0.25">
      <c r="A653" s="49"/>
      <c r="B653" s="35"/>
      <c r="C653" s="35"/>
      <c r="D653" s="35"/>
      <c r="E653" s="35"/>
      <c r="F653" s="35"/>
      <c r="G653" s="35"/>
      <c r="H653" s="35"/>
      <c r="J653" s="50"/>
      <c r="K653" s="35"/>
    </row>
    <row r="654" spans="1:12" s="15" customFormat="1" x14ac:dyDescent="0.25">
      <c r="A654" s="15" t="s">
        <v>451</v>
      </c>
      <c r="E654" s="15" t="s">
        <v>454</v>
      </c>
      <c r="F654" s="17">
        <v>400000</v>
      </c>
      <c r="G654" s="17">
        <v>400000</v>
      </c>
      <c r="J654" s="17">
        <v>400000</v>
      </c>
    </row>
    <row r="655" spans="1:12" s="15" customFormat="1" x14ac:dyDescent="0.25">
      <c r="E655" s="15" t="s">
        <v>455</v>
      </c>
      <c r="F655" s="17">
        <v>243000</v>
      </c>
      <c r="G655" s="17">
        <v>234000</v>
      </c>
      <c r="H655" s="17"/>
      <c r="I655" s="17"/>
      <c r="J655" s="17">
        <v>234000</v>
      </c>
    </row>
    <row r="656" spans="1:12" s="15" customFormat="1" x14ac:dyDescent="0.25">
      <c r="E656" s="15" t="s">
        <v>456</v>
      </c>
      <c r="F656" s="17">
        <v>280000</v>
      </c>
      <c r="G656" s="17">
        <v>273000</v>
      </c>
      <c r="H656" s="17"/>
      <c r="I656" s="17"/>
      <c r="J656" s="17">
        <v>273000</v>
      </c>
    </row>
    <row r="657" spans="1:10" ht="28.5" customHeight="1" x14ac:dyDescent="0.25">
      <c r="A657" s="31" t="s">
        <v>451</v>
      </c>
      <c r="B657" s="31"/>
      <c r="C657" s="31"/>
      <c r="D657">
        <v>8115</v>
      </c>
      <c r="E657" t="s">
        <v>452</v>
      </c>
      <c r="J657" s="29">
        <v>24264921</v>
      </c>
    </row>
    <row r="659" spans="1:10" x14ac:dyDescent="0.25">
      <c r="E659" s="25" t="s">
        <v>453</v>
      </c>
      <c r="F659" s="25"/>
      <c r="G659" s="25"/>
      <c r="H659" s="25"/>
      <c r="I659" s="25"/>
      <c r="J659" s="26">
        <f>SUM(J652,J654,J655,J656,J657)</f>
        <v>87331668</v>
      </c>
    </row>
  </sheetData>
  <mergeCells count="130">
    <mergeCell ref="L343:M346"/>
    <mergeCell ref="L309:M312"/>
    <mergeCell ref="A651:E651"/>
    <mergeCell ref="A652:E652"/>
    <mergeCell ref="A653:H653"/>
    <mergeCell ref="J653:K653"/>
    <mergeCell ref="A640:E640"/>
    <mergeCell ref="A642:E642"/>
    <mergeCell ref="A647:E647"/>
    <mergeCell ref="A648:E648"/>
    <mergeCell ref="A650:E650"/>
    <mergeCell ref="A625:E625"/>
    <mergeCell ref="A627:E627"/>
    <mergeCell ref="A630:E630"/>
    <mergeCell ref="A634:E634"/>
    <mergeCell ref="A638:E638"/>
    <mergeCell ref="A609:E609"/>
    <mergeCell ref="A610:E610"/>
    <mergeCell ref="A617:E617"/>
    <mergeCell ref="A619:E619"/>
    <mergeCell ref="A623:E623"/>
    <mergeCell ref="A597:E597"/>
    <mergeCell ref="A600:E600"/>
    <mergeCell ref="A603:E603"/>
    <mergeCell ref="A607:E607"/>
    <mergeCell ref="A585:E585"/>
    <mergeCell ref="A587:E587"/>
    <mergeCell ref="A589:E589"/>
    <mergeCell ref="A593:E593"/>
    <mergeCell ref="A594:E594"/>
    <mergeCell ref="A571:E571"/>
    <mergeCell ref="A573:E573"/>
    <mergeCell ref="A575:E575"/>
    <mergeCell ref="A576:E576"/>
    <mergeCell ref="A584:E584"/>
    <mergeCell ref="A560:E560"/>
    <mergeCell ref="A562:E562"/>
    <mergeCell ref="A564:E564"/>
    <mergeCell ref="A566:E566"/>
    <mergeCell ref="A568:E568"/>
    <mergeCell ref="A516:E516"/>
    <mergeCell ref="A527:E527"/>
    <mergeCell ref="A538:E538"/>
    <mergeCell ref="A549:E549"/>
    <mergeCell ref="A559:E559"/>
    <mergeCell ref="A462:E462"/>
    <mergeCell ref="A497:E497"/>
    <mergeCell ref="A499:E499"/>
    <mergeCell ref="A503:E503"/>
    <mergeCell ref="A505:E505"/>
    <mergeCell ref="A412:E412"/>
    <mergeCell ref="A421:E421"/>
    <mergeCell ref="A429:E429"/>
    <mergeCell ref="A445:E445"/>
    <mergeCell ref="A455:E455"/>
    <mergeCell ref="A373:E373"/>
    <mergeCell ref="A376:E376"/>
    <mergeCell ref="A377:E377"/>
    <mergeCell ref="A388:E388"/>
    <mergeCell ref="A396:E396"/>
    <mergeCell ref="A340:E340"/>
    <mergeCell ref="A342:E342"/>
    <mergeCell ref="A356:E356"/>
    <mergeCell ref="A365:E365"/>
    <mergeCell ref="A334:E334"/>
    <mergeCell ref="A253:E253"/>
    <mergeCell ref="A256:E256"/>
    <mergeCell ref="A225:E225"/>
    <mergeCell ref="A229:E229"/>
    <mergeCell ref="A231:E231"/>
    <mergeCell ref="A233:E233"/>
    <mergeCell ref="A244:E244"/>
    <mergeCell ref="A270:E270"/>
    <mergeCell ref="A274:E274"/>
    <mergeCell ref="A306:E306"/>
    <mergeCell ref="A308:E308"/>
    <mergeCell ref="A317:E317"/>
    <mergeCell ref="A327:E327"/>
    <mergeCell ref="A330:E330"/>
    <mergeCell ref="A275:E275"/>
    <mergeCell ref="A282:E282"/>
    <mergeCell ref="A302:E302"/>
    <mergeCell ref="A259:E259"/>
    <mergeCell ref="A261:E261"/>
    <mergeCell ref="A262:E262"/>
    <mergeCell ref="A266:E266"/>
    <mergeCell ref="A268:E268"/>
    <mergeCell ref="A272:E272"/>
    <mergeCell ref="A222:E222"/>
    <mergeCell ref="A185:E185"/>
    <mergeCell ref="A186:E186"/>
    <mergeCell ref="A190:E190"/>
    <mergeCell ref="A201:E201"/>
    <mergeCell ref="A208:E208"/>
    <mergeCell ref="A246:E246"/>
    <mergeCell ref="A248:E248"/>
    <mergeCell ref="A250:E250"/>
    <mergeCell ref="A76:E76"/>
    <mergeCell ref="A78:E78"/>
    <mergeCell ref="A86:E86"/>
    <mergeCell ref="A99:E99"/>
    <mergeCell ref="A116:E116"/>
    <mergeCell ref="A212:E212"/>
    <mergeCell ref="A215:E215"/>
    <mergeCell ref="A217:E217"/>
    <mergeCell ref="A220:E220"/>
    <mergeCell ref="A657:C657"/>
    <mergeCell ref="B4:K4"/>
    <mergeCell ref="A7:E7"/>
    <mergeCell ref="A9:E9"/>
    <mergeCell ref="A1:A2"/>
    <mergeCell ref="B1:H1"/>
    <mergeCell ref="K1:K2"/>
    <mergeCell ref="B2:H2"/>
    <mergeCell ref="A3:K3"/>
    <mergeCell ref="A42:E42"/>
    <mergeCell ref="A48:E48"/>
    <mergeCell ref="A49:E49"/>
    <mergeCell ref="A63:E63"/>
    <mergeCell ref="A68:E68"/>
    <mergeCell ref="A13:E13"/>
    <mergeCell ref="A15:E15"/>
    <mergeCell ref="A18:E18"/>
    <mergeCell ref="A38:E38"/>
    <mergeCell ref="A39:E39"/>
    <mergeCell ref="A129:E129"/>
    <mergeCell ref="A149:E149"/>
    <mergeCell ref="A164:E164"/>
    <mergeCell ref="A166:E166"/>
    <mergeCell ref="A171:E17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51FAC8C302A94B973C770997A159E1" ma:contentTypeVersion="0" ma:contentTypeDescription="Vytvoří nový dokument" ma:contentTypeScope="" ma:versionID="a596de9252497c3a4785e8d65aa03d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54F9C-34D3-49A4-9288-674F03F2A989}">
  <ds:schemaRefs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66C9D2-F15D-4F16-9488-D82CFD9C7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99B61-F49C-4DC7-919D-28E037E1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Výdaje</vt:lpstr>
      <vt:lpstr>Výdaje!Názvy_tisku</vt:lpstr>
      <vt:lpstr>Výdaje!Oblast_tisku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2017-12-15T09:22:21Z</cp:lastPrinted>
  <dcterms:created xsi:type="dcterms:W3CDTF">2017-11-15T11:42:18Z</dcterms:created>
  <dcterms:modified xsi:type="dcterms:W3CDTF">2017-12-15T09:22:23Z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0x010100D051FAC8C302A94B973C770997A159E1</vt:lpwstr>
  </property>
</Properties>
</file>