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Vedouci FO\ZŠ\Rozpočet\2025\"/>
    </mc:Choice>
  </mc:AlternateContent>
  <xr:revisionPtr revIDLastSave="0" documentId="13_ncr:1_{D041F849-BD31-42E3-8E56-1B9DD8BE2964}" xr6:coauthVersionLast="47" xr6:coauthVersionMax="47" xr10:uidLastSave="{00000000-0000-0000-0000-000000000000}"/>
  <bookViews>
    <workbookView xWindow="-120" yWindow="-120" windowWidth="29040" windowHeight="15840" xr2:uid="{E06B24C5-293E-4709-9850-699D9885B9FE}"/>
  </bookViews>
  <sheets>
    <sheet name="Sestava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3" i="2" l="1"/>
  <c r="F173" i="2"/>
  <c r="H173" i="2" s="1"/>
  <c r="G173" i="2"/>
  <c r="D173" i="2"/>
  <c r="E172" i="2"/>
  <c r="F172" i="2"/>
  <c r="G172" i="2"/>
  <c r="D172" i="2"/>
  <c r="F164" i="2"/>
  <c r="G164" i="2"/>
  <c r="E164" i="2"/>
  <c r="F158" i="2"/>
  <c r="G158" i="2"/>
  <c r="F156" i="2"/>
  <c r="G156" i="2"/>
  <c r="E158" i="2"/>
  <c r="E156" i="2"/>
  <c r="F150" i="2"/>
  <c r="G150" i="2"/>
  <c r="E150" i="2"/>
  <c r="F148" i="2"/>
  <c r="E148" i="2"/>
  <c r="G141" i="2"/>
  <c r="G142" i="2"/>
  <c r="G143" i="2"/>
  <c r="G144" i="2"/>
  <c r="G145" i="2"/>
  <c r="G148" i="2" s="1"/>
  <c r="G146" i="2"/>
  <c r="G147" i="2"/>
  <c r="G140" i="2"/>
  <c r="I166" i="2"/>
  <c r="I158" i="2"/>
  <c r="I150" i="2"/>
  <c r="J165" i="2"/>
  <c r="K165" i="2" s="1"/>
  <c r="J157" i="2"/>
  <c r="J158" i="2" s="1"/>
  <c r="K158" i="2" s="1"/>
  <c r="J149" i="2"/>
  <c r="K149" i="2" s="1"/>
  <c r="I164" i="2"/>
  <c r="I156" i="2"/>
  <c r="I148" i="2"/>
  <c r="J141" i="2"/>
  <c r="K141" i="2" s="1"/>
  <c r="J142" i="2"/>
  <c r="K142" i="2" s="1"/>
  <c r="J143" i="2"/>
  <c r="K143" i="2" s="1"/>
  <c r="J144" i="2"/>
  <c r="K144" i="2" s="1"/>
  <c r="J145" i="2"/>
  <c r="K145" i="2" s="1"/>
  <c r="J146" i="2"/>
  <c r="K146" i="2" s="1"/>
  <c r="J147" i="2"/>
  <c r="K147" i="2" s="1"/>
  <c r="J151" i="2"/>
  <c r="J156" i="2" s="1"/>
  <c r="J152" i="2"/>
  <c r="K152" i="2" s="1"/>
  <c r="J153" i="2"/>
  <c r="K153" i="2" s="1"/>
  <c r="J154" i="2"/>
  <c r="K154" i="2" s="1"/>
  <c r="J155" i="2"/>
  <c r="K155" i="2" s="1"/>
  <c r="J159" i="2"/>
  <c r="K159" i="2" s="1"/>
  <c r="J160" i="2"/>
  <c r="K160" i="2" s="1"/>
  <c r="J161" i="2"/>
  <c r="K161" i="2" s="1"/>
  <c r="J162" i="2"/>
  <c r="K162" i="2" s="1"/>
  <c r="J163" i="2"/>
  <c r="K163" i="2" s="1"/>
  <c r="J140" i="2"/>
  <c r="K140" i="2" s="1"/>
  <c r="F81" i="2"/>
  <c r="G81" i="2"/>
  <c r="F77" i="2"/>
  <c r="G77" i="2"/>
  <c r="F71" i="2"/>
  <c r="G71" i="2"/>
  <c r="E71" i="2"/>
  <c r="E91" i="2"/>
  <c r="E89" i="2"/>
  <c r="E83" i="2"/>
  <c r="E81" i="2"/>
  <c r="E79" i="2"/>
  <c r="E77" i="2"/>
  <c r="F132" i="2"/>
  <c r="G129" i="2"/>
  <c r="G132" i="2" s="1"/>
  <c r="I134" i="2"/>
  <c r="I132" i="2"/>
  <c r="I127" i="2"/>
  <c r="I125" i="2"/>
  <c r="I121" i="2"/>
  <c r="I119" i="2"/>
  <c r="I115" i="2"/>
  <c r="I113" i="2"/>
  <c r="I107" i="2"/>
  <c r="I105" i="2"/>
  <c r="J106" i="2"/>
  <c r="J107" i="2" s="1"/>
  <c r="J108" i="2"/>
  <c r="K108" i="2" s="1"/>
  <c r="J109" i="2"/>
  <c r="K109" i="2" s="1"/>
  <c r="J110" i="2"/>
  <c r="K110" i="2" s="1"/>
  <c r="J111" i="2"/>
  <c r="K111" i="2" s="1"/>
  <c r="J112" i="2"/>
  <c r="K112" i="2" s="1"/>
  <c r="J114" i="2"/>
  <c r="J115" i="2" s="1"/>
  <c r="K115" i="2" s="1"/>
  <c r="J116" i="2"/>
  <c r="K116" i="2" s="1"/>
  <c r="J117" i="2"/>
  <c r="K117" i="2" s="1"/>
  <c r="J118" i="2"/>
  <c r="K118" i="2" s="1"/>
  <c r="J120" i="2"/>
  <c r="K120" i="2" s="1"/>
  <c r="J122" i="2"/>
  <c r="K122" i="2" s="1"/>
  <c r="J123" i="2"/>
  <c r="K123" i="2" s="1"/>
  <c r="J124" i="2"/>
  <c r="K124" i="2" s="1"/>
  <c r="J126" i="2"/>
  <c r="J127" i="2" s="1"/>
  <c r="K127" i="2" s="1"/>
  <c r="J128" i="2"/>
  <c r="J129" i="2"/>
  <c r="K129" i="2" s="1"/>
  <c r="J130" i="2"/>
  <c r="K130" i="2" s="1"/>
  <c r="J131" i="2"/>
  <c r="K131" i="2" s="1"/>
  <c r="J133" i="2"/>
  <c r="K133" i="2" s="1"/>
  <c r="J98" i="2"/>
  <c r="K98" i="2" s="1"/>
  <c r="J99" i="2"/>
  <c r="K99" i="2" s="1"/>
  <c r="J100" i="2"/>
  <c r="K100" i="2" s="1"/>
  <c r="J101" i="2"/>
  <c r="K101" i="2" s="1"/>
  <c r="J102" i="2"/>
  <c r="K102" i="2" s="1"/>
  <c r="J103" i="2"/>
  <c r="K103" i="2" s="1"/>
  <c r="J104" i="2"/>
  <c r="K104" i="2" s="1"/>
  <c r="J97" i="2"/>
  <c r="K97" i="2" s="1"/>
  <c r="J62" i="2"/>
  <c r="K62" i="2" s="1"/>
  <c r="J63" i="2"/>
  <c r="K63" i="2" s="1"/>
  <c r="J64" i="2"/>
  <c r="K64" i="2" s="1"/>
  <c r="J65" i="2"/>
  <c r="K65" i="2" s="1"/>
  <c r="J66" i="2"/>
  <c r="K66" i="2" s="1"/>
  <c r="J67" i="2"/>
  <c r="K67" i="2" s="1"/>
  <c r="J68" i="2"/>
  <c r="K68" i="2" s="1"/>
  <c r="J61" i="2"/>
  <c r="K61" i="2" s="1"/>
  <c r="I91" i="2"/>
  <c r="J90" i="2"/>
  <c r="K90" i="2" s="1"/>
  <c r="I89" i="2"/>
  <c r="J85" i="2"/>
  <c r="K85" i="2" s="1"/>
  <c r="J86" i="2"/>
  <c r="K86" i="2" s="1"/>
  <c r="J87" i="2"/>
  <c r="K87" i="2" s="1"/>
  <c r="J88" i="2"/>
  <c r="K88" i="2" s="1"/>
  <c r="J84" i="2"/>
  <c r="I83" i="2"/>
  <c r="J82" i="2"/>
  <c r="J83" i="2" s="1"/>
  <c r="K83" i="2" s="1"/>
  <c r="I81" i="2"/>
  <c r="J80" i="2"/>
  <c r="K80" i="2" s="1"/>
  <c r="I79" i="2"/>
  <c r="J78" i="2"/>
  <c r="J79" i="2" s="1"/>
  <c r="K79" i="2" s="1"/>
  <c r="I77" i="2"/>
  <c r="J73" i="2"/>
  <c r="K73" i="2" s="1"/>
  <c r="J74" i="2"/>
  <c r="K74" i="2" s="1"/>
  <c r="J75" i="2"/>
  <c r="K75" i="2" s="1"/>
  <c r="J76" i="2"/>
  <c r="K76" i="2" s="1"/>
  <c r="J72" i="2"/>
  <c r="I71" i="2"/>
  <c r="J70" i="2"/>
  <c r="K70" i="2" s="1"/>
  <c r="I69" i="2"/>
  <c r="F41" i="2"/>
  <c r="H41" i="2" s="1"/>
  <c r="G36" i="2"/>
  <c r="G37" i="2"/>
  <c r="G38" i="2"/>
  <c r="G39" i="2"/>
  <c r="G40" i="2"/>
  <c r="G35" i="2"/>
  <c r="G62" i="2"/>
  <c r="G63" i="2"/>
  <c r="G64" i="2"/>
  <c r="G65" i="2"/>
  <c r="G66" i="2"/>
  <c r="G67" i="2"/>
  <c r="G68" i="2"/>
  <c r="G61" i="2"/>
  <c r="E69" i="2"/>
  <c r="F69" i="2"/>
  <c r="D69" i="2"/>
  <c r="I50" i="2"/>
  <c r="J50" i="2" s="1"/>
  <c r="K50" i="2" s="1"/>
  <c r="I48" i="2"/>
  <c r="J48" i="2" s="1"/>
  <c r="K48" i="2" s="1"/>
  <c r="I47" i="2"/>
  <c r="J54" i="2"/>
  <c r="K54" i="2" s="1"/>
  <c r="I55" i="2"/>
  <c r="I53" i="2"/>
  <c r="J52" i="2"/>
  <c r="K52" i="2" s="1"/>
  <c r="J46" i="2"/>
  <c r="K46" i="2" s="1"/>
  <c r="J49" i="2"/>
  <c r="K49" i="2" s="1"/>
  <c r="J45" i="2"/>
  <c r="K45" i="2" s="1"/>
  <c r="J44" i="2"/>
  <c r="K44" i="2" s="1"/>
  <c r="J42" i="2"/>
  <c r="J43" i="2" s="1"/>
  <c r="K43" i="2" s="1"/>
  <c r="I43" i="2"/>
  <c r="J36" i="2"/>
  <c r="J37" i="2"/>
  <c r="J38" i="2"/>
  <c r="K38" i="2" s="1"/>
  <c r="J39" i="2"/>
  <c r="K39" i="2" s="1"/>
  <c r="J40" i="2"/>
  <c r="K40" i="2" s="1"/>
  <c r="J35" i="2"/>
  <c r="I41" i="2"/>
  <c r="I34" i="2"/>
  <c r="J33" i="2"/>
  <c r="J34" i="2" s="1"/>
  <c r="K34" i="2" s="1"/>
  <c r="I32" i="2"/>
  <c r="J31" i="2"/>
  <c r="K31" i="2" s="1"/>
  <c r="J27" i="2"/>
  <c r="K27" i="2" s="1"/>
  <c r="J28" i="2"/>
  <c r="K28" i="2" s="1"/>
  <c r="J29" i="2"/>
  <c r="K29" i="2" s="1"/>
  <c r="J26" i="2"/>
  <c r="K26" i="2" s="1"/>
  <c r="I30" i="2"/>
  <c r="I25" i="2"/>
  <c r="J20" i="2"/>
  <c r="K20" i="2" s="1"/>
  <c r="J21" i="2"/>
  <c r="K21" i="2" s="1"/>
  <c r="J22" i="2"/>
  <c r="K22" i="2" s="1"/>
  <c r="J23" i="2"/>
  <c r="K23" i="2" s="1"/>
  <c r="J24" i="2"/>
  <c r="K24" i="2" s="1"/>
  <c r="J19" i="2"/>
  <c r="K19" i="2" s="1"/>
  <c r="J17" i="2"/>
  <c r="J18" i="2" s="1"/>
  <c r="J7" i="2"/>
  <c r="K7" i="2" s="1"/>
  <c r="J8" i="2"/>
  <c r="K8" i="2" s="1"/>
  <c r="J9" i="2"/>
  <c r="K9" i="2" s="1"/>
  <c r="J10" i="2"/>
  <c r="J11" i="2"/>
  <c r="K11" i="2" s="1"/>
  <c r="J12" i="2"/>
  <c r="K12" i="2" s="1"/>
  <c r="J13" i="2"/>
  <c r="K13" i="2" s="1"/>
  <c r="J14" i="2"/>
  <c r="K14" i="2" s="1"/>
  <c r="J15" i="2"/>
  <c r="K15" i="2" s="1"/>
  <c r="J6" i="2"/>
  <c r="K6" i="2" s="1"/>
  <c r="I16" i="2"/>
  <c r="E25" i="2"/>
  <c r="F25" i="2"/>
  <c r="G25" i="2"/>
  <c r="D25" i="2"/>
  <c r="E18" i="2"/>
  <c r="F18" i="2"/>
  <c r="G18" i="2"/>
  <c r="D18" i="2"/>
  <c r="H56" i="2"/>
  <c r="H53" i="2"/>
  <c r="H52" i="2"/>
  <c r="H43" i="2"/>
  <c r="H42" i="2"/>
  <c r="H34" i="2"/>
  <c r="H33" i="2"/>
  <c r="H30" i="2"/>
  <c r="H29" i="2"/>
  <c r="H28" i="2"/>
  <c r="H27" i="2"/>
  <c r="H26" i="2"/>
  <c r="H17" i="2"/>
  <c r="H19" i="2"/>
  <c r="H20" i="2"/>
  <c r="G7" i="2"/>
  <c r="G8" i="2"/>
  <c r="G9" i="2"/>
  <c r="G11" i="2"/>
  <c r="G12" i="2"/>
  <c r="G13" i="2"/>
  <c r="G14" i="2"/>
  <c r="G15" i="2"/>
  <c r="G6" i="2"/>
  <c r="F10" i="2"/>
  <c r="G10" i="2" s="1"/>
  <c r="H7" i="2"/>
  <c r="H8" i="2"/>
  <c r="H9" i="2"/>
  <c r="H11" i="2"/>
  <c r="H12" i="2"/>
  <c r="H13" i="2"/>
  <c r="H14" i="2"/>
  <c r="H15" i="2"/>
  <c r="H21" i="2"/>
  <c r="H22" i="2"/>
  <c r="H23" i="2"/>
  <c r="H24" i="2"/>
  <c r="H31" i="2"/>
  <c r="H32" i="2"/>
  <c r="H35" i="2"/>
  <c r="H36" i="2"/>
  <c r="H37" i="2"/>
  <c r="H38" i="2"/>
  <c r="H39" i="2"/>
  <c r="H40" i="2"/>
  <c r="H44" i="2"/>
  <c r="H45" i="2"/>
  <c r="H46" i="2"/>
  <c r="H47" i="2"/>
  <c r="H48" i="2"/>
  <c r="H49" i="2"/>
  <c r="H50" i="2"/>
  <c r="H51" i="2"/>
  <c r="H54" i="2"/>
  <c r="H55" i="2"/>
  <c r="H57" i="2"/>
  <c r="H6" i="2"/>
  <c r="E16" i="2"/>
  <c r="D16" i="2"/>
  <c r="J91" i="2" l="1"/>
  <c r="K91" i="2" s="1"/>
  <c r="K151" i="2"/>
  <c r="I168" i="2"/>
  <c r="J164" i="2"/>
  <c r="J166" i="2"/>
  <c r="K166" i="2" s="1"/>
  <c r="I167" i="2"/>
  <c r="J167" i="2" s="1"/>
  <c r="K167" i="2" s="1"/>
  <c r="I136" i="2"/>
  <c r="J121" i="2"/>
  <c r="K121" i="2" s="1"/>
  <c r="K164" i="2"/>
  <c r="J150" i="2"/>
  <c r="K156" i="2"/>
  <c r="K157" i="2"/>
  <c r="H172" i="2"/>
  <c r="J148" i="2"/>
  <c r="K148" i="2" s="1"/>
  <c r="I135" i="2"/>
  <c r="K126" i="2"/>
  <c r="K107" i="2"/>
  <c r="J113" i="2"/>
  <c r="K113" i="2" s="1"/>
  <c r="K114" i="2"/>
  <c r="J134" i="2"/>
  <c r="K134" i="2" s="1"/>
  <c r="J105" i="2"/>
  <c r="K105" i="2" s="1"/>
  <c r="J125" i="2"/>
  <c r="K125" i="2" s="1"/>
  <c r="K106" i="2"/>
  <c r="J119" i="2"/>
  <c r="K119" i="2" s="1"/>
  <c r="J132" i="2"/>
  <c r="K132" i="2" s="1"/>
  <c r="K128" i="2"/>
  <c r="I92" i="2"/>
  <c r="J77" i="2"/>
  <c r="K77" i="2" s="1"/>
  <c r="J89" i="2"/>
  <c r="K89" i="2" s="1"/>
  <c r="K72" i="2"/>
  <c r="J71" i="2"/>
  <c r="K84" i="2"/>
  <c r="K78" i="2"/>
  <c r="J81" i="2"/>
  <c r="K81" i="2" s="1"/>
  <c r="J69" i="2"/>
  <c r="K82" i="2"/>
  <c r="G41" i="2"/>
  <c r="H25" i="2"/>
  <c r="G69" i="2"/>
  <c r="K17" i="2"/>
  <c r="K18" i="2" s="1"/>
  <c r="K10" i="2"/>
  <c r="I51" i="2"/>
  <c r="I56" i="2" s="1"/>
  <c r="J32" i="2"/>
  <c r="K32" i="2" s="1"/>
  <c r="H18" i="2"/>
  <c r="K42" i="2"/>
  <c r="J53" i="2"/>
  <c r="K53" i="2" s="1"/>
  <c r="I57" i="2"/>
  <c r="J41" i="2"/>
  <c r="K41" i="2" s="1"/>
  <c r="J25" i="2"/>
  <c r="K25" i="2" s="1"/>
  <c r="J30" i="2"/>
  <c r="K30" i="2" s="1"/>
  <c r="J55" i="2"/>
  <c r="K55" i="2" s="1"/>
  <c r="K33" i="2"/>
  <c r="J47" i="2"/>
  <c r="K47" i="2" s="1"/>
  <c r="J16" i="2"/>
  <c r="H10" i="2"/>
  <c r="G16" i="2"/>
  <c r="F16" i="2"/>
  <c r="H16" i="2" s="1"/>
  <c r="K150" i="2" l="1"/>
  <c r="J168" i="2"/>
  <c r="K168" i="2" s="1"/>
  <c r="I172" i="2"/>
  <c r="I173" i="2"/>
  <c r="J136" i="2"/>
  <c r="K136" i="2" s="1"/>
  <c r="J92" i="2"/>
  <c r="K92" i="2" s="1"/>
  <c r="J135" i="2"/>
  <c r="K135" i="2" s="1"/>
  <c r="K69" i="2"/>
  <c r="K71" i="2"/>
  <c r="J93" i="2"/>
  <c r="K93" i="2" s="1"/>
  <c r="J57" i="2"/>
  <c r="K16" i="2"/>
  <c r="J51" i="2"/>
  <c r="J56" i="2" s="1"/>
  <c r="K57" i="2" l="1"/>
  <c r="J173" i="2"/>
  <c r="K173" i="2" s="1"/>
  <c r="K56" i="2"/>
  <c r="J172" i="2"/>
  <c r="K172" i="2" s="1"/>
  <c r="K51" i="2"/>
</calcChain>
</file>

<file path=xl/sharedStrings.xml><?xml version="1.0" encoding="utf-8"?>
<sst xmlns="http://schemas.openxmlformats.org/spreadsheetml/2006/main" count="449" uniqueCount="87">
  <si>
    <t>60336293 Základní  škola a Mateřská škola Štramberk</t>
  </si>
  <si>
    <t>Zauličí 485 Štramberk</t>
  </si>
  <si>
    <t>UZ</t>
  </si>
  <si>
    <t>SU</t>
  </si>
  <si>
    <t>Popis</t>
  </si>
  <si>
    <t>SP</t>
  </si>
  <si>
    <t>UP</t>
  </si>
  <si>
    <t>Skutečnost</t>
  </si>
  <si>
    <t>UP - skutečnost</t>
  </si>
  <si>
    <t>Skut./UP (%)</t>
  </si>
  <si>
    <t>00002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</si>
  <si>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</si>
  <si>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</si>
  <si>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</si>
  <si>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</si>
  <si>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</si>
  <si>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</si>
  <si>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</si>
  <si>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</si>
  <si>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</si>
  <si>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</si>
  <si>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</si>
  <si>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</si>
  <si>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</si>
  <si>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</si>
  <si>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</si>
  <si>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Odpisy dlouhodobého majetku</t>
  </si>
  <si>
    <t>558</t>
  </si>
  <si>
    <t>Náklady z drobného dlouhodobého majetku</t>
  </si>
  <si>
    <t>569</t>
  </si>
  <si>
    <t>Ostatní finanční náklady</t>
  </si>
  <si>
    <t>00004</t>
  </si>
  <si>
    <t>00007</t>
  </si>
  <si>
    <t>33063</t>
  </si>
  <si>
    <t>524</t>
  </si>
  <si>
    <t>Zákonné sociální pojištění</t>
  </si>
  <si>
    <t>33353</t>
  </si>
  <si>
    <t>525</t>
  </si>
  <si>
    <t>Jiné sociální pojištění</t>
  </si>
  <si>
    <t>527</t>
  </si>
  <si>
    <t>Zákonné sociální náklady</t>
  </si>
  <si>
    <t>Náklady celkem</t>
  </si>
  <si>
    <t>672</t>
  </si>
  <si>
    <t>Výnosy vybraných místních vládních institucí z transferů</t>
  </si>
  <si>
    <t>602</t>
  </si>
  <si>
    <t>Výnosy z prodeje služeb</t>
  </si>
  <si>
    <t>609</t>
  </si>
  <si>
    <t>Jiné výnosy z vlastních výkonů</t>
  </si>
  <si>
    <t>649</t>
  </si>
  <si>
    <t>Ostatní  výnosy z činnosti</t>
  </si>
  <si>
    <t>662</t>
  </si>
  <si>
    <t>Úroky</t>
  </si>
  <si>
    <t>00403</t>
  </si>
  <si>
    <t>UZ 00403 Rozpuštění inv. transféru</t>
  </si>
  <si>
    <t>Výnosy celkem</t>
  </si>
  <si>
    <t>00006</t>
  </si>
  <si>
    <t>648</t>
  </si>
  <si>
    <t>Čerpání fondů</t>
  </si>
  <si>
    <t>RO.Č. 1</t>
  </si>
  <si>
    <t>UP.Č. 1</t>
  </si>
  <si>
    <t>Skut../UP (%) Č. 1</t>
  </si>
  <si>
    <t>Mateřská škola Zauličí čp. 185</t>
  </si>
  <si>
    <t xml:space="preserve">Základní škola </t>
  </si>
  <si>
    <t>Mateřská škola Bařiny čp. 571</t>
  </si>
  <si>
    <t>Mateřská škola Bařiny čp. 700</t>
  </si>
  <si>
    <t>UZ 00002 Náklady celkem</t>
  </si>
  <si>
    <t>UZ 00002 Výnosy celkem</t>
  </si>
  <si>
    <t>UZ 00004 Náklady celkem</t>
  </si>
  <si>
    <t>UZ 00007 Náklady celkem</t>
  </si>
  <si>
    <t>UZ 33063 Náklady celkem</t>
  </si>
  <si>
    <t>UZ 33353 Náklady celkem</t>
  </si>
  <si>
    <t>UZ 00004 Výnosy celkem</t>
  </si>
  <si>
    <t>UZ 00007 Výnosy celkem</t>
  </si>
  <si>
    <t>UZ 33063 Výnosy celkem</t>
  </si>
  <si>
    <t>UZ 33353 Výnosy celkem</t>
  </si>
  <si>
    <t>UZ 00006 Náklady celkem</t>
  </si>
  <si>
    <t>UZ 00006 Výnosy celkem</t>
  </si>
  <si>
    <t>UZ 33353Výnosy celkem</t>
  </si>
  <si>
    <t>Základní škola</t>
  </si>
  <si>
    <t>Zdroje ( UZ ) :</t>
  </si>
  <si>
    <t>Zřizovatel - Město Štramberk</t>
  </si>
  <si>
    <t>Vlastní zdroje</t>
  </si>
  <si>
    <t>Účelová dotace - Město Štramberk</t>
  </si>
  <si>
    <t>Dotace MŠMT - Šablony pro ZŠ  a  MŠ OKAP II</t>
  </si>
  <si>
    <t>Ministerstvo školství prostřednictvím Krajského úřadu MSK - Přímé náklady na vzdělávání</t>
  </si>
  <si>
    <t>Fond</t>
  </si>
  <si>
    <t>Plnění plánu k 30.04.2025 v Kč + RO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</si>
</sst>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3" fillId="0" borderId="0" xfId="0" applyFont="1"/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3" fillId="2" borderId="17" xfId="0" applyFont="1" applyFill="1" applyBorder="1"/>
    <xf numFmtId="0" fontId="3" fillId="2" borderId="18" xfId="0" applyFont="1" applyFill="1" applyBorder="1"/>
    <xf numFmtId="4" fontId="3" fillId="2" borderId="18" xfId="0" applyNumberFormat="1" applyFont="1" applyFill="1" applyBorder="1" applyAlignment="1">
      <alignment horizontal="right" vertical="center"/>
    </xf>
    <xf numFmtId="4" fontId="3" fillId="2" borderId="18" xfId="0" applyNumberFormat="1" applyFont="1" applyFill="1" applyBorder="1"/>
    <xf numFmtId="4" fontId="3" fillId="2" borderId="19" xfId="0" applyNumberFormat="1" applyFont="1" applyFill="1" applyBorder="1"/>
    <xf numFmtId="0" fontId="3" fillId="2" borderId="9" xfId="0" applyFont="1" applyFill="1" applyBorder="1"/>
    <xf numFmtId="0" fontId="3" fillId="2" borderId="5" xfId="0" applyFont="1" applyFill="1" applyBorder="1"/>
    <xf numFmtId="4" fontId="3" fillId="2" borderId="5" xfId="0" applyNumberFormat="1" applyFont="1" applyFill="1" applyBorder="1" applyAlignment="1">
      <alignment horizontal="right" vertical="center"/>
    </xf>
    <xf numFmtId="4" fontId="3" fillId="2" borderId="5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4" fontId="3" fillId="2" borderId="15" xfId="0" applyNumberFormat="1" applyFont="1" applyFill="1" applyBorder="1" applyAlignment="1">
      <alignment horizontal="right" vertical="center"/>
    </xf>
    <xf numFmtId="4" fontId="3" fillId="2" borderId="15" xfId="0" applyNumberFormat="1" applyFont="1" applyFill="1" applyBorder="1"/>
    <xf numFmtId="4" fontId="4" fillId="3" borderId="24" xfId="0" applyNumberFormat="1" applyFont="1" applyFill="1" applyBorder="1" applyAlignment="1">
      <alignment horizontal="right" vertical="center" wrapText="1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/>
    <xf numFmtId="4" fontId="2" fillId="3" borderId="25" xfId="0" applyNumberFormat="1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4" fontId="3" fillId="2" borderId="21" xfId="0" applyNumberFormat="1" applyFont="1" applyFill="1" applyBorder="1" applyAlignment="1">
      <alignment horizontal="right" vertical="center"/>
    </xf>
    <xf numFmtId="4" fontId="3" fillId="2" borderId="21" xfId="0" applyNumberFormat="1" applyFont="1" applyFill="1" applyBorder="1"/>
    <xf numFmtId="4" fontId="3" fillId="2" borderId="22" xfId="0" applyNumberFormat="1" applyFont="1" applyFill="1" applyBorder="1"/>
    <xf numFmtId="4" fontId="3" fillId="3" borderId="25" xfId="0" applyNumberFormat="1" applyFont="1" applyFill="1" applyBorder="1"/>
    <xf numFmtId="4" fontId="3" fillId="2" borderId="25" xfId="0" applyNumberFormat="1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4" fontId="3" fillId="2" borderId="7" xfId="0" applyNumberFormat="1" applyFont="1" applyFill="1" applyBorder="1" applyAlignment="1">
      <alignment horizontal="right" vertical="center"/>
    </xf>
    <xf numFmtId="4" fontId="3" fillId="2" borderId="28" xfId="0" applyNumberFormat="1" applyFont="1" applyFill="1" applyBorder="1" applyAlignment="1">
      <alignment horizontal="right" vertical="center"/>
    </xf>
    <xf numFmtId="4" fontId="3" fillId="2" borderId="7" xfId="0" applyNumberFormat="1" applyFont="1" applyFill="1" applyBorder="1"/>
    <xf numFmtId="4" fontId="3" fillId="2" borderId="28" xfId="0" applyNumberFormat="1" applyFont="1" applyFill="1" applyBorder="1"/>
    <xf numFmtId="4" fontId="3" fillId="2" borderId="26" xfId="0" applyNumberFormat="1" applyFont="1" applyFill="1" applyBorder="1"/>
    <xf numFmtId="4" fontId="3" fillId="2" borderId="10" xfId="0" applyNumberFormat="1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4" fontId="3" fillId="2" borderId="12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/>
    <xf numFmtId="4" fontId="3" fillId="2" borderId="27" xfId="0" applyNumberFormat="1" applyFont="1" applyFill="1" applyBorder="1"/>
    <xf numFmtId="4" fontId="4" fillId="3" borderId="30" xfId="0" applyNumberFormat="1" applyFont="1" applyFill="1" applyBorder="1" applyAlignment="1">
      <alignment horizontal="right" vertical="center" wrapText="1"/>
    </xf>
    <xf numFmtId="4" fontId="2" fillId="3" borderId="30" xfId="0" applyNumberFormat="1" applyFont="1" applyFill="1" applyBorder="1" applyAlignment="1">
      <alignment horizontal="right" vertical="center"/>
    </xf>
    <xf numFmtId="4" fontId="2" fillId="3" borderId="30" xfId="0" applyNumberFormat="1" applyFont="1" applyFill="1" applyBorder="1"/>
    <xf numFmtId="4" fontId="3" fillId="3" borderId="27" xfId="0" applyNumberFormat="1" applyFont="1" applyFill="1" applyBorder="1"/>
    <xf numFmtId="4" fontId="3" fillId="0" borderId="0" xfId="0" applyNumberFormat="1" applyFont="1"/>
    <xf numFmtId="0" fontId="3" fillId="4" borderId="9" xfId="0" applyFont="1" applyFill="1" applyBorder="1"/>
    <xf numFmtId="0" fontId="3" fillId="4" borderId="5" xfId="0" applyFont="1" applyFill="1" applyBorder="1"/>
    <xf numFmtId="4" fontId="3" fillId="4" borderId="5" xfId="0" applyNumberFormat="1" applyFont="1" applyFill="1" applyBorder="1" applyAlignment="1">
      <alignment horizontal="right" vertical="center"/>
    </xf>
    <xf numFmtId="4" fontId="3" fillId="4" borderId="5" xfId="0" applyNumberFormat="1" applyFont="1" applyFill="1" applyBorder="1"/>
    <xf numFmtId="4" fontId="3" fillId="4" borderId="10" xfId="0" applyNumberFormat="1" applyFont="1" applyFill="1" applyBorder="1"/>
    <xf numFmtId="0" fontId="3" fillId="4" borderId="14" xfId="0" applyFont="1" applyFill="1" applyBorder="1"/>
    <xf numFmtId="0" fontId="3" fillId="4" borderId="15" xfId="0" applyFont="1" applyFill="1" applyBorder="1"/>
    <xf numFmtId="4" fontId="3" fillId="4" borderId="15" xfId="0" applyNumberFormat="1" applyFont="1" applyFill="1" applyBorder="1" applyAlignment="1">
      <alignment horizontal="right" vertical="center"/>
    </xf>
    <xf numFmtId="4" fontId="3" fillId="4" borderId="15" xfId="0" applyNumberFormat="1" applyFont="1" applyFill="1" applyBorder="1"/>
    <xf numFmtId="4" fontId="3" fillId="4" borderId="16" xfId="0" applyNumberFormat="1" applyFont="1" applyFill="1" applyBorder="1"/>
    <xf numFmtId="0" fontId="3" fillId="4" borderId="17" xfId="0" applyFont="1" applyFill="1" applyBorder="1"/>
    <xf numFmtId="0" fontId="3" fillId="4" borderId="18" xfId="0" applyFont="1" applyFill="1" applyBorder="1"/>
    <xf numFmtId="4" fontId="3" fillId="4" borderId="18" xfId="0" applyNumberFormat="1" applyFont="1" applyFill="1" applyBorder="1" applyAlignment="1">
      <alignment horizontal="right" vertical="center"/>
    </xf>
    <xf numFmtId="4" fontId="3" fillId="4" borderId="18" xfId="0" applyNumberFormat="1" applyFont="1" applyFill="1" applyBorder="1"/>
    <xf numFmtId="4" fontId="3" fillId="4" borderId="19" xfId="0" applyNumberFormat="1" applyFont="1" applyFill="1" applyBorder="1"/>
    <xf numFmtId="0" fontId="3" fillId="4" borderId="20" xfId="0" applyFont="1" applyFill="1" applyBorder="1"/>
    <xf numFmtId="0" fontId="3" fillId="4" borderId="21" xfId="0" applyFont="1" applyFill="1" applyBorder="1"/>
    <xf numFmtId="4" fontId="3" fillId="4" borderId="21" xfId="0" applyNumberFormat="1" applyFont="1" applyFill="1" applyBorder="1" applyAlignment="1">
      <alignment horizontal="right" vertical="center"/>
    </xf>
    <xf numFmtId="4" fontId="3" fillId="4" borderId="21" xfId="0" applyNumberFormat="1" applyFont="1" applyFill="1" applyBorder="1"/>
    <xf numFmtId="4" fontId="3" fillId="4" borderId="22" xfId="0" applyNumberFormat="1" applyFont="1" applyFill="1" applyBorder="1"/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4" fontId="4" fillId="5" borderId="24" xfId="0" applyNumberFormat="1" applyFont="1" applyFill="1" applyBorder="1" applyAlignment="1">
      <alignment horizontal="right" vertical="center" wrapText="1"/>
    </xf>
    <xf numFmtId="4" fontId="2" fillId="5" borderId="24" xfId="0" applyNumberFormat="1" applyFont="1" applyFill="1" applyBorder="1"/>
    <xf numFmtId="4" fontId="2" fillId="5" borderId="25" xfId="0" applyNumberFormat="1" applyFont="1" applyFill="1" applyBorder="1"/>
    <xf numFmtId="4" fontId="4" fillId="5" borderId="7" xfId="0" applyNumberFormat="1" applyFont="1" applyFill="1" applyBorder="1" applyAlignment="1">
      <alignment horizontal="right" vertical="center" wrapText="1"/>
    </xf>
    <xf numFmtId="4" fontId="2" fillId="5" borderId="7" xfId="0" applyNumberFormat="1" applyFont="1" applyFill="1" applyBorder="1"/>
    <xf numFmtId="4" fontId="2" fillId="5" borderId="8" xfId="0" applyNumberFormat="1" applyFont="1" applyFill="1" applyBorder="1"/>
    <xf numFmtId="4" fontId="4" fillId="5" borderId="12" xfId="0" applyNumberFormat="1" applyFont="1" applyFill="1" applyBorder="1" applyAlignment="1">
      <alignment horizontal="right" vertical="center" wrapText="1"/>
    </xf>
    <xf numFmtId="4" fontId="2" fillId="5" borderId="12" xfId="0" applyNumberFormat="1" applyFont="1" applyFill="1" applyBorder="1"/>
    <xf numFmtId="4" fontId="2" fillId="5" borderId="13" xfId="0" applyNumberFormat="1" applyFont="1" applyFill="1" applyBorder="1"/>
    <xf numFmtId="0" fontId="3" fillId="6" borderId="5" xfId="0" applyFont="1" applyFill="1" applyBorder="1"/>
    <xf numFmtId="4" fontId="3" fillId="6" borderId="5" xfId="0" applyNumberFormat="1" applyFont="1" applyFill="1" applyBorder="1" applyAlignment="1">
      <alignment horizontal="right" vertical="center"/>
    </xf>
    <xf numFmtId="4" fontId="3" fillId="6" borderId="5" xfId="0" applyNumberFormat="1" applyFont="1" applyFill="1" applyBorder="1"/>
    <xf numFmtId="0" fontId="3" fillId="6" borderId="9" xfId="0" applyFont="1" applyFill="1" applyBorder="1"/>
    <xf numFmtId="4" fontId="3" fillId="6" borderId="10" xfId="0" applyNumberFormat="1" applyFont="1" applyFill="1" applyBorder="1"/>
    <xf numFmtId="0" fontId="3" fillId="6" borderId="14" xfId="0" applyFont="1" applyFill="1" applyBorder="1"/>
    <xf numFmtId="0" fontId="3" fillId="6" borderId="15" xfId="0" applyFont="1" applyFill="1" applyBorder="1"/>
    <xf numFmtId="4" fontId="3" fillId="6" borderId="15" xfId="0" applyNumberFormat="1" applyFont="1" applyFill="1" applyBorder="1" applyAlignment="1">
      <alignment horizontal="right" vertical="center"/>
    </xf>
    <xf numFmtId="4" fontId="3" fillId="6" borderId="15" xfId="0" applyNumberFormat="1" applyFont="1" applyFill="1" applyBorder="1"/>
    <xf numFmtId="4" fontId="3" fillId="6" borderId="16" xfId="0" applyNumberFormat="1" applyFont="1" applyFill="1" applyBorder="1"/>
    <xf numFmtId="0" fontId="3" fillId="6" borderId="17" xfId="0" applyFont="1" applyFill="1" applyBorder="1"/>
    <xf numFmtId="0" fontId="3" fillId="6" borderId="18" xfId="0" applyFont="1" applyFill="1" applyBorder="1"/>
    <xf numFmtId="4" fontId="3" fillId="6" borderId="18" xfId="0" applyNumberFormat="1" applyFont="1" applyFill="1" applyBorder="1" applyAlignment="1">
      <alignment horizontal="right" vertical="center"/>
    </xf>
    <xf numFmtId="4" fontId="3" fillId="6" borderId="18" xfId="0" applyNumberFormat="1" applyFont="1" applyFill="1" applyBorder="1"/>
    <xf numFmtId="4" fontId="3" fillId="6" borderId="19" xfId="0" applyNumberFormat="1" applyFont="1" applyFill="1" applyBorder="1"/>
    <xf numFmtId="0" fontId="3" fillId="6" borderId="20" xfId="0" applyFont="1" applyFill="1" applyBorder="1"/>
    <xf numFmtId="0" fontId="3" fillId="6" borderId="21" xfId="0" applyFont="1" applyFill="1" applyBorder="1"/>
    <xf numFmtId="4" fontId="3" fillId="6" borderId="21" xfId="0" applyNumberFormat="1" applyFont="1" applyFill="1" applyBorder="1" applyAlignment="1">
      <alignment horizontal="right" vertical="center"/>
    </xf>
    <xf numFmtId="4" fontId="3" fillId="6" borderId="21" xfId="0" applyNumberFormat="1" applyFont="1" applyFill="1" applyBorder="1"/>
    <xf numFmtId="4" fontId="3" fillId="6" borderId="22" xfId="0" applyNumberFormat="1" applyFont="1" applyFill="1" applyBorder="1"/>
    <xf numFmtId="0" fontId="2" fillId="7" borderId="23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4" fontId="2" fillId="7" borderId="24" xfId="0" applyNumberFormat="1" applyFont="1" applyFill="1" applyBorder="1" applyAlignment="1">
      <alignment horizontal="center" vertical="center" wrapText="1"/>
    </xf>
    <xf numFmtId="4" fontId="2" fillId="7" borderId="25" xfId="0" applyNumberFormat="1" applyFont="1" applyFill="1" applyBorder="1" applyAlignment="1">
      <alignment horizontal="center" vertical="center" wrapText="1"/>
    </xf>
    <xf numFmtId="4" fontId="4" fillId="7" borderId="24" xfId="0" applyNumberFormat="1" applyFont="1" applyFill="1" applyBorder="1" applyAlignment="1">
      <alignment horizontal="right" vertical="center" wrapText="1"/>
    </xf>
    <xf numFmtId="4" fontId="2" fillId="7" borderId="24" xfId="0" applyNumberFormat="1" applyFont="1" applyFill="1" applyBorder="1"/>
    <xf numFmtId="4" fontId="2" fillId="7" borderId="25" xfId="0" applyNumberFormat="1" applyFont="1" applyFill="1" applyBorder="1"/>
    <xf numFmtId="4" fontId="4" fillId="7" borderId="7" xfId="0" applyNumberFormat="1" applyFont="1" applyFill="1" applyBorder="1" applyAlignment="1">
      <alignment horizontal="right" vertical="center" wrapText="1"/>
    </xf>
    <xf numFmtId="4" fontId="2" fillId="7" borderId="7" xfId="0" applyNumberFormat="1" applyFont="1" applyFill="1" applyBorder="1"/>
    <xf numFmtId="4" fontId="2" fillId="7" borderId="8" xfId="0" applyNumberFormat="1" applyFont="1" applyFill="1" applyBorder="1"/>
    <xf numFmtId="4" fontId="4" fillId="7" borderId="5" xfId="0" applyNumberFormat="1" applyFont="1" applyFill="1" applyBorder="1" applyAlignment="1">
      <alignment horizontal="right" vertical="center" wrapText="1"/>
    </xf>
    <xf numFmtId="4" fontId="2" fillId="7" borderId="5" xfId="0" applyNumberFormat="1" applyFont="1" applyFill="1" applyBorder="1"/>
    <xf numFmtId="4" fontId="2" fillId="7" borderId="10" xfId="0" applyNumberFormat="1" applyFont="1" applyFill="1" applyBorder="1"/>
    <xf numFmtId="4" fontId="4" fillId="7" borderId="12" xfId="0" applyNumberFormat="1" applyFont="1" applyFill="1" applyBorder="1" applyAlignment="1">
      <alignment horizontal="right" vertical="center" wrapText="1"/>
    </xf>
    <xf numFmtId="4" fontId="2" fillId="7" borderId="12" xfId="0" applyNumberFormat="1" applyFont="1" applyFill="1" applyBorder="1"/>
    <xf numFmtId="4" fontId="2" fillId="7" borderId="13" xfId="0" applyNumberFormat="1" applyFont="1" applyFill="1" applyBorder="1"/>
    <xf numFmtId="0" fontId="3" fillId="8" borderId="9" xfId="0" applyFont="1" applyFill="1" applyBorder="1"/>
    <xf numFmtId="0" fontId="3" fillId="8" borderId="5" xfId="0" applyFont="1" applyFill="1" applyBorder="1"/>
    <xf numFmtId="4" fontId="3" fillId="8" borderId="5" xfId="0" applyNumberFormat="1" applyFont="1" applyFill="1" applyBorder="1" applyAlignment="1">
      <alignment horizontal="right" vertical="center"/>
    </xf>
    <xf numFmtId="4" fontId="3" fillId="8" borderId="5" xfId="0" applyNumberFormat="1" applyFont="1" applyFill="1" applyBorder="1"/>
    <xf numFmtId="4" fontId="3" fillId="8" borderId="10" xfId="0" applyNumberFormat="1" applyFont="1" applyFill="1" applyBorder="1"/>
    <xf numFmtId="0" fontId="3" fillId="8" borderId="14" xfId="0" applyFont="1" applyFill="1" applyBorder="1"/>
    <xf numFmtId="0" fontId="3" fillId="8" borderId="15" xfId="0" applyFont="1" applyFill="1" applyBorder="1"/>
    <xf numFmtId="4" fontId="3" fillId="8" borderId="15" xfId="0" applyNumberFormat="1" applyFont="1" applyFill="1" applyBorder="1" applyAlignment="1">
      <alignment horizontal="right" vertical="center"/>
    </xf>
    <xf numFmtId="4" fontId="3" fillId="8" borderId="15" xfId="0" applyNumberFormat="1" applyFont="1" applyFill="1" applyBorder="1"/>
    <xf numFmtId="4" fontId="3" fillId="8" borderId="16" xfId="0" applyNumberFormat="1" applyFont="1" applyFill="1" applyBorder="1"/>
    <xf numFmtId="0" fontId="3" fillId="8" borderId="17" xfId="0" applyFont="1" applyFill="1" applyBorder="1"/>
    <xf numFmtId="0" fontId="3" fillId="8" borderId="18" xfId="0" applyFont="1" applyFill="1" applyBorder="1"/>
    <xf numFmtId="4" fontId="3" fillId="8" borderId="18" xfId="0" applyNumberFormat="1" applyFont="1" applyFill="1" applyBorder="1" applyAlignment="1">
      <alignment horizontal="right" vertical="center"/>
    </xf>
    <xf numFmtId="4" fontId="3" fillId="8" borderId="18" xfId="0" applyNumberFormat="1" applyFont="1" applyFill="1" applyBorder="1"/>
    <xf numFmtId="4" fontId="3" fillId="8" borderId="19" xfId="0" applyNumberFormat="1" applyFont="1" applyFill="1" applyBorder="1"/>
    <xf numFmtId="0" fontId="3" fillId="8" borderId="20" xfId="0" applyFont="1" applyFill="1" applyBorder="1"/>
    <xf numFmtId="0" fontId="3" fillId="8" borderId="21" xfId="0" applyFont="1" applyFill="1" applyBorder="1"/>
    <xf numFmtId="4" fontId="3" fillId="8" borderId="21" xfId="0" applyNumberFormat="1" applyFont="1" applyFill="1" applyBorder="1" applyAlignment="1">
      <alignment horizontal="right" vertical="center"/>
    </xf>
    <xf numFmtId="4" fontId="3" fillId="8" borderId="21" xfId="0" applyNumberFormat="1" applyFont="1" applyFill="1" applyBorder="1"/>
    <xf numFmtId="4" fontId="3" fillId="8" borderId="22" xfId="0" applyNumberFormat="1" applyFont="1" applyFill="1" applyBorder="1"/>
    <xf numFmtId="0" fontId="2" fillId="9" borderId="23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4" fontId="2" fillId="9" borderId="24" xfId="0" applyNumberFormat="1" applyFont="1" applyFill="1" applyBorder="1" applyAlignment="1">
      <alignment horizontal="center" vertical="center" wrapText="1"/>
    </xf>
    <xf numFmtId="4" fontId="2" fillId="9" borderId="25" xfId="0" applyNumberFormat="1" applyFont="1" applyFill="1" applyBorder="1" applyAlignment="1">
      <alignment horizontal="center" vertical="center" wrapText="1"/>
    </xf>
    <xf numFmtId="4" fontId="4" fillId="9" borderId="24" xfId="0" applyNumberFormat="1" applyFont="1" applyFill="1" applyBorder="1" applyAlignment="1">
      <alignment horizontal="right" vertical="center" wrapText="1"/>
    </xf>
    <xf numFmtId="4" fontId="2" fillId="9" borderId="24" xfId="0" applyNumberFormat="1" applyFont="1" applyFill="1" applyBorder="1"/>
    <xf numFmtId="4" fontId="2" fillId="9" borderId="25" xfId="0" applyNumberFormat="1" applyFont="1" applyFill="1" applyBorder="1"/>
    <xf numFmtId="0" fontId="6" fillId="0" borderId="0" xfId="0" applyFont="1"/>
    <xf numFmtId="0" fontId="2" fillId="11" borderId="24" xfId="0" applyFont="1" applyFill="1" applyBorder="1" applyAlignment="1">
      <alignment horizontal="center" vertical="center" wrapText="1"/>
    </xf>
    <xf numFmtId="0" fontId="2" fillId="10" borderId="17" xfId="0" applyFont="1" applyFill="1" applyBorder="1"/>
    <xf numFmtId="0" fontId="2" fillId="10" borderId="18" xfId="0" applyFont="1" applyFill="1" applyBorder="1"/>
    <xf numFmtId="4" fontId="2" fillId="11" borderId="18" xfId="0" applyNumberFormat="1" applyFont="1" applyFill="1" applyBorder="1"/>
    <xf numFmtId="0" fontId="2" fillId="10" borderId="11" xfId="0" applyFont="1" applyFill="1" applyBorder="1"/>
    <xf numFmtId="0" fontId="2" fillId="10" borderId="12" xfId="0" applyFont="1" applyFill="1" applyBorder="1"/>
    <xf numFmtId="4" fontId="2" fillId="11" borderId="12" xfId="0" applyNumberFormat="1" applyFont="1" applyFill="1" applyBorder="1"/>
    <xf numFmtId="4" fontId="2" fillId="11" borderId="4" xfId="0" applyNumberFormat="1" applyFont="1" applyFill="1" applyBorder="1" applyAlignment="1">
      <alignment horizontal="center" vertical="center" wrapText="1"/>
    </xf>
    <xf numFmtId="4" fontId="2" fillId="11" borderId="38" xfId="0" applyNumberFormat="1" applyFont="1" applyFill="1" applyBorder="1"/>
    <xf numFmtId="4" fontId="2" fillId="11" borderId="39" xfId="0" applyNumberFormat="1" applyFont="1" applyFill="1" applyBorder="1"/>
    <xf numFmtId="4" fontId="2" fillId="12" borderId="1" xfId="0" applyNumberFormat="1" applyFont="1" applyFill="1" applyBorder="1" applyAlignment="1">
      <alignment horizontal="center" vertical="center" wrapText="1"/>
    </xf>
    <xf numFmtId="4" fontId="2" fillId="12" borderId="40" xfId="0" applyNumberFormat="1" applyFont="1" applyFill="1" applyBorder="1"/>
    <xf numFmtId="4" fontId="2" fillId="12" borderId="41" xfId="0" applyNumberFormat="1" applyFont="1" applyFill="1" applyBorder="1"/>
    <xf numFmtId="4" fontId="2" fillId="12" borderId="36" xfId="0" applyNumberFormat="1" applyFont="1" applyFill="1" applyBorder="1" applyAlignment="1">
      <alignment horizontal="center" vertical="center" wrapText="1"/>
    </xf>
    <xf numFmtId="4" fontId="2" fillId="12" borderId="37" xfId="0" applyNumberFormat="1" applyFont="1" applyFill="1" applyBorder="1"/>
    <xf numFmtId="4" fontId="2" fillId="12" borderId="35" xfId="0" applyNumberFormat="1" applyFont="1" applyFill="1" applyBorder="1"/>
    <xf numFmtId="0" fontId="4" fillId="11" borderId="0" xfId="0" applyFont="1" applyFill="1"/>
    <xf numFmtId="4" fontId="4" fillId="11" borderId="0" xfId="0" applyNumberFormat="1" applyFont="1" applyFill="1" applyAlignment="1">
      <alignment horizontal="right" vertical="center" wrapText="1"/>
    </xf>
    <xf numFmtId="4" fontId="2" fillId="11" borderId="0" xfId="0" applyNumberFormat="1" applyFont="1" applyFill="1"/>
    <xf numFmtId="0" fontId="7" fillId="0" borderId="17" xfId="0" applyFont="1" applyBorder="1"/>
    <xf numFmtId="0" fontId="7" fillId="0" borderId="9" xfId="0" applyFont="1" applyBorder="1"/>
    <xf numFmtId="0" fontId="7" fillId="0" borderId="11" xfId="0" applyFont="1" applyBorder="1"/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7" fillId="5" borderId="10" xfId="0" applyFont="1" applyFill="1" applyBorder="1" applyAlignment="1">
      <alignment horizontal="left"/>
    </xf>
    <xf numFmtId="0" fontId="7" fillId="7" borderId="9" xfId="0" applyFont="1" applyFill="1" applyBorder="1" applyAlignment="1">
      <alignment horizontal="left"/>
    </xf>
    <xf numFmtId="0" fontId="7" fillId="7" borderId="5" xfId="0" applyFont="1" applyFill="1" applyBorder="1" applyAlignment="1">
      <alignment horizontal="left"/>
    </xf>
    <xf numFmtId="0" fontId="7" fillId="7" borderId="10" xfId="0" applyFont="1" applyFill="1" applyBorder="1" applyAlignment="1">
      <alignment horizontal="left"/>
    </xf>
    <xf numFmtId="0" fontId="7" fillId="10" borderId="11" xfId="0" applyFont="1" applyFill="1" applyBorder="1" applyAlignment="1">
      <alignment horizontal="left"/>
    </xf>
    <xf numFmtId="0" fontId="7" fillId="10" borderId="12" xfId="0" applyFont="1" applyFill="1" applyBorder="1" applyAlignment="1">
      <alignment horizontal="left"/>
    </xf>
    <xf numFmtId="0" fontId="7" fillId="10" borderId="13" xfId="0" applyFont="1" applyFill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4" fillId="3" borderId="23" xfId="0" applyFont="1" applyFill="1" applyBorder="1"/>
    <xf numFmtId="0" fontId="4" fillId="3" borderId="24" xfId="0" applyFont="1" applyFill="1" applyBorder="1"/>
    <xf numFmtId="0" fontId="1" fillId="4" borderId="31" xfId="0" applyFont="1" applyFill="1" applyBorder="1" applyAlignment="1">
      <alignment horizontal="center" wrapText="1"/>
    </xf>
    <xf numFmtId="0" fontId="1" fillId="4" borderId="28" xfId="0" applyFont="1" applyFill="1" applyBorder="1" applyAlignment="1">
      <alignment horizontal="center" wrapText="1"/>
    </xf>
    <xf numFmtId="0" fontId="1" fillId="4" borderId="26" xfId="0" applyFont="1" applyFill="1" applyBorder="1" applyAlignment="1">
      <alignment horizontal="center" wrapText="1"/>
    </xf>
    <xf numFmtId="0" fontId="4" fillId="3" borderId="29" xfId="0" applyFont="1" applyFill="1" applyBorder="1"/>
    <xf numFmtId="0" fontId="4" fillId="3" borderId="30" xfId="0" applyFont="1" applyFill="1" applyBorder="1"/>
    <xf numFmtId="0" fontId="4" fillId="5" borderId="23" xfId="0" applyFont="1" applyFill="1" applyBorder="1"/>
    <xf numFmtId="0" fontId="4" fillId="5" borderId="24" xfId="0" applyFont="1" applyFill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14" fontId="2" fillId="0" borderId="0" xfId="0" applyNumberFormat="1" applyFont="1" applyAlignment="1">
      <alignment horizontal="right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7" borderId="23" xfId="0" applyFont="1" applyFill="1" applyBorder="1"/>
    <xf numFmtId="0" fontId="4" fillId="7" borderId="24" xfId="0" applyFont="1" applyFill="1" applyBorder="1"/>
    <xf numFmtId="0" fontId="4" fillId="7" borderId="6" xfId="0" applyFont="1" applyFill="1" applyBorder="1"/>
    <xf numFmtId="0" fontId="4" fillId="7" borderId="7" xfId="0" applyFont="1" applyFill="1" applyBorder="1"/>
    <xf numFmtId="0" fontId="4" fillId="5" borderId="11" xfId="0" applyFont="1" applyFill="1" applyBorder="1"/>
    <xf numFmtId="0" fontId="4" fillId="5" borderId="12" xfId="0" applyFont="1" applyFill="1" applyBorder="1"/>
    <xf numFmtId="0" fontId="2" fillId="10" borderId="23" xfId="0" applyFont="1" applyFill="1" applyBorder="1" applyAlignment="1">
      <alignment horizontal="center" vertical="center" wrapText="1"/>
    </xf>
    <xf numFmtId="0" fontId="2" fillId="10" borderId="24" xfId="0" applyFont="1" applyFill="1" applyBorder="1" applyAlignment="1">
      <alignment horizontal="center" vertical="center" wrapText="1"/>
    </xf>
    <xf numFmtId="0" fontId="4" fillId="5" borderId="6" xfId="0" applyFont="1" applyFill="1" applyBorder="1"/>
    <xf numFmtId="0" fontId="4" fillId="5" borderId="7" xfId="0" applyFont="1" applyFill="1" applyBorder="1"/>
    <xf numFmtId="0" fontId="1" fillId="6" borderId="31" xfId="0" applyFont="1" applyFill="1" applyBorder="1" applyAlignment="1">
      <alignment horizontal="center" wrapText="1"/>
    </xf>
    <xf numFmtId="0" fontId="1" fillId="6" borderId="28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4" fillId="9" borderId="23" xfId="0" applyFont="1" applyFill="1" applyBorder="1"/>
    <xf numFmtId="0" fontId="4" fillId="9" borderId="24" xfId="0" applyFont="1" applyFill="1" applyBorder="1"/>
    <xf numFmtId="0" fontId="1" fillId="8" borderId="32" xfId="0" applyFont="1" applyFill="1" applyBorder="1" applyAlignment="1">
      <alignment horizontal="center" wrapText="1"/>
    </xf>
    <xf numFmtId="0" fontId="1" fillId="8" borderId="33" xfId="0" applyFont="1" applyFill="1" applyBorder="1" applyAlignment="1">
      <alignment horizontal="center" wrapText="1"/>
    </xf>
    <xf numFmtId="0" fontId="1" fillId="8" borderId="34" xfId="0" applyFont="1" applyFill="1" applyBorder="1" applyAlignment="1">
      <alignment horizontal="center" wrapText="1"/>
    </xf>
    <xf numFmtId="0" fontId="4" fillId="7" borderId="11" xfId="0" applyFont="1" applyFill="1" applyBorder="1"/>
    <xf numFmtId="0" fontId="4" fillId="7" borderId="12" xfId="0" applyFont="1" applyFill="1" applyBorder="1"/>
    <xf numFmtId="0" fontId="4" fillId="7" borderId="9" xfId="0" applyFont="1" applyFill="1" applyBorder="1"/>
    <xf numFmtId="0" fontId="4" fillId="7" borderId="5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ABE32-41D6-4ADF-B242-50CDF6D8A9E5}">
  <sheetPr>
    <pageSetUpPr fitToPage="1"/>
  </sheetPr>
  <dimension ref="A1:K187"/>
  <sheetViews>
    <sheetView tabSelected="1" workbookViewId="0">
      <selection activeCell="A3" sqref="A3:K3"/>
    </sheetView>
  </sheetViews>
  <sheetFormatPr defaultRowHeight="15.75" customHeight="1" x14ac:dyDescent="0.2"/>
  <cols>
    <col min="1" max="1" width="6.7109375" style="1" customWidth="1"/>
    <col min="2" max="2" width="4.7109375" style="1" customWidth="1"/>
    <col min="3" max="3" width="20.7109375" style="1" customWidth="1"/>
    <col min="4" max="7" width="17.7109375" style="1" customWidth="1"/>
    <col min="8" max="8" width="12.85546875" style="1" bestFit="1" customWidth="1"/>
    <col min="9" max="9" width="14.7109375" style="1" bestFit="1" customWidth="1"/>
    <col min="10" max="10" width="16" style="1" bestFit="1" customWidth="1"/>
    <col min="11" max="11" width="16.5703125" style="1" bestFit="1" customWidth="1"/>
    <col min="12" max="14" width="9.140625" style="1"/>
    <col min="15" max="15" width="11.7109375" style="1" bestFit="1" customWidth="1"/>
    <col min="16" max="16384" width="9.140625" style="1"/>
  </cols>
  <sheetData>
    <row r="1" spans="1:11" ht="15.75" customHeight="1" x14ac:dyDescent="0.2">
      <c r="A1" s="198" t="s">
        <v>0</v>
      </c>
      <c r="B1" s="198"/>
      <c r="C1" s="198"/>
      <c r="D1" s="198"/>
      <c r="E1" s="200"/>
      <c r="F1" s="199"/>
      <c r="G1" s="199"/>
      <c r="H1" s="199"/>
    </row>
    <row r="2" spans="1:11" ht="15.75" customHeight="1" thickBot="1" x14ac:dyDescent="0.25">
      <c r="A2" s="198" t="s">
        <v>1</v>
      </c>
      <c r="B2" s="198"/>
      <c r="C2" s="198"/>
      <c r="D2" s="198"/>
      <c r="E2" s="199"/>
      <c r="F2" s="199"/>
      <c r="G2" s="199"/>
      <c r="H2" s="199"/>
    </row>
    <row r="3" spans="1:11" ht="24" customHeight="1" thickBot="1" x14ac:dyDescent="0.25">
      <c r="A3" s="204" t="s">
        <v>86</v>
      </c>
      <c r="B3" s="205"/>
      <c r="C3" s="205"/>
      <c r="D3" s="205"/>
      <c r="E3" s="205"/>
      <c r="F3" s="205"/>
      <c r="G3" s="205"/>
      <c r="H3" s="205"/>
      <c r="I3" s="205"/>
      <c r="J3" s="205"/>
      <c r="K3" s="206"/>
    </row>
    <row r="4" spans="1:11" ht="19.5" customHeight="1" thickBot="1" x14ac:dyDescent="0.3">
      <c r="A4" s="201" t="s">
        <v>62</v>
      </c>
      <c r="B4" s="202"/>
      <c r="C4" s="202"/>
      <c r="D4" s="202"/>
      <c r="E4" s="202"/>
      <c r="F4" s="202"/>
      <c r="G4" s="202"/>
      <c r="H4" s="202"/>
      <c r="I4" s="202"/>
      <c r="J4" s="202"/>
      <c r="K4" s="203"/>
    </row>
    <row r="5" spans="1:11" ht="15.75" customHeight="1" thickBot="1" x14ac:dyDescent="0.2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58</v>
      </c>
      <c r="J5" s="3" t="s">
        <v>59</v>
      </c>
      <c r="K5" s="4" t="s">
        <v>60</v>
      </c>
    </row>
    <row r="6" spans="1:11" ht="15.75" customHeight="1" x14ac:dyDescent="0.2">
      <c r="A6" s="5" t="s">
        <v>10</v>
      </c>
      <c r="B6" s="6" t="s">
        <v>11</v>
      </c>
      <c r="C6" s="6" t="s">
        <v>12</v>
      </c>
      <c r="D6" s="7">
        <v>329000</v>
      </c>
      <c r="E6" s="7">
        <v>329000</v>
      </c>
      <c r="F6" s="7">
        <v>91403.25</v>
      </c>
      <c r="G6" s="7">
        <f>E6-F6</f>
        <v>237596.75</v>
      </c>
      <c r="H6" s="7">
        <f>F6/E6*100</f>
        <v>27.782142857142855</v>
      </c>
      <c r="I6" s="8">
        <v>0</v>
      </c>
      <c r="J6" s="8">
        <f>E6+I6</f>
        <v>329000</v>
      </c>
      <c r="K6" s="9">
        <f>F6/J6*100</f>
        <v>27.782142857142855</v>
      </c>
    </row>
    <row r="7" spans="1:11" ht="15.75" customHeight="1" x14ac:dyDescent="0.2">
      <c r="A7" s="10" t="s">
        <v>10</v>
      </c>
      <c r="B7" s="11" t="s">
        <v>13</v>
      </c>
      <c r="C7" s="11" t="s">
        <v>14</v>
      </c>
      <c r="D7" s="12">
        <v>1945000</v>
      </c>
      <c r="E7" s="12">
        <v>1945000</v>
      </c>
      <c r="F7" s="12">
        <v>709087.21</v>
      </c>
      <c r="G7" s="12">
        <f t="shared" ref="G7:G15" si="0">E7-F7</f>
        <v>1235912.79</v>
      </c>
      <c r="H7" s="12">
        <f t="shared" ref="H7:H57" si="1">F7/E7*100</f>
        <v>36.456925964010281</v>
      </c>
      <c r="I7" s="13">
        <v>0</v>
      </c>
      <c r="J7" s="8">
        <f t="shared" ref="J7:J15" si="2">E7+I7</f>
        <v>1945000</v>
      </c>
      <c r="K7" s="9">
        <f t="shared" ref="K7:K15" si="3">F7/J7*100</f>
        <v>36.456925964010281</v>
      </c>
    </row>
    <row r="8" spans="1:11" ht="15.75" customHeight="1" x14ac:dyDescent="0.2">
      <c r="A8" s="10" t="s">
        <v>10</v>
      </c>
      <c r="B8" s="11" t="s">
        <v>15</v>
      </c>
      <c r="C8" s="11" t="s">
        <v>16</v>
      </c>
      <c r="D8" s="12">
        <v>650000</v>
      </c>
      <c r="E8" s="12">
        <v>650000</v>
      </c>
      <c r="F8" s="12">
        <v>74478.899999999994</v>
      </c>
      <c r="G8" s="12">
        <f t="shared" si="0"/>
        <v>575521.1</v>
      </c>
      <c r="H8" s="12">
        <f t="shared" si="1"/>
        <v>11.458292307692307</v>
      </c>
      <c r="I8" s="13">
        <v>0</v>
      </c>
      <c r="J8" s="8">
        <f t="shared" si="2"/>
        <v>650000</v>
      </c>
      <c r="K8" s="9">
        <f t="shared" si="3"/>
        <v>11.458292307692307</v>
      </c>
    </row>
    <row r="9" spans="1:11" ht="15.75" customHeight="1" x14ac:dyDescent="0.2">
      <c r="A9" s="10" t="s">
        <v>10</v>
      </c>
      <c r="B9" s="11" t="s">
        <v>17</v>
      </c>
      <c r="C9" s="11" t="s">
        <v>18</v>
      </c>
      <c r="D9" s="12">
        <v>15000</v>
      </c>
      <c r="E9" s="12">
        <v>15000</v>
      </c>
      <c r="F9" s="12">
        <v>6205</v>
      </c>
      <c r="G9" s="12">
        <f t="shared" si="0"/>
        <v>8795</v>
      </c>
      <c r="H9" s="12">
        <f t="shared" si="1"/>
        <v>41.366666666666667</v>
      </c>
      <c r="I9" s="13">
        <v>0</v>
      </c>
      <c r="J9" s="8">
        <f t="shared" si="2"/>
        <v>15000</v>
      </c>
      <c r="K9" s="9">
        <f t="shared" si="3"/>
        <v>41.366666666666667</v>
      </c>
    </row>
    <row r="10" spans="1:11" ht="15.75" customHeight="1" x14ac:dyDescent="0.2">
      <c r="A10" s="10" t="s">
        <v>10</v>
      </c>
      <c r="B10" s="11" t="s">
        <v>19</v>
      </c>
      <c r="C10" s="11" t="s">
        <v>20</v>
      </c>
      <c r="D10" s="12">
        <v>10000</v>
      </c>
      <c r="E10" s="12">
        <v>10000</v>
      </c>
      <c r="F10" s="12">
        <f>1594.2+2739.44</f>
        <v>4333.6400000000003</v>
      </c>
      <c r="G10" s="12">
        <f t="shared" si="0"/>
        <v>5666.36</v>
      </c>
      <c r="H10" s="12">
        <f t="shared" si="1"/>
        <v>43.336400000000005</v>
      </c>
      <c r="I10" s="13">
        <v>0</v>
      </c>
      <c r="J10" s="8">
        <f t="shared" si="2"/>
        <v>10000</v>
      </c>
      <c r="K10" s="9">
        <f t="shared" si="3"/>
        <v>43.336400000000005</v>
      </c>
    </row>
    <row r="11" spans="1:11" ht="15.75" customHeight="1" x14ac:dyDescent="0.2">
      <c r="A11" s="10" t="s">
        <v>10</v>
      </c>
      <c r="B11" s="11" t="s">
        <v>21</v>
      </c>
      <c r="C11" s="11" t="s">
        <v>22</v>
      </c>
      <c r="D11" s="12">
        <v>421000</v>
      </c>
      <c r="E11" s="12">
        <v>421000</v>
      </c>
      <c r="F11" s="12">
        <v>270400.84999999998</v>
      </c>
      <c r="G11" s="12">
        <f t="shared" si="0"/>
        <v>150599.15000000002</v>
      </c>
      <c r="H11" s="12">
        <f t="shared" si="1"/>
        <v>64.228230403800467</v>
      </c>
      <c r="I11" s="13">
        <v>0</v>
      </c>
      <c r="J11" s="8">
        <f t="shared" si="2"/>
        <v>421000</v>
      </c>
      <c r="K11" s="9">
        <f t="shared" si="3"/>
        <v>64.228230403800467</v>
      </c>
    </row>
    <row r="12" spans="1:11" ht="15.75" customHeight="1" x14ac:dyDescent="0.2">
      <c r="A12" s="10" t="s">
        <v>10</v>
      </c>
      <c r="B12" s="11" t="s">
        <v>23</v>
      </c>
      <c r="C12" s="11" t="s">
        <v>24</v>
      </c>
      <c r="D12" s="12">
        <v>3000</v>
      </c>
      <c r="E12" s="12">
        <v>3000</v>
      </c>
      <c r="F12" s="12">
        <v>0</v>
      </c>
      <c r="G12" s="12">
        <f t="shared" si="0"/>
        <v>3000</v>
      </c>
      <c r="H12" s="12">
        <f t="shared" si="1"/>
        <v>0</v>
      </c>
      <c r="I12" s="13">
        <v>0</v>
      </c>
      <c r="J12" s="8">
        <f t="shared" si="2"/>
        <v>3000</v>
      </c>
      <c r="K12" s="9">
        <f t="shared" si="3"/>
        <v>0</v>
      </c>
    </row>
    <row r="13" spans="1:11" ht="15.75" customHeight="1" x14ac:dyDescent="0.2">
      <c r="A13" s="10" t="s">
        <v>10</v>
      </c>
      <c r="B13" s="11" t="s">
        <v>25</v>
      </c>
      <c r="C13" s="11" t="s">
        <v>26</v>
      </c>
      <c r="D13" s="12">
        <v>140000</v>
      </c>
      <c r="E13" s="12">
        <v>140000</v>
      </c>
      <c r="F13" s="12">
        <v>46744</v>
      </c>
      <c r="G13" s="12">
        <f t="shared" si="0"/>
        <v>93256</v>
      </c>
      <c r="H13" s="12">
        <f t="shared" si="1"/>
        <v>33.388571428571431</v>
      </c>
      <c r="I13" s="13">
        <v>0</v>
      </c>
      <c r="J13" s="8">
        <f t="shared" si="2"/>
        <v>140000</v>
      </c>
      <c r="K13" s="9">
        <f t="shared" si="3"/>
        <v>33.388571428571431</v>
      </c>
    </row>
    <row r="14" spans="1:11" ht="15.75" customHeight="1" x14ac:dyDescent="0.2">
      <c r="A14" s="10" t="s">
        <v>10</v>
      </c>
      <c r="B14" s="11" t="s">
        <v>27</v>
      </c>
      <c r="C14" s="11" t="s">
        <v>28</v>
      </c>
      <c r="D14" s="12">
        <v>55000</v>
      </c>
      <c r="E14" s="12">
        <v>55000</v>
      </c>
      <c r="F14" s="12">
        <v>22065.65</v>
      </c>
      <c r="G14" s="12">
        <f t="shared" si="0"/>
        <v>32934.35</v>
      </c>
      <c r="H14" s="12">
        <f t="shared" si="1"/>
        <v>40.119363636363637</v>
      </c>
      <c r="I14" s="13">
        <v>0</v>
      </c>
      <c r="J14" s="8">
        <f t="shared" si="2"/>
        <v>55000</v>
      </c>
      <c r="K14" s="9">
        <f t="shared" si="3"/>
        <v>40.119363636363637</v>
      </c>
    </row>
    <row r="15" spans="1:11" ht="15.75" customHeight="1" thickBot="1" x14ac:dyDescent="0.25">
      <c r="A15" s="14" t="s">
        <v>10</v>
      </c>
      <c r="B15" s="15" t="s">
        <v>29</v>
      </c>
      <c r="C15" s="15" t="s">
        <v>30</v>
      </c>
      <c r="D15" s="16">
        <v>50000</v>
      </c>
      <c r="E15" s="16">
        <v>50000</v>
      </c>
      <c r="F15" s="16">
        <v>23864</v>
      </c>
      <c r="G15" s="16">
        <f t="shared" si="0"/>
        <v>26136</v>
      </c>
      <c r="H15" s="16">
        <f t="shared" si="1"/>
        <v>47.728000000000002</v>
      </c>
      <c r="I15" s="17">
        <v>0</v>
      </c>
      <c r="J15" s="8">
        <f t="shared" si="2"/>
        <v>50000</v>
      </c>
      <c r="K15" s="9">
        <f t="shared" si="3"/>
        <v>47.728000000000002</v>
      </c>
    </row>
    <row r="16" spans="1:11" ht="15.75" customHeight="1" thickBot="1" x14ac:dyDescent="0.25">
      <c r="A16" s="189" t="s">
        <v>65</v>
      </c>
      <c r="B16" s="190"/>
      <c r="C16" s="190"/>
      <c r="D16" s="18">
        <f>SUM(D6:D15)</f>
        <v>3618000</v>
      </c>
      <c r="E16" s="18">
        <f>SUM(E6:E15)</f>
        <v>3618000</v>
      </c>
      <c r="F16" s="18">
        <f t="shared" ref="F16:G16" si="4">SUM(F6:F15)</f>
        <v>1248582.5</v>
      </c>
      <c r="G16" s="18">
        <f t="shared" si="4"/>
        <v>2369417.5000000005</v>
      </c>
      <c r="H16" s="19">
        <f t="shared" si="1"/>
        <v>34.510295743504699</v>
      </c>
      <c r="I16" s="20">
        <f>SUM(I6:I15)</f>
        <v>0</v>
      </c>
      <c r="J16" s="20">
        <f>SUM(J6:J15)</f>
        <v>3618000</v>
      </c>
      <c r="K16" s="21">
        <f>F16/J16*100</f>
        <v>34.510295743504699</v>
      </c>
    </row>
    <row r="17" spans="1:11" ht="15.75" customHeight="1" thickBot="1" x14ac:dyDescent="0.25">
      <c r="A17" s="22" t="s">
        <v>10</v>
      </c>
      <c r="B17" s="23" t="s">
        <v>42</v>
      </c>
      <c r="C17" s="23" t="s">
        <v>43</v>
      </c>
      <c r="D17" s="24">
        <v>3618000</v>
      </c>
      <c r="E17" s="24">
        <v>3618000</v>
      </c>
      <c r="F17" s="24">
        <v>2758317</v>
      </c>
      <c r="G17" s="24">
        <v>859683</v>
      </c>
      <c r="H17" s="24">
        <f t="shared" ref="H17:H18" si="5">F17/E17*100</f>
        <v>76.238723051409622</v>
      </c>
      <c r="I17" s="25">
        <v>0</v>
      </c>
      <c r="J17" s="25">
        <f>E17+I17</f>
        <v>3618000</v>
      </c>
      <c r="K17" s="26">
        <f>F17/J17*100</f>
        <v>76.238723051409622</v>
      </c>
    </row>
    <row r="18" spans="1:11" ht="15.75" customHeight="1" thickBot="1" x14ac:dyDescent="0.25">
      <c r="A18" s="189" t="s">
        <v>66</v>
      </c>
      <c r="B18" s="190"/>
      <c r="C18" s="190"/>
      <c r="D18" s="18">
        <f>SUM(D17)</f>
        <v>3618000</v>
      </c>
      <c r="E18" s="18">
        <f t="shared" ref="E18:G18" si="6">SUM(E17)</f>
        <v>3618000</v>
      </c>
      <c r="F18" s="18">
        <f t="shared" si="6"/>
        <v>2758317</v>
      </c>
      <c r="G18" s="18">
        <f t="shared" si="6"/>
        <v>859683</v>
      </c>
      <c r="H18" s="19">
        <f t="shared" si="5"/>
        <v>76.238723051409622</v>
      </c>
      <c r="I18" s="20">
        <v>0</v>
      </c>
      <c r="J18" s="20">
        <f>SUM(J17)</f>
        <v>3618000</v>
      </c>
      <c r="K18" s="21">
        <f>SUM(K17)</f>
        <v>76.238723051409622</v>
      </c>
    </row>
    <row r="19" spans="1:11" ht="15.75" customHeight="1" x14ac:dyDescent="0.2">
      <c r="A19" s="5" t="s">
        <v>31</v>
      </c>
      <c r="B19" s="6" t="s">
        <v>11</v>
      </c>
      <c r="C19" s="6" t="s">
        <v>12</v>
      </c>
      <c r="D19" s="7">
        <v>1770000</v>
      </c>
      <c r="E19" s="7">
        <v>1770000</v>
      </c>
      <c r="F19" s="7">
        <v>566810.07999999996</v>
      </c>
      <c r="G19" s="7">
        <v>1203189.92</v>
      </c>
      <c r="H19" s="7">
        <f t="shared" si="1"/>
        <v>32.023168361581916</v>
      </c>
      <c r="I19" s="8">
        <v>0</v>
      </c>
      <c r="J19" s="8">
        <f>E19</f>
        <v>1770000</v>
      </c>
      <c r="K19" s="9">
        <f>F19/J19*100</f>
        <v>32.023168361581916</v>
      </c>
    </row>
    <row r="20" spans="1:11" ht="15.75" customHeight="1" x14ac:dyDescent="0.2">
      <c r="A20" s="10" t="s">
        <v>31</v>
      </c>
      <c r="B20" s="11" t="s">
        <v>15</v>
      </c>
      <c r="C20" s="11" t="s">
        <v>16</v>
      </c>
      <c r="D20" s="12">
        <v>32000</v>
      </c>
      <c r="E20" s="12">
        <v>32000</v>
      </c>
      <c r="F20" s="12">
        <v>0</v>
      </c>
      <c r="G20" s="12">
        <v>32000</v>
      </c>
      <c r="H20" s="12">
        <f t="shared" si="1"/>
        <v>0</v>
      </c>
      <c r="I20" s="13">
        <v>0</v>
      </c>
      <c r="J20" s="8">
        <f t="shared" ref="J20:J24" si="7">E20</f>
        <v>32000</v>
      </c>
      <c r="K20" s="9">
        <f t="shared" ref="K20:K24" si="8">F20/J20*100</f>
        <v>0</v>
      </c>
    </row>
    <row r="21" spans="1:11" ht="15.75" customHeight="1" x14ac:dyDescent="0.2">
      <c r="A21" s="10" t="s">
        <v>31</v>
      </c>
      <c r="B21" s="11" t="s">
        <v>17</v>
      </c>
      <c r="C21" s="11" t="s">
        <v>18</v>
      </c>
      <c r="D21" s="12">
        <v>17000</v>
      </c>
      <c r="E21" s="12">
        <v>17000</v>
      </c>
      <c r="F21" s="12">
        <v>0</v>
      </c>
      <c r="G21" s="12">
        <v>17000</v>
      </c>
      <c r="H21" s="12">
        <f t="shared" si="1"/>
        <v>0</v>
      </c>
      <c r="I21" s="13">
        <v>0</v>
      </c>
      <c r="J21" s="8">
        <f t="shared" si="7"/>
        <v>17000</v>
      </c>
      <c r="K21" s="9">
        <f t="shared" si="8"/>
        <v>0</v>
      </c>
    </row>
    <row r="22" spans="1:11" ht="15.75" customHeight="1" x14ac:dyDescent="0.2">
      <c r="A22" s="10" t="s">
        <v>31</v>
      </c>
      <c r="B22" s="11" t="s">
        <v>19</v>
      </c>
      <c r="C22" s="11" t="s">
        <v>20</v>
      </c>
      <c r="D22" s="12">
        <v>2000</v>
      </c>
      <c r="E22" s="12">
        <v>2000</v>
      </c>
      <c r="F22" s="12">
        <v>0</v>
      </c>
      <c r="G22" s="12">
        <v>2000</v>
      </c>
      <c r="H22" s="12">
        <f t="shared" si="1"/>
        <v>0</v>
      </c>
      <c r="I22" s="13">
        <v>0</v>
      </c>
      <c r="J22" s="8">
        <f t="shared" si="7"/>
        <v>2000</v>
      </c>
      <c r="K22" s="9">
        <f t="shared" si="8"/>
        <v>0</v>
      </c>
    </row>
    <row r="23" spans="1:11" ht="15.75" customHeight="1" x14ac:dyDescent="0.2">
      <c r="A23" s="10" t="s">
        <v>31</v>
      </c>
      <c r="B23" s="11" t="s">
        <v>21</v>
      </c>
      <c r="C23" s="11" t="s">
        <v>22</v>
      </c>
      <c r="D23" s="12">
        <v>30000</v>
      </c>
      <c r="E23" s="12">
        <v>30000</v>
      </c>
      <c r="F23" s="12">
        <v>9062</v>
      </c>
      <c r="G23" s="12">
        <v>20938</v>
      </c>
      <c r="H23" s="12">
        <f t="shared" si="1"/>
        <v>30.206666666666663</v>
      </c>
      <c r="I23" s="13">
        <v>0</v>
      </c>
      <c r="J23" s="8">
        <f t="shared" si="7"/>
        <v>30000</v>
      </c>
      <c r="K23" s="9">
        <f t="shared" si="8"/>
        <v>30.206666666666663</v>
      </c>
    </row>
    <row r="24" spans="1:11" ht="15.75" customHeight="1" thickBot="1" x14ac:dyDescent="0.25">
      <c r="A24" s="14" t="s">
        <v>31</v>
      </c>
      <c r="B24" s="15" t="s">
        <v>27</v>
      </c>
      <c r="C24" s="15" t="s">
        <v>28</v>
      </c>
      <c r="D24" s="16">
        <v>49000</v>
      </c>
      <c r="E24" s="16">
        <v>49000</v>
      </c>
      <c r="F24" s="16">
        <v>0</v>
      </c>
      <c r="G24" s="16">
        <v>49000</v>
      </c>
      <c r="H24" s="16">
        <f t="shared" si="1"/>
        <v>0</v>
      </c>
      <c r="I24" s="17">
        <v>0</v>
      </c>
      <c r="J24" s="8">
        <f t="shared" si="7"/>
        <v>49000</v>
      </c>
      <c r="K24" s="9">
        <f t="shared" si="8"/>
        <v>0</v>
      </c>
    </row>
    <row r="25" spans="1:11" ht="15.75" customHeight="1" thickBot="1" x14ac:dyDescent="0.25">
      <c r="A25" s="189" t="s">
        <v>67</v>
      </c>
      <c r="B25" s="190"/>
      <c r="C25" s="190"/>
      <c r="D25" s="18">
        <f>SUM(D19:D24)</f>
        <v>1900000</v>
      </c>
      <c r="E25" s="18">
        <f t="shared" ref="E25:G25" si="9">SUM(E19:E24)</f>
        <v>1900000</v>
      </c>
      <c r="F25" s="18">
        <f t="shared" si="9"/>
        <v>575872.07999999996</v>
      </c>
      <c r="G25" s="18">
        <f t="shared" si="9"/>
        <v>1324127.92</v>
      </c>
      <c r="H25" s="19">
        <f t="shared" si="1"/>
        <v>30.30905684210526</v>
      </c>
      <c r="I25" s="20">
        <f>SUM(I19:I24)</f>
        <v>0</v>
      </c>
      <c r="J25" s="20">
        <f>SUM(J19:J24)</f>
        <v>1900000</v>
      </c>
      <c r="K25" s="21">
        <f>E25/J25*100</f>
        <v>100</v>
      </c>
    </row>
    <row r="26" spans="1:11" ht="15.75" customHeight="1" x14ac:dyDescent="0.2">
      <c r="A26" s="5" t="s">
        <v>31</v>
      </c>
      <c r="B26" s="6" t="s">
        <v>44</v>
      </c>
      <c r="C26" s="6" t="s">
        <v>45</v>
      </c>
      <c r="D26" s="7">
        <v>1887000</v>
      </c>
      <c r="E26" s="7">
        <v>1887000</v>
      </c>
      <c r="F26" s="7">
        <v>709441</v>
      </c>
      <c r="G26" s="7">
        <v>1177559</v>
      </c>
      <c r="H26" s="7">
        <f t="shared" ref="H26:H30" si="10">F26/E26*100</f>
        <v>37.596237413884467</v>
      </c>
      <c r="I26" s="8">
        <v>0</v>
      </c>
      <c r="J26" s="8">
        <f>E26+I26</f>
        <v>1887000</v>
      </c>
      <c r="K26" s="9">
        <f>F26/J26*100</f>
        <v>37.596237413884467</v>
      </c>
    </row>
    <row r="27" spans="1:11" ht="15.75" customHeight="1" x14ac:dyDescent="0.2">
      <c r="A27" s="10" t="s">
        <v>31</v>
      </c>
      <c r="B27" s="11" t="s">
        <v>46</v>
      </c>
      <c r="C27" s="11" t="s">
        <v>47</v>
      </c>
      <c r="D27" s="12">
        <v>6300</v>
      </c>
      <c r="E27" s="12">
        <v>6300</v>
      </c>
      <c r="F27" s="12">
        <v>0</v>
      </c>
      <c r="G27" s="12">
        <v>6300</v>
      </c>
      <c r="H27" s="12">
        <f t="shared" si="10"/>
        <v>0</v>
      </c>
      <c r="I27" s="13">
        <v>0</v>
      </c>
      <c r="J27" s="8">
        <f t="shared" ref="J27:J29" si="11">E27+I27</f>
        <v>6300</v>
      </c>
      <c r="K27" s="9">
        <f t="shared" ref="K27:K29" si="12">F27/J27*100</f>
        <v>0</v>
      </c>
    </row>
    <row r="28" spans="1:11" ht="15.75" customHeight="1" x14ac:dyDescent="0.2">
      <c r="A28" s="10" t="s">
        <v>31</v>
      </c>
      <c r="B28" s="11" t="s">
        <v>48</v>
      </c>
      <c r="C28" s="11" t="s">
        <v>49</v>
      </c>
      <c r="D28" s="12">
        <v>6000</v>
      </c>
      <c r="E28" s="12">
        <v>6000</v>
      </c>
      <c r="F28" s="12">
        <v>95</v>
      </c>
      <c r="G28" s="12">
        <v>5905</v>
      </c>
      <c r="H28" s="12">
        <f t="shared" si="10"/>
        <v>1.5833333333333335</v>
      </c>
      <c r="I28" s="13">
        <v>0</v>
      </c>
      <c r="J28" s="8">
        <f t="shared" si="11"/>
        <v>6000</v>
      </c>
      <c r="K28" s="9">
        <f t="shared" si="12"/>
        <v>1.5833333333333335</v>
      </c>
    </row>
    <row r="29" spans="1:11" ht="15.75" customHeight="1" thickBot="1" x14ac:dyDescent="0.25">
      <c r="A29" s="14" t="s">
        <v>31</v>
      </c>
      <c r="B29" s="15" t="s">
        <v>50</v>
      </c>
      <c r="C29" s="15" t="s">
        <v>51</v>
      </c>
      <c r="D29" s="16">
        <v>700</v>
      </c>
      <c r="E29" s="16">
        <v>700</v>
      </c>
      <c r="F29" s="16">
        <v>198.79</v>
      </c>
      <c r="G29" s="16">
        <v>501.21</v>
      </c>
      <c r="H29" s="16">
        <f t="shared" si="10"/>
        <v>28.398571428571429</v>
      </c>
      <c r="I29" s="17">
        <v>0</v>
      </c>
      <c r="J29" s="8">
        <f t="shared" si="11"/>
        <v>700</v>
      </c>
      <c r="K29" s="9">
        <f t="shared" si="12"/>
        <v>28.398571428571429</v>
      </c>
    </row>
    <row r="30" spans="1:11" ht="15.75" customHeight="1" thickBot="1" x14ac:dyDescent="0.25">
      <c r="A30" s="189" t="s">
        <v>71</v>
      </c>
      <c r="B30" s="190"/>
      <c r="C30" s="190"/>
      <c r="D30" s="18">
        <v>1900000</v>
      </c>
      <c r="E30" s="18">
        <v>1900000</v>
      </c>
      <c r="F30" s="18">
        <v>709734.79</v>
      </c>
      <c r="G30" s="18">
        <v>1190265.21</v>
      </c>
      <c r="H30" s="19">
        <f t="shared" si="10"/>
        <v>37.354462631578947</v>
      </c>
      <c r="I30" s="20">
        <f>SUM(I26:I29)</f>
        <v>0</v>
      </c>
      <c r="J30" s="20">
        <f>SUM(J26:J29)</f>
        <v>1900000</v>
      </c>
      <c r="K30" s="21">
        <f>F30/J30*100</f>
        <v>37.354462631578947</v>
      </c>
    </row>
    <row r="31" spans="1:11" ht="15.75" customHeight="1" thickBot="1" x14ac:dyDescent="0.25">
      <c r="A31" s="22" t="s">
        <v>32</v>
      </c>
      <c r="B31" s="23" t="s">
        <v>11</v>
      </c>
      <c r="C31" s="23" t="s">
        <v>12</v>
      </c>
      <c r="D31" s="24">
        <v>320000</v>
      </c>
      <c r="E31" s="24">
        <v>320000</v>
      </c>
      <c r="F31" s="24">
        <v>0</v>
      </c>
      <c r="G31" s="24">
        <v>320000</v>
      </c>
      <c r="H31" s="24">
        <f t="shared" si="1"/>
        <v>0</v>
      </c>
      <c r="I31" s="25">
        <v>0</v>
      </c>
      <c r="J31" s="25">
        <f>E31+I31</f>
        <v>320000</v>
      </c>
      <c r="K31" s="26">
        <f>F31/J31*100</f>
        <v>0</v>
      </c>
    </row>
    <row r="32" spans="1:11" ht="15.75" customHeight="1" thickBot="1" x14ac:dyDescent="0.25">
      <c r="A32" s="189" t="s">
        <v>68</v>
      </c>
      <c r="B32" s="190"/>
      <c r="C32" s="190"/>
      <c r="D32" s="18">
        <v>320000</v>
      </c>
      <c r="E32" s="18">
        <v>320000</v>
      </c>
      <c r="F32" s="18">
        <v>0</v>
      </c>
      <c r="G32" s="18">
        <v>320000</v>
      </c>
      <c r="H32" s="19">
        <f t="shared" si="1"/>
        <v>0</v>
      </c>
      <c r="I32" s="20">
        <f>SUM(I31)</f>
        <v>0</v>
      </c>
      <c r="J32" s="20">
        <f>SUM(J31)</f>
        <v>320000</v>
      </c>
      <c r="K32" s="27">
        <f>F32/J32*100</f>
        <v>0</v>
      </c>
    </row>
    <row r="33" spans="1:11" ht="15.75" customHeight="1" thickBot="1" x14ac:dyDescent="0.25">
      <c r="A33" s="22" t="s">
        <v>32</v>
      </c>
      <c r="B33" s="23" t="s">
        <v>42</v>
      </c>
      <c r="C33" s="23" t="s">
        <v>43</v>
      </c>
      <c r="D33" s="24">
        <v>320000</v>
      </c>
      <c r="E33" s="24">
        <v>320000</v>
      </c>
      <c r="F33" s="24">
        <v>0</v>
      </c>
      <c r="G33" s="24">
        <v>320000</v>
      </c>
      <c r="H33" s="24">
        <f t="shared" ref="H33:H34" si="13">F33/E33*100</f>
        <v>0</v>
      </c>
      <c r="I33" s="25">
        <v>0</v>
      </c>
      <c r="J33" s="25">
        <f>E33+I33</f>
        <v>320000</v>
      </c>
      <c r="K33" s="28">
        <f t="shared" ref="K33:K57" si="14">F33/J33*100</f>
        <v>0</v>
      </c>
    </row>
    <row r="34" spans="1:11" ht="15.75" customHeight="1" thickBot="1" x14ac:dyDescent="0.25">
      <c r="A34" s="189" t="s">
        <v>72</v>
      </c>
      <c r="B34" s="190"/>
      <c r="C34" s="190"/>
      <c r="D34" s="18">
        <v>320000</v>
      </c>
      <c r="E34" s="18">
        <v>320000</v>
      </c>
      <c r="F34" s="18">
        <v>0</v>
      </c>
      <c r="G34" s="18">
        <v>320000</v>
      </c>
      <c r="H34" s="19">
        <f t="shared" si="13"/>
        <v>0</v>
      </c>
      <c r="I34" s="20">
        <f>SUM(I33)</f>
        <v>0</v>
      </c>
      <c r="J34" s="20">
        <f>SUM(J33)</f>
        <v>320000</v>
      </c>
      <c r="K34" s="27">
        <f t="shared" si="14"/>
        <v>0</v>
      </c>
    </row>
    <row r="35" spans="1:11" ht="15.75" customHeight="1" x14ac:dyDescent="0.2">
      <c r="A35" s="29" t="s">
        <v>33</v>
      </c>
      <c r="B35" s="30" t="s">
        <v>11</v>
      </c>
      <c r="C35" s="30" t="s">
        <v>12</v>
      </c>
      <c r="D35" s="31">
        <v>10000</v>
      </c>
      <c r="E35" s="31">
        <v>10000</v>
      </c>
      <c r="F35" s="31">
        <v>21718.44</v>
      </c>
      <c r="G35" s="32">
        <f>E35-F35</f>
        <v>-11718.439999999999</v>
      </c>
      <c r="H35" s="31">
        <f t="shared" si="1"/>
        <v>217.18439999999995</v>
      </c>
      <c r="I35" s="33">
        <v>11718.44</v>
      </c>
      <c r="J35" s="34">
        <f>E35+I35</f>
        <v>21718.440000000002</v>
      </c>
      <c r="K35" s="35">
        <v>0</v>
      </c>
    </row>
    <row r="36" spans="1:11" ht="15.75" customHeight="1" x14ac:dyDescent="0.2">
      <c r="A36" s="10" t="s">
        <v>33</v>
      </c>
      <c r="B36" s="11" t="s">
        <v>17</v>
      </c>
      <c r="C36" s="11" t="s">
        <v>18</v>
      </c>
      <c r="D36" s="12">
        <v>15000</v>
      </c>
      <c r="E36" s="12">
        <v>15000</v>
      </c>
      <c r="F36" s="12">
        <v>8258</v>
      </c>
      <c r="G36" s="12">
        <f t="shared" ref="G36:G40" si="15">E36-F36</f>
        <v>6742</v>
      </c>
      <c r="H36" s="12">
        <f t="shared" si="1"/>
        <v>55.053333333333335</v>
      </c>
      <c r="I36" s="13">
        <v>-6742</v>
      </c>
      <c r="J36" s="13">
        <f t="shared" ref="J36:J40" si="16">E36+I36</f>
        <v>8258</v>
      </c>
      <c r="K36" s="36">
        <v>0</v>
      </c>
    </row>
    <row r="37" spans="1:11" ht="15.75" customHeight="1" x14ac:dyDescent="0.2">
      <c r="A37" s="10" t="s">
        <v>33</v>
      </c>
      <c r="B37" s="11" t="s">
        <v>21</v>
      </c>
      <c r="C37" s="11" t="s">
        <v>22</v>
      </c>
      <c r="D37" s="12">
        <v>348000</v>
      </c>
      <c r="E37" s="12">
        <v>348000</v>
      </c>
      <c r="F37" s="12">
        <v>20980</v>
      </c>
      <c r="G37" s="12">
        <f t="shared" si="15"/>
        <v>327020</v>
      </c>
      <c r="H37" s="12">
        <f t="shared" si="1"/>
        <v>6.0287356321839081</v>
      </c>
      <c r="I37" s="13">
        <v>0</v>
      </c>
      <c r="J37" s="13">
        <f t="shared" si="16"/>
        <v>348000</v>
      </c>
      <c r="K37" s="36">
        <v>0</v>
      </c>
    </row>
    <row r="38" spans="1:11" ht="15.75" customHeight="1" x14ac:dyDescent="0.2">
      <c r="A38" s="10" t="s">
        <v>33</v>
      </c>
      <c r="B38" s="11" t="s">
        <v>23</v>
      </c>
      <c r="C38" s="11" t="s">
        <v>24</v>
      </c>
      <c r="D38" s="12">
        <v>530000</v>
      </c>
      <c r="E38" s="12">
        <v>530000</v>
      </c>
      <c r="F38" s="12">
        <v>0</v>
      </c>
      <c r="G38" s="12">
        <f t="shared" si="15"/>
        <v>530000</v>
      </c>
      <c r="H38" s="12">
        <f t="shared" si="1"/>
        <v>0</v>
      </c>
      <c r="I38" s="13">
        <v>-334849.86</v>
      </c>
      <c r="J38" s="13">
        <f t="shared" si="16"/>
        <v>195150.14</v>
      </c>
      <c r="K38" s="36">
        <f t="shared" si="14"/>
        <v>0</v>
      </c>
    </row>
    <row r="39" spans="1:11" ht="15.75" customHeight="1" x14ac:dyDescent="0.2">
      <c r="A39" s="10" t="s">
        <v>33</v>
      </c>
      <c r="B39" s="11" t="s">
        <v>34</v>
      </c>
      <c r="C39" s="11" t="s">
        <v>35</v>
      </c>
      <c r="D39" s="12">
        <v>110000</v>
      </c>
      <c r="E39" s="12">
        <v>110000</v>
      </c>
      <c r="F39" s="12">
        <v>0</v>
      </c>
      <c r="G39" s="12">
        <f t="shared" si="15"/>
        <v>110000</v>
      </c>
      <c r="H39" s="12">
        <f t="shared" si="1"/>
        <v>0</v>
      </c>
      <c r="I39" s="13">
        <v>-25000</v>
      </c>
      <c r="J39" s="13">
        <f t="shared" si="16"/>
        <v>85000</v>
      </c>
      <c r="K39" s="36">
        <f t="shared" si="14"/>
        <v>0</v>
      </c>
    </row>
    <row r="40" spans="1:11" ht="15.75" customHeight="1" thickBot="1" x14ac:dyDescent="0.25">
      <c r="A40" s="37" t="s">
        <v>33</v>
      </c>
      <c r="B40" s="38" t="s">
        <v>27</v>
      </c>
      <c r="C40" s="38" t="s">
        <v>28</v>
      </c>
      <c r="D40" s="39">
        <v>2000</v>
      </c>
      <c r="E40" s="39">
        <v>2000</v>
      </c>
      <c r="F40" s="39">
        <v>16110.38</v>
      </c>
      <c r="G40" s="7">
        <f t="shared" si="15"/>
        <v>-14110.38</v>
      </c>
      <c r="H40" s="39">
        <f t="shared" si="1"/>
        <v>805.51900000000001</v>
      </c>
      <c r="I40" s="40">
        <v>261991.14</v>
      </c>
      <c r="J40" s="8">
        <f t="shared" si="16"/>
        <v>263991.14</v>
      </c>
      <c r="K40" s="41">
        <f t="shared" si="14"/>
        <v>6.1026214743419036</v>
      </c>
    </row>
    <row r="41" spans="1:11" ht="15.75" customHeight="1" thickBot="1" x14ac:dyDescent="0.25">
      <c r="A41" s="189" t="s">
        <v>69</v>
      </c>
      <c r="B41" s="190"/>
      <c r="C41" s="190"/>
      <c r="D41" s="18">
        <v>1015000</v>
      </c>
      <c r="E41" s="18">
        <v>1015000</v>
      </c>
      <c r="F41" s="18">
        <f>SUM(F35:F40)</f>
        <v>67066.820000000007</v>
      </c>
      <c r="G41" s="18">
        <f>SUM(G35:G40)</f>
        <v>947933.18</v>
      </c>
      <c r="H41" s="19">
        <f t="shared" si="1"/>
        <v>6.6075684729064044</v>
      </c>
      <c r="I41" s="20">
        <f>SUM(I35:I40)</f>
        <v>-92882.27999999997</v>
      </c>
      <c r="J41" s="20">
        <f>SUM(J35:J40)</f>
        <v>922117.72000000009</v>
      </c>
      <c r="K41" s="27">
        <f t="shared" si="14"/>
        <v>7.2731299426715275</v>
      </c>
    </row>
    <row r="42" spans="1:11" ht="15.75" customHeight="1" thickBot="1" x14ac:dyDescent="0.25">
      <c r="A42" s="22" t="s">
        <v>33</v>
      </c>
      <c r="B42" s="23" t="s">
        <v>42</v>
      </c>
      <c r="C42" s="23" t="s">
        <v>43</v>
      </c>
      <c r="D42" s="24">
        <v>1015000</v>
      </c>
      <c r="E42" s="24">
        <v>1015000</v>
      </c>
      <c r="F42" s="24">
        <v>0</v>
      </c>
      <c r="G42" s="24">
        <v>1015000</v>
      </c>
      <c r="H42" s="24">
        <f t="shared" ref="H42:H43" si="17">F42/E42*100</f>
        <v>0</v>
      </c>
      <c r="I42" s="25">
        <v>-92882.28</v>
      </c>
      <c r="J42" s="25">
        <f>E42+I42</f>
        <v>922117.72</v>
      </c>
      <c r="K42" s="28">
        <f t="shared" si="14"/>
        <v>0</v>
      </c>
    </row>
    <row r="43" spans="1:11" ht="15.75" customHeight="1" thickBot="1" x14ac:dyDescent="0.25">
      <c r="A43" s="189" t="s">
        <v>73</v>
      </c>
      <c r="B43" s="190"/>
      <c r="C43" s="190"/>
      <c r="D43" s="18">
        <v>1015000</v>
      </c>
      <c r="E43" s="18">
        <v>1015000</v>
      </c>
      <c r="F43" s="18">
        <v>0</v>
      </c>
      <c r="G43" s="18">
        <v>1015000</v>
      </c>
      <c r="H43" s="19">
        <f t="shared" si="17"/>
        <v>0</v>
      </c>
      <c r="I43" s="20">
        <f>SUM(I42)</f>
        <v>-92882.28</v>
      </c>
      <c r="J43" s="20">
        <f>SUM(J42)</f>
        <v>922117.72</v>
      </c>
      <c r="K43" s="27">
        <f t="shared" si="14"/>
        <v>0</v>
      </c>
    </row>
    <row r="44" spans="1:11" ht="15.75" customHeight="1" x14ac:dyDescent="0.2">
      <c r="A44" s="29" t="s">
        <v>36</v>
      </c>
      <c r="B44" s="30" t="s">
        <v>11</v>
      </c>
      <c r="C44" s="30" t="s">
        <v>12</v>
      </c>
      <c r="D44" s="31">
        <v>110000</v>
      </c>
      <c r="E44" s="31">
        <v>110000</v>
      </c>
      <c r="F44" s="31">
        <v>652</v>
      </c>
      <c r="G44" s="31">
        <v>109348</v>
      </c>
      <c r="H44" s="31">
        <f t="shared" si="1"/>
        <v>0.59272727272727277</v>
      </c>
      <c r="I44" s="33">
        <v>72569</v>
      </c>
      <c r="J44" s="33">
        <f>E44+I44</f>
        <v>182569</v>
      </c>
      <c r="K44" s="35">
        <f t="shared" si="14"/>
        <v>0.35712525127486044</v>
      </c>
    </row>
    <row r="45" spans="1:11" ht="15.75" customHeight="1" x14ac:dyDescent="0.2">
      <c r="A45" s="10" t="s">
        <v>36</v>
      </c>
      <c r="B45" s="11" t="s">
        <v>17</v>
      </c>
      <c r="C45" s="11" t="s">
        <v>18</v>
      </c>
      <c r="D45" s="12">
        <v>20000</v>
      </c>
      <c r="E45" s="12">
        <v>20000</v>
      </c>
      <c r="F45" s="12">
        <v>10900</v>
      </c>
      <c r="G45" s="12">
        <v>9100</v>
      </c>
      <c r="H45" s="12">
        <f t="shared" si="1"/>
        <v>54.500000000000007</v>
      </c>
      <c r="I45" s="13">
        <v>0</v>
      </c>
      <c r="J45" s="13">
        <f>E45+I45</f>
        <v>20000</v>
      </c>
      <c r="K45" s="36">
        <f t="shared" si="14"/>
        <v>54.500000000000007</v>
      </c>
    </row>
    <row r="46" spans="1:11" ht="15.75" customHeight="1" x14ac:dyDescent="0.2">
      <c r="A46" s="10" t="s">
        <v>36</v>
      </c>
      <c r="B46" s="11" t="s">
        <v>21</v>
      </c>
      <c r="C46" s="11" t="s">
        <v>22</v>
      </c>
      <c r="D46" s="12">
        <v>70000</v>
      </c>
      <c r="E46" s="12">
        <v>70000</v>
      </c>
      <c r="F46" s="12">
        <v>5430</v>
      </c>
      <c r="G46" s="12">
        <v>64570</v>
      </c>
      <c r="H46" s="12">
        <f t="shared" si="1"/>
        <v>7.7571428571428571</v>
      </c>
      <c r="I46" s="13">
        <v>0</v>
      </c>
      <c r="J46" s="13">
        <f t="shared" ref="J46:J49" si="18">E46+I46</f>
        <v>70000</v>
      </c>
      <c r="K46" s="36">
        <f t="shared" si="14"/>
        <v>7.7571428571428571</v>
      </c>
    </row>
    <row r="47" spans="1:11" ht="15.75" customHeight="1" x14ac:dyDescent="0.2">
      <c r="A47" s="10" t="s">
        <v>36</v>
      </c>
      <c r="B47" s="11" t="s">
        <v>23</v>
      </c>
      <c r="C47" s="11" t="s">
        <v>24</v>
      </c>
      <c r="D47" s="12">
        <v>20700000</v>
      </c>
      <c r="E47" s="12">
        <v>20700000</v>
      </c>
      <c r="F47" s="12">
        <v>7008924</v>
      </c>
      <c r="G47" s="12">
        <v>13691076</v>
      </c>
      <c r="H47" s="12">
        <f t="shared" si="1"/>
        <v>33.859536231884057</v>
      </c>
      <c r="I47" s="13">
        <f>1246936+282000</f>
        <v>1528936</v>
      </c>
      <c r="J47" s="13">
        <f t="shared" si="18"/>
        <v>22228936</v>
      </c>
      <c r="K47" s="36">
        <f t="shared" si="14"/>
        <v>31.53063196547059</v>
      </c>
    </row>
    <row r="48" spans="1:11" ht="15.75" customHeight="1" x14ac:dyDescent="0.2">
      <c r="A48" s="10" t="s">
        <v>36</v>
      </c>
      <c r="B48" s="11" t="s">
        <v>34</v>
      </c>
      <c r="C48" s="11" t="s">
        <v>35</v>
      </c>
      <c r="D48" s="12">
        <v>6996600</v>
      </c>
      <c r="E48" s="12">
        <v>6996600</v>
      </c>
      <c r="F48" s="12">
        <v>2328532</v>
      </c>
      <c r="G48" s="12">
        <v>4668068</v>
      </c>
      <c r="H48" s="12">
        <f t="shared" si="1"/>
        <v>33.280907869536627</v>
      </c>
      <c r="I48" s="13">
        <f>417724+95316</f>
        <v>513040</v>
      </c>
      <c r="J48" s="13">
        <f t="shared" si="18"/>
        <v>7509640</v>
      </c>
      <c r="K48" s="36">
        <f t="shared" si="14"/>
        <v>31.007238695862917</v>
      </c>
    </row>
    <row r="49" spans="1:11" ht="15.75" customHeight="1" x14ac:dyDescent="0.2">
      <c r="A49" s="10" t="s">
        <v>36</v>
      </c>
      <c r="B49" s="11" t="s">
        <v>37</v>
      </c>
      <c r="C49" s="11" t="s">
        <v>38</v>
      </c>
      <c r="D49" s="12">
        <v>140000</v>
      </c>
      <c r="E49" s="12">
        <v>140000</v>
      </c>
      <c r="F49" s="12">
        <v>64462</v>
      </c>
      <c r="G49" s="12">
        <v>75538</v>
      </c>
      <c r="H49" s="12">
        <f t="shared" si="1"/>
        <v>46.044285714285714</v>
      </c>
      <c r="I49" s="13">
        <v>0</v>
      </c>
      <c r="J49" s="13">
        <f t="shared" si="18"/>
        <v>140000</v>
      </c>
      <c r="K49" s="36">
        <f t="shared" si="14"/>
        <v>46.044285714285714</v>
      </c>
    </row>
    <row r="50" spans="1:11" ht="15.75" customHeight="1" thickBot="1" x14ac:dyDescent="0.25">
      <c r="A50" s="37" t="s">
        <v>36</v>
      </c>
      <c r="B50" s="38" t="s">
        <v>39</v>
      </c>
      <c r="C50" s="38" t="s">
        <v>40</v>
      </c>
      <c r="D50" s="39">
        <v>207000</v>
      </c>
      <c r="E50" s="39">
        <v>207000</v>
      </c>
      <c r="F50" s="39">
        <v>71468.33</v>
      </c>
      <c r="G50" s="39">
        <v>135531.67000000001</v>
      </c>
      <c r="H50" s="39">
        <f t="shared" si="1"/>
        <v>34.525763285024155</v>
      </c>
      <c r="I50" s="40">
        <f>76169+2820</f>
        <v>78989</v>
      </c>
      <c r="J50" s="40">
        <f>E50+I50</f>
        <v>285989</v>
      </c>
      <c r="K50" s="41">
        <f t="shared" si="14"/>
        <v>24.989887722954379</v>
      </c>
    </row>
    <row r="51" spans="1:11" ht="15.75" customHeight="1" thickBot="1" x14ac:dyDescent="0.25">
      <c r="A51" s="189" t="s">
        <v>70</v>
      </c>
      <c r="B51" s="190"/>
      <c r="C51" s="190"/>
      <c r="D51" s="18">
        <v>28243600</v>
      </c>
      <c r="E51" s="18">
        <v>28243600</v>
      </c>
      <c r="F51" s="18">
        <v>9493107.7699999996</v>
      </c>
      <c r="G51" s="18">
        <v>18750492.23</v>
      </c>
      <c r="H51" s="19">
        <f t="shared" si="1"/>
        <v>33.611535958588846</v>
      </c>
      <c r="I51" s="20">
        <f>SUM(I44:I50)</f>
        <v>2193534</v>
      </c>
      <c r="J51" s="20">
        <f>SUM(J44:J50)</f>
        <v>30437134</v>
      </c>
      <c r="K51" s="27">
        <f t="shared" si="14"/>
        <v>31.189230135793995</v>
      </c>
    </row>
    <row r="52" spans="1:11" ht="15.75" customHeight="1" thickBot="1" x14ac:dyDescent="0.25">
      <c r="A52" s="22" t="s">
        <v>36</v>
      </c>
      <c r="B52" s="23" t="s">
        <v>42</v>
      </c>
      <c r="C52" s="23" t="s">
        <v>43</v>
      </c>
      <c r="D52" s="24">
        <v>28243600</v>
      </c>
      <c r="E52" s="24">
        <v>28243600</v>
      </c>
      <c r="F52" s="24">
        <v>9493107.7699999996</v>
      </c>
      <c r="G52" s="24">
        <v>18750492.23</v>
      </c>
      <c r="H52" s="24">
        <f t="shared" ref="H52:H53" si="19">F52/E52*100</f>
        <v>33.611535958588846</v>
      </c>
      <c r="I52" s="25">
        <v>2193534</v>
      </c>
      <c r="J52" s="25">
        <f>E52+I52</f>
        <v>30437134</v>
      </c>
      <c r="K52" s="26">
        <f t="shared" si="14"/>
        <v>31.189230135793995</v>
      </c>
    </row>
    <row r="53" spans="1:11" ht="15.75" customHeight="1" thickBot="1" x14ac:dyDescent="0.25">
      <c r="A53" s="189" t="s">
        <v>74</v>
      </c>
      <c r="B53" s="190"/>
      <c r="C53" s="190"/>
      <c r="D53" s="18">
        <v>28243600</v>
      </c>
      <c r="E53" s="18">
        <v>28243600</v>
      </c>
      <c r="F53" s="18">
        <v>9493107.7699999996</v>
      </c>
      <c r="G53" s="18">
        <v>18750492.23</v>
      </c>
      <c r="H53" s="19">
        <f t="shared" si="19"/>
        <v>33.611535958588846</v>
      </c>
      <c r="I53" s="20">
        <f>SUM(I52)</f>
        <v>2193534</v>
      </c>
      <c r="J53" s="20">
        <f>SUM(J52)</f>
        <v>30437134</v>
      </c>
      <c r="K53" s="27">
        <f t="shared" si="14"/>
        <v>31.189230135793995</v>
      </c>
    </row>
    <row r="54" spans="1:11" ht="15.75" customHeight="1" thickBot="1" x14ac:dyDescent="0.25">
      <c r="A54" s="22" t="s">
        <v>52</v>
      </c>
      <c r="B54" s="23" t="s">
        <v>42</v>
      </c>
      <c r="C54" s="23" t="s">
        <v>43</v>
      </c>
      <c r="D54" s="24">
        <v>35700</v>
      </c>
      <c r="E54" s="24">
        <v>35700</v>
      </c>
      <c r="F54" s="24">
        <v>11908</v>
      </c>
      <c r="G54" s="24">
        <v>23792</v>
      </c>
      <c r="H54" s="24">
        <f t="shared" si="1"/>
        <v>33.35574229691877</v>
      </c>
      <c r="I54" s="25">
        <v>0</v>
      </c>
      <c r="J54" s="25">
        <f>E54+I54</f>
        <v>35700</v>
      </c>
      <c r="K54" s="41">
        <f t="shared" si="14"/>
        <v>33.35574229691877</v>
      </c>
    </row>
    <row r="55" spans="1:11" ht="15.75" customHeight="1" thickBot="1" x14ac:dyDescent="0.25">
      <c r="A55" s="189" t="s">
        <v>53</v>
      </c>
      <c r="B55" s="190"/>
      <c r="C55" s="190"/>
      <c r="D55" s="18">
        <v>35700</v>
      </c>
      <c r="E55" s="18">
        <v>35700</v>
      </c>
      <c r="F55" s="18">
        <v>11908</v>
      </c>
      <c r="G55" s="18">
        <v>23792</v>
      </c>
      <c r="H55" s="19">
        <f t="shared" si="1"/>
        <v>33.35574229691877</v>
      </c>
      <c r="I55" s="20">
        <f>SUM(I54)</f>
        <v>0</v>
      </c>
      <c r="J55" s="20">
        <f>SUM(J54)</f>
        <v>35700</v>
      </c>
      <c r="K55" s="27">
        <f t="shared" si="14"/>
        <v>33.35574229691877</v>
      </c>
    </row>
    <row r="56" spans="1:11" ht="15.75" customHeight="1" thickBot="1" x14ac:dyDescent="0.25">
      <c r="A56" s="189" t="s">
        <v>41</v>
      </c>
      <c r="B56" s="190"/>
      <c r="C56" s="190"/>
      <c r="D56" s="18">
        <v>35096600</v>
      </c>
      <c r="E56" s="18">
        <v>35096600</v>
      </c>
      <c r="F56" s="18">
        <v>11381889.73</v>
      </c>
      <c r="G56" s="18">
        <v>23714710.27</v>
      </c>
      <c r="H56" s="19">
        <f t="shared" ref="H56" si="20">F56/E56*100</f>
        <v>32.430177652536145</v>
      </c>
      <c r="I56" s="20">
        <f>I16+I25+I32+I41+I51</f>
        <v>2100651.7200000002</v>
      </c>
      <c r="J56" s="20">
        <f>J16+J25+J32+J41+J51</f>
        <v>37197251.719999999</v>
      </c>
      <c r="K56" s="27">
        <f t="shared" si="14"/>
        <v>30.598738357544448</v>
      </c>
    </row>
    <row r="57" spans="1:11" ht="15.75" customHeight="1" thickBot="1" x14ac:dyDescent="0.25">
      <c r="A57" s="194" t="s">
        <v>54</v>
      </c>
      <c r="B57" s="195"/>
      <c r="C57" s="195"/>
      <c r="D57" s="42">
        <v>35132300</v>
      </c>
      <c r="E57" s="42">
        <v>35132300</v>
      </c>
      <c r="F57" s="42">
        <v>12973067.560000001</v>
      </c>
      <c r="G57" s="42">
        <v>22159232.440000001</v>
      </c>
      <c r="H57" s="43">
        <f t="shared" si="1"/>
        <v>36.926325802751315</v>
      </c>
      <c r="I57" s="44">
        <f>I18+I30+I34+I43+I53+I55</f>
        <v>2100651.7200000002</v>
      </c>
      <c r="J57" s="44">
        <f>J18+J30+J34+J43+J53+J55</f>
        <v>37232951.719999999</v>
      </c>
      <c r="K57" s="45">
        <f t="shared" si="14"/>
        <v>34.842973658280776</v>
      </c>
    </row>
    <row r="58" spans="1:11" ht="15.75" customHeight="1" thickBot="1" x14ac:dyDescent="0.25"/>
    <row r="59" spans="1:11" ht="20.25" customHeight="1" thickBot="1" x14ac:dyDescent="0.3">
      <c r="A59" s="191" t="s">
        <v>61</v>
      </c>
      <c r="B59" s="192"/>
      <c r="C59" s="192"/>
      <c r="D59" s="192"/>
      <c r="E59" s="192"/>
      <c r="F59" s="192"/>
      <c r="G59" s="192"/>
      <c r="H59" s="192"/>
      <c r="I59" s="192"/>
      <c r="J59" s="192"/>
      <c r="K59" s="193"/>
    </row>
    <row r="60" spans="1:11" ht="15.75" customHeight="1" thickBot="1" x14ac:dyDescent="0.25">
      <c r="A60" s="67" t="s">
        <v>2</v>
      </c>
      <c r="B60" s="68" t="s">
        <v>3</v>
      </c>
      <c r="C60" s="68" t="s">
        <v>4</v>
      </c>
      <c r="D60" s="68" t="s">
        <v>5</v>
      </c>
      <c r="E60" s="68" t="s">
        <v>6</v>
      </c>
      <c r="F60" s="68" t="s">
        <v>7</v>
      </c>
      <c r="G60" s="68" t="s">
        <v>8</v>
      </c>
      <c r="H60" s="68" t="s">
        <v>9</v>
      </c>
      <c r="I60" s="68" t="s">
        <v>58</v>
      </c>
      <c r="J60" s="68" t="s">
        <v>59</v>
      </c>
      <c r="K60" s="69" t="s">
        <v>60</v>
      </c>
    </row>
    <row r="61" spans="1:11" ht="15.75" customHeight="1" x14ac:dyDescent="0.2">
      <c r="A61" s="57" t="s">
        <v>10</v>
      </c>
      <c r="B61" s="58" t="s">
        <v>11</v>
      </c>
      <c r="C61" s="58" t="s">
        <v>12</v>
      </c>
      <c r="D61" s="59">
        <v>90000</v>
      </c>
      <c r="E61" s="59">
        <v>88000</v>
      </c>
      <c r="F61" s="59">
        <v>11547.69</v>
      </c>
      <c r="G61" s="59">
        <f>E61-F61</f>
        <v>76452.31</v>
      </c>
      <c r="H61" s="59">
        <v>12.830766666666667</v>
      </c>
      <c r="I61" s="59">
        <v>0</v>
      </c>
      <c r="J61" s="60">
        <f>E61+I61</f>
        <v>88000</v>
      </c>
      <c r="K61" s="61">
        <f>F61/J61*100</f>
        <v>13.122375</v>
      </c>
    </row>
    <row r="62" spans="1:11" ht="15.75" customHeight="1" x14ac:dyDescent="0.2">
      <c r="A62" s="47" t="s">
        <v>10</v>
      </c>
      <c r="B62" s="48" t="s">
        <v>13</v>
      </c>
      <c r="C62" s="48" t="s">
        <v>14</v>
      </c>
      <c r="D62" s="49">
        <v>295000</v>
      </c>
      <c r="E62" s="49">
        <v>295000</v>
      </c>
      <c r="F62" s="49">
        <v>95477.4</v>
      </c>
      <c r="G62" s="49">
        <f t="shared" ref="G62:G68" si="21">E62-F62</f>
        <v>199522.6</v>
      </c>
      <c r="H62" s="49">
        <v>32.36522033898305</v>
      </c>
      <c r="I62" s="50">
        <v>0</v>
      </c>
      <c r="J62" s="50">
        <f t="shared" ref="J62:J68" si="22">E62+I62</f>
        <v>295000</v>
      </c>
      <c r="K62" s="51">
        <f t="shared" ref="K62:K93" si="23">F62/J62*100</f>
        <v>32.36522033898305</v>
      </c>
    </row>
    <row r="63" spans="1:11" ht="15.75" customHeight="1" x14ac:dyDescent="0.2">
      <c r="A63" s="47" t="s">
        <v>10</v>
      </c>
      <c r="B63" s="48" t="s">
        <v>15</v>
      </c>
      <c r="C63" s="48" t="s">
        <v>16</v>
      </c>
      <c r="D63" s="49">
        <v>77000</v>
      </c>
      <c r="E63" s="49">
        <v>77000</v>
      </c>
      <c r="F63" s="49">
        <v>9090</v>
      </c>
      <c r="G63" s="49">
        <f t="shared" si="21"/>
        <v>67910</v>
      </c>
      <c r="H63" s="49">
        <v>11.805194805194805</v>
      </c>
      <c r="I63" s="50">
        <v>0</v>
      </c>
      <c r="J63" s="50">
        <f t="shared" si="22"/>
        <v>77000</v>
      </c>
      <c r="K63" s="51">
        <f t="shared" si="23"/>
        <v>11.805194805194805</v>
      </c>
    </row>
    <row r="64" spans="1:11" ht="15.75" customHeight="1" x14ac:dyDescent="0.2">
      <c r="A64" s="47" t="s">
        <v>10</v>
      </c>
      <c r="B64" s="48" t="s">
        <v>17</v>
      </c>
      <c r="C64" s="48" t="s">
        <v>18</v>
      </c>
      <c r="D64" s="49">
        <v>1000</v>
      </c>
      <c r="E64" s="49">
        <v>1000</v>
      </c>
      <c r="F64" s="49">
        <v>852</v>
      </c>
      <c r="G64" s="49">
        <f t="shared" si="21"/>
        <v>148</v>
      </c>
      <c r="H64" s="49">
        <v>85.2</v>
      </c>
      <c r="I64" s="50">
        <v>0</v>
      </c>
      <c r="J64" s="50">
        <f t="shared" si="22"/>
        <v>1000</v>
      </c>
      <c r="K64" s="51">
        <f t="shared" si="23"/>
        <v>85.2</v>
      </c>
    </row>
    <row r="65" spans="1:11" ht="15.75" customHeight="1" x14ac:dyDescent="0.2">
      <c r="A65" s="47" t="s">
        <v>10</v>
      </c>
      <c r="B65" s="48" t="s">
        <v>19</v>
      </c>
      <c r="C65" s="48" t="s">
        <v>20</v>
      </c>
      <c r="D65" s="49">
        <v>1500</v>
      </c>
      <c r="E65" s="49">
        <v>1500</v>
      </c>
      <c r="F65" s="49">
        <v>0</v>
      </c>
      <c r="G65" s="49">
        <f t="shared" si="21"/>
        <v>1500</v>
      </c>
      <c r="H65" s="49">
        <v>0</v>
      </c>
      <c r="I65" s="50">
        <v>0</v>
      </c>
      <c r="J65" s="50">
        <f t="shared" si="22"/>
        <v>1500</v>
      </c>
      <c r="K65" s="51">
        <f t="shared" si="23"/>
        <v>0</v>
      </c>
    </row>
    <row r="66" spans="1:11" ht="15.75" customHeight="1" x14ac:dyDescent="0.2">
      <c r="A66" s="47" t="s">
        <v>10</v>
      </c>
      <c r="B66" s="48" t="s">
        <v>21</v>
      </c>
      <c r="C66" s="48" t="s">
        <v>22</v>
      </c>
      <c r="D66" s="49">
        <v>86700</v>
      </c>
      <c r="E66" s="49">
        <v>86700</v>
      </c>
      <c r="F66" s="49">
        <v>15462.01</v>
      </c>
      <c r="G66" s="49">
        <f t="shared" si="21"/>
        <v>71237.990000000005</v>
      </c>
      <c r="H66" s="49">
        <v>17.833921568627449</v>
      </c>
      <c r="I66" s="50">
        <v>0</v>
      </c>
      <c r="J66" s="50">
        <f t="shared" si="22"/>
        <v>86700</v>
      </c>
      <c r="K66" s="51">
        <f t="shared" si="23"/>
        <v>17.833921568627449</v>
      </c>
    </row>
    <row r="67" spans="1:11" ht="15.75" customHeight="1" x14ac:dyDescent="0.2">
      <c r="A67" s="47" t="s">
        <v>10</v>
      </c>
      <c r="B67" s="48" t="s">
        <v>27</v>
      </c>
      <c r="C67" s="48" t="s">
        <v>28</v>
      </c>
      <c r="D67" s="49">
        <v>40000</v>
      </c>
      <c r="E67" s="49">
        <v>40000</v>
      </c>
      <c r="F67" s="49">
        <v>1635</v>
      </c>
      <c r="G67" s="49">
        <f t="shared" si="21"/>
        <v>38365</v>
      </c>
      <c r="H67" s="49">
        <v>4.0875000000000004</v>
      </c>
      <c r="I67" s="50">
        <v>0</v>
      </c>
      <c r="J67" s="50">
        <f t="shared" si="22"/>
        <v>40000</v>
      </c>
      <c r="K67" s="51">
        <f t="shared" si="23"/>
        <v>4.0875000000000004</v>
      </c>
    </row>
    <row r="68" spans="1:11" ht="15.75" customHeight="1" thickBot="1" x14ac:dyDescent="0.25">
      <c r="A68" s="52" t="s">
        <v>10</v>
      </c>
      <c r="B68" s="53" t="s">
        <v>29</v>
      </c>
      <c r="C68" s="53" t="s">
        <v>30</v>
      </c>
      <c r="D68" s="54">
        <v>5000</v>
      </c>
      <c r="E68" s="54">
        <v>7000</v>
      </c>
      <c r="F68" s="54">
        <v>6503</v>
      </c>
      <c r="G68" s="54">
        <f t="shared" si="21"/>
        <v>497</v>
      </c>
      <c r="H68" s="54">
        <v>130.06</v>
      </c>
      <c r="I68" s="55">
        <v>0</v>
      </c>
      <c r="J68" s="55">
        <f t="shared" si="22"/>
        <v>7000</v>
      </c>
      <c r="K68" s="56">
        <f t="shared" si="23"/>
        <v>92.9</v>
      </c>
    </row>
    <row r="69" spans="1:11" ht="15.75" customHeight="1" thickBot="1" x14ac:dyDescent="0.25">
      <c r="A69" s="196" t="s">
        <v>65</v>
      </c>
      <c r="B69" s="197"/>
      <c r="C69" s="197"/>
      <c r="D69" s="70">
        <f>SUM(D61:D68)</f>
        <v>596200</v>
      </c>
      <c r="E69" s="70">
        <f t="shared" ref="E69:G69" si="24">SUM(E61:E68)</f>
        <v>596200</v>
      </c>
      <c r="F69" s="70">
        <f t="shared" si="24"/>
        <v>140567.1</v>
      </c>
      <c r="G69" s="70">
        <f t="shared" si="24"/>
        <v>455632.9</v>
      </c>
      <c r="H69" s="70">
        <v>23.58</v>
      </c>
      <c r="I69" s="71">
        <f>SUM(I61:I68)</f>
        <v>0</v>
      </c>
      <c r="J69" s="71">
        <f>SUM(J61:J68)</f>
        <v>596200</v>
      </c>
      <c r="K69" s="72">
        <f t="shared" si="23"/>
        <v>23.577172089902717</v>
      </c>
    </row>
    <row r="70" spans="1:11" ht="15.75" customHeight="1" thickBot="1" x14ac:dyDescent="0.25">
      <c r="A70" s="62" t="s">
        <v>10</v>
      </c>
      <c r="B70" s="63" t="s">
        <v>42</v>
      </c>
      <c r="C70" s="63" t="s">
        <v>43</v>
      </c>
      <c r="D70" s="64">
        <v>596200</v>
      </c>
      <c r="E70" s="64">
        <v>596200</v>
      </c>
      <c r="F70" s="64">
        <v>149050</v>
      </c>
      <c r="G70" s="64">
        <v>447150</v>
      </c>
      <c r="H70" s="64">
        <v>25</v>
      </c>
      <c r="I70" s="65">
        <v>0</v>
      </c>
      <c r="J70" s="65">
        <f>E70+I70</f>
        <v>596200</v>
      </c>
      <c r="K70" s="66">
        <f t="shared" si="23"/>
        <v>25</v>
      </c>
    </row>
    <row r="71" spans="1:11" ht="15.75" customHeight="1" thickBot="1" x14ac:dyDescent="0.25">
      <c r="A71" s="196" t="s">
        <v>66</v>
      </c>
      <c r="B71" s="197"/>
      <c r="C71" s="197"/>
      <c r="D71" s="70">
        <v>596200</v>
      </c>
      <c r="E71" s="70">
        <f>SUM(E70)</f>
        <v>596200</v>
      </c>
      <c r="F71" s="70">
        <f t="shared" ref="F71:G71" si="25">SUM(F70)</f>
        <v>149050</v>
      </c>
      <c r="G71" s="70">
        <f t="shared" si="25"/>
        <v>447150</v>
      </c>
      <c r="H71" s="70">
        <v>25</v>
      </c>
      <c r="I71" s="71">
        <f>SUM(I70)</f>
        <v>0</v>
      </c>
      <c r="J71" s="71">
        <f>SUM(J70)</f>
        <v>596200</v>
      </c>
      <c r="K71" s="72">
        <f t="shared" si="23"/>
        <v>25</v>
      </c>
    </row>
    <row r="72" spans="1:11" ht="15.75" customHeight="1" x14ac:dyDescent="0.2">
      <c r="A72" s="57" t="s">
        <v>31</v>
      </c>
      <c r="B72" s="58" t="s">
        <v>11</v>
      </c>
      <c r="C72" s="58" t="s">
        <v>12</v>
      </c>
      <c r="D72" s="59">
        <v>45000</v>
      </c>
      <c r="E72" s="59">
        <v>45000</v>
      </c>
      <c r="F72" s="59">
        <v>2081</v>
      </c>
      <c r="G72" s="59">
        <v>42919</v>
      </c>
      <c r="H72" s="59">
        <v>4.6244444444444444</v>
      </c>
      <c r="I72" s="60">
        <v>0</v>
      </c>
      <c r="J72" s="60">
        <f>E72+I72</f>
        <v>45000</v>
      </c>
      <c r="K72" s="61">
        <f t="shared" si="23"/>
        <v>4.6244444444444444</v>
      </c>
    </row>
    <row r="73" spans="1:11" ht="15.75" customHeight="1" x14ac:dyDescent="0.2">
      <c r="A73" s="47" t="s">
        <v>31</v>
      </c>
      <c r="B73" s="48" t="s">
        <v>15</v>
      </c>
      <c r="C73" s="48" t="s">
        <v>16</v>
      </c>
      <c r="D73" s="49">
        <v>31000</v>
      </c>
      <c r="E73" s="49">
        <v>31000</v>
      </c>
      <c r="F73" s="49">
        <v>0</v>
      </c>
      <c r="G73" s="49">
        <v>31000</v>
      </c>
      <c r="H73" s="49">
        <v>0</v>
      </c>
      <c r="I73" s="50">
        <v>0</v>
      </c>
      <c r="J73" s="50">
        <f t="shared" ref="J73:J76" si="26">E73+I73</f>
        <v>31000</v>
      </c>
      <c r="K73" s="51">
        <f t="shared" si="23"/>
        <v>0</v>
      </c>
    </row>
    <row r="74" spans="1:11" ht="15.75" customHeight="1" x14ac:dyDescent="0.2">
      <c r="A74" s="47" t="s">
        <v>31</v>
      </c>
      <c r="B74" s="48" t="s">
        <v>17</v>
      </c>
      <c r="C74" s="48" t="s">
        <v>18</v>
      </c>
      <c r="D74" s="49">
        <v>6800</v>
      </c>
      <c r="E74" s="49">
        <v>6800</v>
      </c>
      <c r="F74" s="49">
        <v>398</v>
      </c>
      <c r="G74" s="49">
        <v>6402</v>
      </c>
      <c r="H74" s="49">
        <v>5.8529411764705879</v>
      </c>
      <c r="I74" s="50">
        <v>0</v>
      </c>
      <c r="J74" s="50">
        <f t="shared" si="26"/>
        <v>6800</v>
      </c>
      <c r="K74" s="51">
        <f t="shared" si="23"/>
        <v>5.8529411764705888</v>
      </c>
    </row>
    <row r="75" spans="1:11" ht="15.75" customHeight="1" x14ac:dyDescent="0.2">
      <c r="A75" s="47" t="s">
        <v>31</v>
      </c>
      <c r="B75" s="48" t="s">
        <v>21</v>
      </c>
      <c r="C75" s="48" t="s">
        <v>22</v>
      </c>
      <c r="D75" s="49">
        <v>17000</v>
      </c>
      <c r="E75" s="49">
        <v>17000</v>
      </c>
      <c r="F75" s="49">
        <v>0</v>
      </c>
      <c r="G75" s="49">
        <v>17000</v>
      </c>
      <c r="H75" s="49">
        <v>0</v>
      </c>
      <c r="I75" s="50">
        <v>0</v>
      </c>
      <c r="J75" s="50">
        <f t="shared" si="26"/>
        <v>17000</v>
      </c>
      <c r="K75" s="51">
        <f t="shared" si="23"/>
        <v>0</v>
      </c>
    </row>
    <row r="76" spans="1:11" ht="15.75" customHeight="1" thickBot="1" x14ac:dyDescent="0.25">
      <c r="A76" s="52" t="s">
        <v>31</v>
      </c>
      <c r="B76" s="53" t="s">
        <v>27</v>
      </c>
      <c r="C76" s="53" t="s">
        <v>28</v>
      </c>
      <c r="D76" s="54">
        <v>50000</v>
      </c>
      <c r="E76" s="54">
        <v>50000</v>
      </c>
      <c r="F76" s="54">
        <v>7012.96</v>
      </c>
      <c r="G76" s="54">
        <v>42987.040000000001</v>
      </c>
      <c r="H76" s="54">
        <v>14.025919999999999</v>
      </c>
      <c r="I76" s="55">
        <v>0</v>
      </c>
      <c r="J76" s="55">
        <f t="shared" si="26"/>
        <v>50000</v>
      </c>
      <c r="K76" s="56">
        <f t="shared" si="23"/>
        <v>14.025919999999999</v>
      </c>
    </row>
    <row r="77" spans="1:11" ht="15.75" customHeight="1" thickBot="1" x14ac:dyDescent="0.25">
      <c r="A77" s="196" t="s">
        <v>67</v>
      </c>
      <c r="B77" s="197"/>
      <c r="C77" s="197"/>
      <c r="D77" s="70">
        <v>149800</v>
      </c>
      <c r="E77" s="70">
        <f>SUM(E72:E76)</f>
        <v>149800</v>
      </c>
      <c r="F77" s="70">
        <f t="shared" ref="F77:G77" si="27">SUM(F72:F76)</f>
        <v>9491.9599999999991</v>
      </c>
      <c r="G77" s="70">
        <f t="shared" si="27"/>
        <v>140308.04</v>
      </c>
      <c r="H77" s="70">
        <v>6.34</v>
      </c>
      <c r="I77" s="71">
        <f>SUM(I72:I76)</f>
        <v>0</v>
      </c>
      <c r="J77" s="71">
        <f>SUM(J72:J76)</f>
        <v>149800</v>
      </c>
      <c r="K77" s="72">
        <f t="shared" si="23"/>
        <v>6.3364218958611485</v>
      </c>
    </row>
    <row r="78" spans="1:11" ht="15.75" customHeight="1" thickBot="1" x14ac:dyDescent="0.25">
      <c r="A78" s="62" t="s">
        <v>31</v>
      </c>
      <c r="B78" s="63" t="s">
        <v>44</v>
      </c>
      <c r="C78" s="63" t="s">
        <v>45</v>
      </c>
      <c r="D78" s="64">
        <v>149800</v>
      </c>
      <c r="E78" s="64">
        <v>149800</v>
      </c>
      <c r="F78" s="64">
        <v>90000</v>
      </c>
      <c r="G78" s="64">
        <v>59800</v>
      </c>
      <c r="H78" s="64">
        <v>60.080106809078771</v>
      </c>
      <c r="I78" s="65">
        <v>0</v>
      </c>
      <c r="J78" s="65">
        <f>E78+I78</f>
        <v>149800</v>
      </c>
      <c r="K78" s="66">
        <f t="shared" si="23"/>
        <v>60.080106809078771</v>
      </c>
    </row>
    <row r="79" spans="1:11" ht="15.75" customHeight="1" thickBot="1" x14ac:dyDescent="0.25">
      <c r="A79" s="196" t="s">
        <v>71</v>
      </c>
      <c r="B79" s="197"/>
      <c r="C79" s="197"/>
      <c r="D79" s="70">
        <v>149800</v>
      </c>
      <c r="E79" s="70">
        <f>SUM(E78)</f>
        <v>149800</v>
      </c>
      <c r="F79" s="70">
        <v>90000</v>
      </c>
      <c r="G79" s="70">
        <v>59800</v>
      </c>
      <c r="H79" s="70">
        <v>60.08</v>
      </c>
      <c r="I79" s="71">
        <f>SUM(I78)</f>
        <v>0</v>
      </c>
      <c r="J79" s="71">
        <f>SUM(J78)</f>
        <v>149800</v>
      </c>
      <c r="K79" s="72">
        <f t="shared" si="23"/>
        <v>60.080106809078771</v>
      </c>
    </row>
    <row r="80" spans="1:11" ht="15.75" customHeight="1" thickBot="1" x14ac:dyDescent="0.25">
      <c r="A80" s="62" t="s">
        <v>33</v>
      </c>
      <c r="B80" s="63" t="s">
        <v>21</v>
      </c>
      <c r="C80" s="63" t="s">
        <v>22</v>
      </c>
      <c r="D80" s="64">
        <v>14650</v>
      </c>
      <c r="E80" s="64">
        <v>14650</v>
      </c>
      <c r="F80" s="64">
        <v>0</v>
      </c>
      <c r="G80" s="64">
        <v>14650</v>
      </c>
      <c r="H80" s="64">
        <v>0</v>
      </c>
      <c r="I80" s="65">
        <v>0</v>
      </c>
      <c r="J80" s="65">
        <f>E80+I80</f>
        <v>14650</v>
      </c>
      <c r="K80" s="66">
        <f t="shared" si="23"/>
        <v>0</v>
      </c>
    </row>
    <row r="81" spans="1:11" ht="15.75" customHeight="1" thickBot="1" x14ac:dyDescent="0.25">
      <c r="A81" s="196" t="s">
        <v>69</v>
      </c>
      <c r="B81" s="197"/>
      <c r="C81" s="197"/>
      <c r="D81" s="70">
        <v>14650</v>
      </c>
      <c r="E81" s="70">
        <f>SUM(E80)</f>
        <v>14650</v>
      </c>
      <c r="F81" s="70">
        <f t="shared" ref="F81:G81" si="28">SUM(F80)</f>
        <v>0</v>
      </c>
      <c r="G81" s="70">
        <f t="shared" si="28"/>
        <v>14650</v>
      </c>
      <c r="H81" s="70">
        <v>0</v>
      </c>
      <c r="I81" s="71">
        <f>SUM(I80)</f>
        <v>0</v>
      </c>
      <c r="J81" s="71">
        <f>SUM(J80)</f>
        <v>14650</v>
      </c>
      <c r="K81" s="72">
        <f t="shared" si="23"/>
        <v>0</v>
      </c>
    </row>
    <row r="82" spans="1:11" ht="15.75" customHeight="1" thickBot="1" x14ac:dyDescent="0.25">
      <c r="A82" s="62" t="s">
        <v>33</v>
      </c>
      <c r="B82" s="63" t="s">
        <v>42</v>
      </c>
      <c r="C82" s="63" t="s">
        <v>43</v>
      </c>
      <c r="D82" s="64">
        <v>14650</v>
      </c>
      <c r="E82" s="64">
        <v>14650</v>
      </c>
      <c r="F82" s="64">
        <v>0</v>
      </c>
      <c r="G82" s="64">
        <v>14650</v>
      </c>
      <c r="H82" s="64">
        <v>0</v>
      </c>
      <c r="I82" s="65">
        <v>0</v>
      </c>
      <c r="J82" s="65">
        <f>E82+I82</f>
        <v>14650</v>
      </c>
      <c r="K82" s="66">
        <f t="shared" si="23"/>
        <v>0</v>
      </c>
    </row>
    <row r="83" spans="1:11" ht="15.75" customHeight="1" thickBot="1" x14ac:dyDescent="0.25">
      <c r="A83" s="196" t="s">
        <v>73</v>
      </c>
      <c r="B83" s="197"/>
      <c r="C83" s="197"/>
      <c r="D83" s="70">
        <v>14650</v>
      </c>
      <c r="E83" s="70">
        <f>SUM(E82)</f>
        <v>14650</v>
      </c>
      <c r="F83" s="70">
        <v>0</v>
      </c>
      <c r="G83" s="70">
        <v>14650</v>
      </c>
      <c r="H83" s="70">
        <v>0</v>
      </c>
      <c r="I83" s="71">
        <f>SUM(I82)</f>
        <v>0</v>
      </c>
      <c r="J83" s="71">
        <f>SUM(J82)</f>
        <v>14650</v>
      </c>
      <c r="K83" s="72">
        <f t="shared" si="23"/>
        <v>0</v>
      </c>
    </row>
    <row r="84" spans="1:11" ht="15.75" customHeight="1" x14ac:dyDescent="0.2">
      <c r="A84" s="57" t="s">
        <v>36</v>
      </c>
      <c r="B84" s="58" t="s">
        <v>11</v>
      </c>
      <c r="C84" s="58" t="s">
        <v>12</v>
      </c>
      <c r="D84" s="59">
        <v>14000</v>
      </c>
      <c r="E84" s="59">
        <v>14000</v>
      </c>
      <c r="F84" s="59">
        <v>0</v>
      </c>
      <c r="G84" s="59">
        <v>14000</v>
      </c>
      <c r="H84" s="59">
        <v>0</v>
      </c>
      <c r="I84" s="60">
        <v>0</v>
      </c>
      <c r="J84" s="60">
        <f>E84+I84</f>
        <v>14000</v>
      </c>
      <c r="K84" s="61">
        <f t="shared" si="23"/>
        <v>0</v>
      </c>
    </row>
    <row r="85" spans="1:11" ht="15.75" customHeight="1" x14ac:dyDescent="0.2">
      <c r="A85" s="47" t="s">
        <v>36</v>
      </c>
      <c r="B85" s="48" t="s">
        <v>17</v>
      </c>
      <c r="C85" s="48" t="s">
        <v>18</v>
      </c>
      <c r="D85" s="49">
        <v>1000</v>
      </c>
      <c r="E85" s="49">
        <v>1000</v>
      </c>
      <c r="F85" s="49">
        <v>0</v>
      </c>
      <c r="G85" s="49">
        <v>1000</v>
      </c>
      <c r="H85" s="49">
        <v>0</v>
      </c>
      <c r="I85" s="50">
        <v>0</v>
      </c>
      <c r="J85" s="50">
        <f t="shared" ref="J85:J88" si="29">E85+I85</f>
        <v>1000</v>
      </c>
      <c r="K85" s="51">
        <f t="shared" si="23"/>
        <v>0</v>
      </c>
    </row>
    <row r="86" spans="1:11" ht="15.75" customHeight="1" x14ac:dyDescent="0.2">
      <c r="A86" s="47" t="s">
        <v>36</v>
      </c>
      <c r="B86" s="48" t="s">
        <v>21</v>
      </c>
      <c r="C86" s="48" t="s">
        <v>22</v>
      </c>
      <c r="D86" s="49">
        <v>5000</v>
      </c>
      <c r="E86" s="49">
        <v>5000</v>
      </c>
      <c r="F86" s="49">
        <v>0</v>
      </c>
      <c r="G86" s="49">
        <v>5000</v>
      </c>
      <c r="H86" s="49">
        <v>0</v>
      </c>
      <c r="I86" s="50">
        <v>0</v>
      </c>
      <c r="J86" s="50">
        <f t="shared" si="29"/>
        <v>5000</v>
      </c>
      <c r="K86" s="51">
        <f t="shared" si="23"/>
        <v>0</v>
      </c>
    </row>
    <row r="87" spans="1:11" ht="15.75" customHeight="1" x14ac:dyDescent="0.2">
      <c r="A87" s="47" t="s">
        <v>36</v>
      </c>
      <c r="B87" s="48" t="s">
        <v>23</v>
      </c>
      <c r="C87" s="48" t="s">
        <v>24</v>
      </c>
      <c r="D87" s="49">
        <v>2500000</v>
      </c>
      <c r="E87" s="49">
        <v>2500000</v>
      </c>
      <c r="F87" s="49">
        <v>720999</v>
      </c>
      <c r="G87" s="49">
        <v>1779001</v>
      </c>
      <c r="H87" s="49">
        <v>28.839960000000001</v>
      </c>
      <c r="I87" s="50">
        <v>0</v>
      </c>
      <c r="J87" s="50">
        <f t="shared" si="29"/>
        <v>2500000</v>
      </c>
      <c r="K87" s="51">
        <f t="shared" si="23"/>
        <v>28.839959999999998</v>
      </c>
    </row>
    <row r="88" spans="1:11" ht="15.75" customHeight="1" thickBot="1" x14ac:dyDescent="0.25">
      <c r="A88" s="52" t="s">
        <v>36</v>
      </c>
      <c r="B88" s="53" t="s">
        <v>34</v>
      </c>
      <c r="C88" s="53" t="s">
        <v>35</v>
      </c>
      <c r="D88" s="54">
        <v>845000</v>
      </c>
      <c r="E88" s="54">
        <v>845000</v>
      </c>
      <c r="F88" s="54">
        <v>243702</v>
      </c>
      <c r="G88" s="54">
        <v>601298</v>
      </c>
      <c r="H88" s="54">
        <v>28.840473372781066</v>
      </c>
      <c r="I88" s="55">
        <v>0</v>
      </c>
      <c r="J88" s="55">
        <f t="shared" si="29"/>
        <v>845000</v>
      </c>
      <c r="K88" s="56">
        <f t="shared" si="23"/>
        <v>28.840473372781066</v>
      </c>
    </row>
    <row r="89" spans="1:11" ht="15.75" customHeight="1" thickBot="1" x14ac:dyDescent="0.25">
      <c r="A89" s="196" t="s">
        <v>70</v>
      </c>
      <c r="B89" s="197"/>
      <c r="C89" s="197"/>
      <c r="D89" s="70">
        <v>3365000</v>
      </c>
      <c r="E89" s="70">
        <f>SUM(E84:E88)</f>
        <v>3365000</v>
      </c>
      <c r="F89" s="70">
        <v>964701</v>
      </c>
      <c r="G89" s="70">
        <v>2400299</v>
      </c>
      <c r="H89" s="70">
        <v>28.67</v>
      </c>
      <c r="I89" s="71">
        <f>SUM(I84:I88)</f>
        <v>0</v>
      </c>
      <c r="J89" s="71">
        <f>SUM(J84:J88)</f>
        <v>3365000</v>
      </c>
      <c r="K89" s="72">
        <f t="shared" si="23"/>
        <v>28.668677563150073</v>
      </c>
    </row>
    <row r="90" spans="1:11" ht="15.75" customHeight="1" thickBot="1" x14ac:dyDescent="0.25">
      <c r="A90" s="62" t="s">
        <v>36</v>
      </c>
      <c r="B90" s="63" t="s">
        <v>42</v>
      </c>
      <c r="C90" s="63" t="s">
        <v>43</v>
      </c>
      <c r="D90" s="64">
        <v>3365000</v>
      </c>
      <c r="E90" s="64">
        <v>3365000</v>
      </c>
      <c r="F90" s="64">
        <v>964701</v>
      </c>
      <c r="G90" s="64">
        <v>2400299</v>
      </c>
      <c r="H90" s="64">
        <v>28.668677563150073</v>
      </c>
      <c r="I90" s="65">
        <v>0</v>
      </c>
      <c r="J90" s="65">
        <f>E90+I90</f>
        <v>3365000</v>
      </c>
      <c r="K90" s="66">
        <f t="shared" si="23"/>
        <v>28.668677563150073</v>
      </c>
    </row>
    <row r="91" spans="1:11" ht="15.75" customHeight="1" thickBot="1" x14ac:dyDescent="0.25">
      <c r="A91" s="196" t="s">
        <v>74</v>
      </c>
      <c r="B91" s="197"/>
      <c r="C91" s="197"/>
      <c r="D91" s="70">
        <v>3365000</v>
      </c>
      <c r="E91" s="70">
        <f>SUM(E90)</f>
        <v>3365000</v>
      </c>
      <c r="F91" s="70">
        <v>964701</v>
      </c>
      <c r="G91" s="70">
        <v>2400299</v>
      </c>
      <c r="H91" s="70">
        <v>28.67</v>
      </c>
      <c r="I91" s="71">
        <f>SUM(I90)</f>
        <v>0</v>
      </c>
      <c r="J91" s="71">
        <f>E91+I91</f>
        <v>3365000</v>
      </c>
      <c r="K91" s="72">
        <f t="shared" si="23"/>
        <v>28.668677563150073</v>
      </c>
    </row>
    <row r="92" spans="1:11" ht="15.75" customHeight="1" x14ac:dyDescent="0.2">
      <c r="A92" s="215" t="s">
        <v>41</v>
      </c>
      <c r="B92" s="216"/>
      <c r="C92" s="216"/>
      <c r="D92" s="73">
        <v>4125650</v>
      </c>
      <c r="E92" s="73">
        <v>4125650</v>
      </c>
      <c r="F92" s="73">
        <v>1114760.06</v>
      </c>
      <c r="G92" s="73">
        <v>3010889.94</v>
      </c>
      <c r="H92" s="73">
        <v>27.02</v>
      </c>
      <c r="I92" s="74">
        <f>I69+I77+I81+I89</f>
        <v>0</v>
      </c>
      <c r="J92" s="74">
        <f>J69+J77+J81+J89</f>
        <v>4125650</v>
      </c>
      <c r="K92" s="75">
        <f t="shared" si="23"/>
        <v>27.020228570043507</v>
      </c>
    </row>
    <row r="93" spans="1:11" ht="15.75" customHeight="1" thickBot="1" x14ac:dyDescent="0.25">
      <c r="A93" s="211" t="s">
        <v>54</v>
      </c>
      <c r="B93" s="212"/>
      <c r="C93" s="212"/>
      <c r="D93" s="76">
        <v>4125650</v>
      </c>
      <c r="E93" s="76">
        <v>4125650</v>
      </c>
      <c r="F93" s="76">
        <v>1203751</v>
      </c>
      <c r="G93" s="76">
        <v>2921899</v>
      </c>
      <c r="H93" s="76">
        <v>29.18</v>
      </c>
      <c r="I93" s="77">
        <v>0</v>
      </c>
      <c r="J93" s="77">
        <f>J71+J79+J83+J91</f>
        <v>4125650</v>
      </c>
      <c r="K93" s="78">
        <f t="shared" si="23"/>
        <v>29.177244797789438</v>
      </c>
    </row>
    <row r="94" spans="1:11" ht="15.75" customHeight="1" thickBot="1" x14ac:dyDescent="0.25">
      <c r="I94" s="46"/>
      <c r="J94" s="46"/>
      <c r="K94" s="46"/>
    </row>
    <row r="95" spans="1:11" ht="15.75" customHeight="1" thickBot="1" x14ac:dyDescent="0.3">
      <c r="A95" s="217" t="s">
        <v>64</v>
      </c>
      <c r="B95" s="218"/>
      <c r="C95" s="218"/>
      <c r="D95" s="218"/>
      <c r="E95" s="218"/>
      <c r="F95" s="218"/>
      <c r="G95" s="218"/>
      <c r="H95" s="218"/>
      <c r="I95" s="218"/>
      <c r="J95" s="218"/>
      <c r="K95" s="219"/>
    </row>
    <row r="96" spans="1:11" ht="15.75" customHeight="1" thickBot="1" x14ac:dyDescent="0.25">
      <c r="A96" s="99" t="s">
        <v>2</v>
      </c>
      <c r="B96" s="100" t="s">
        <v>3</v>
      </c>
      <c r="C96" s="100" t="s">
        <v>4</v>
      </c>
      <c r="D96" s="100" t="s">
        <v>5</v>
      </c>
      <c r="E96" s="100" t="s">
        <v>6</v>
      </c>
      <c r="F96" s="100" t="s">
        <v>7</v>
      </c>
      <c r="G96" s="100" t="s">
        <v>8</v>
      </c>
      <c r="H96" s="100" t="s">
        <v>9</v>
      </c>
      <c r="I96" s="101" t="s">
        <v>58</v>
      </c>
      <c r="J96" s="101" t="s">
        <v>59</v>
      </c>
      <c r="K96" s="102" t="s">
        <v>60</v>
      </c>
    </row>
    <row r="97" spans="1:11" ht="15.75" customHeight="1" x14ac:dyDescent="0.2">
      <c r="A97" s="89" t="s">
        <v>10</v>
      </c>
      <c r="B97" s="90" t="s">
        <v>11</v>
      </c>
      <c r="C97" s="90" t="s">
        <v>12</v>
      </c>
      <c r="D97" s="91">
        <v>76800</v>
      </c>
      <c r="E97" s="91">
        <v>76800</v>
      </c>
      <c r="F97" s="91">
        <v>14283.26</v>
      </c>
      <c r="G97" s="91">
        <v>62516.74</v>
      </c>
      <c r="H97" s="91">
        <v>18.597994791666668</v>
      </c>
      <c r="I97" s="92">
        <v>0</v>
      </c>
      <c r="J97" s="92">
        <f>E97+I97</f>
        <v>76800</v>
      </c>
      <c r="K97" s="93">
        <f>F97/J97*100</f>
        <v>18.597994791666668</v>
      </c>
    </row>
    <row r="98" spans="1:11" ht="15.75" customHeight="1" x14ac:dyDescent="0.2">
      <c r="A98" s="82" t="s">
        <v>10</v>
      </c>
      <c r="B98" s="79" t="s">
        <v>13</v>
      </c>
      <c r="C98" s="79" t="s">
        <v>14</v>
      </c>
      <c r="D98" s="80">
        <v>412000</v>
      </c>
      <c r="E98" s="80">
        <v>412000</v>
      </c>
      <c r="F98" s="80">
        <v>57913.15</v>
      </c>
      <c r="G98" s="80">
        <v>354086.85</v>
      </c>
      <c r="H98" s="80">
        <v>14.056589805825242</v>
      </c>
      <c r="I98" s="81">
        <v>0</v>
      </c>
      <c r="J98" s="81">
        <f t="shared" ref="J98:J133" si="30">E98+I98</f>
        <v>412000</v>
      </c>
      <c r="K98" s="83">
        <f t="shared" ref="K98:K136" si="31">F98/J98*100</f>
        <v>14.056589805825242</v>
      </c>
    </row>
    <row r="99" spans="1:11" ht="15.75" customHeight="1" x14ac:dyDescent="0.2">
      <c r="A99" s="82" t="s">
        <v>10</v>
      </c>
      <c r="B99" s="79" t="s">
        <v>15</v>
      </c>
      <c r="C99" s="79" t="s">
        <v>16</v>
      </c>
      <c r="D99" s="80">
        <v>80000</v>
      </c>
      <c r="E99" s="80">
        <v>80000</v>
      </c>
      <c r="F99" s="80">
        <v>6080</v>
      </c>
      <c r="G99" s="80">
        <v>73920</v>
      </c>
      <c r="H99" s="80">
        <v>7.6</v>
      </c>
      <c r="I99" s="81">
        <v>0</v>
      </c>
      <c r="J99" s="81">
        <f t="shared" si="30"/>
        <v>80000</v>
      </c>
      <c r="K99" s="83">
        <f t="shared" si="31"/>
        <v>7.6</v>
      </c>
    </row>
    <row r="100" spans="1:11" ht="15.75" customHeight="1" x14ac:dyDescent="0.2">
      <c r="A100" s="82" t="s">
        <v>10</v>
      </c>
      <c r="B100" s="79" t="s">
        <v>17</v>
      </c>
      <c r="C100" s="79" t="s">
        <v>18</v>
      </c>
      <c r="D100" s="80">
        <v>3000</v>
      </c>
      <c r="E100" s="80">
        <v>3000</v>
      </c>
      <c r="F100" s="80">
        <v>1590</v>
      </c>
      <c r="G100" s="80">
        <v>1410</v>
      </c>
      <c r="H100" s="80">
        <v>53</v>
      </c>
      <c r="I100" s="81">
        <v>0</v>
      </c>
      <c r="J100" s="81">
        <f t="shared" si="30"/>
        <v>3000</v>
      </c>
      <c r="K100" s="83">
        <f t="shared" si="31"/>
        <v>53</v>
      </c>
    </row>
    <row r="101" spans="1:11" ht="15.75" customHeight="1" x14ac:dyDescent="0.2">
      <c r="A101" s="82" t="s">
        <v>10</v>
      </c>
      <c r="B101" s="79" t="s">
        <v>19</v>
      </c>
      <c r="C101" s="79" t="s">
        <v>20</v>
      </c>
      <c r="D101" s="80">
        <v>3000</v>
      </c>
      <c r="E101" s="80">
        <v>3000</v>
      </c>
      <c r="F101" s="80">
        <v>549</v>
      </c>
      <c r="G101" s="80">
        <v>2451</v>
      </c>
      <c r="H101" s="80">
        <v>18.3</v>
      </c>
      <c r="I101" s="81">
        <v>0</v>
      </c>
      <c r="J101" s="81">
        <f t="shared" si="30"/>
        <v>3000</v>
      </c>
      <c r="K101" s="83">
        <f t="shared" si="31"/>
        <v>18.3</v>
      </c>
    </row>
    <row r="102" spans="1:11" ht="15.75" customHeight="1" x14ac:dyDescent="0.2">
      <c r="A102" s="82" t="s">
        <v>10</v>
      </c>
      <c r="B102" s="79" t="s">
        <v>21</v>
      </c>
      <c r="C102" s="79" t="s">
        <v>22</v>
      </c>
      <c r="D102" s="80">
        <v>102000</v>
      </c>
      <c r="E102" s="80">
        <v>102000</v>
      </c>
      <c r="F102" s="80">
        <v>16351.59</v>
      </c>
      <c r="G102" s="80">
        <v>85648.41</v>
      </c>
      <c r="H102" s="80">
        <v>16.030970588235295</v>
      </c>
      <c r="I102" s="81">
        <v>0</v>
      </c>
      <c r="J102" s="81">
        <f t="shared" si="30"/>
        <v>102000</v>
      </c>
      <c r="K102" s="83">
        <f t="shared" si="31"/>
        <v>16.030970588235295</v>
      </c>
    </row>
    <row r="103" spans="1:11" ht="15.75" customHeight="1" x14ac:dyDescent="0.2">
      <c r="A103" s="82" t="s">
        <v>10</v>
      </c>
      <c r="B103" s="79" t="s">
        <v>27</v>
      </c>
      <c r="C103" s="79" t="s">
        <v>28</v>
      </c>
      <c r="D103" s="80">
        <v>40000</v>
      </c>
      <c r="E103" s="80">
        <v>40000</v>
      </c>
      <c r="F103" s="80">
        <v>6068</v>
      </c>
      <c r="G103" s="80">
        <v>33932</v>
      </c>
      <c r="H103" s="80">
        <v>15.17</v>
      </c>
      <c r="I103" s="81">
        <v>0</v>
      </c>
      <c r="J103" s="81">
        <f t="shared" si="30"/>
        <v>40000</v>
      </c>
      <c r="K103" s="83">
        <f t="shared" si="31"/>
        <v>15.17</v>
      </c>
    </row>
    <row r="104" spans="1:11" ht="15.75" customHeight="1" thickBot="1" x14ac:dyDescent="0.25">
      <c r="A104" s="84" t="s">
        <v>10</v>
      </c>
      <c r="B104" s="85" t="s">
        <v>29</v>
      </c>
      <c r="C104" s="85" t="s">
        <v>30</v>
      </c>
      <c r="D104" s="86">
        <v>18000</v>
      </c>
      <c r="E104" s="86">
        <v>18000</v>
      </c>
      <c r="F104" s="86">
        <v>16724</v>
      </c>
      <c r="G104" s="86">
        <v>1276</v>
      </c>
      <c r="H104" s="86">
        <v>92.911111111111111</v>
      </c>
      <c r="I104" s="87">
        <v>0</v>
      </c>
      <c r="J104" s="87">
        <f t="shared" si="30"/>
        <v>18000</v>
      </c>
      <c r="K104" s="88">
        <f t="shared" si="31"/>
        <v>92.911111111111111</v>
      </c>
    </row>
    <row r="105" spans="1:11" ht="15.75" customHeight="1" thickBot="1" x14ac:dyDescent="0.25">
      <c r="A105" s="207" t="s">
        <v>65</v>
      </c>
      <c r="B105" s="208"/>
      <c r="C105" s="208"/>
      <c r="D105" s="103">
        <v>734800</v>
      </c>
      <c r="E105" s="103">
        <v>734800</v>
      </c>
      <c r="F105" s="103">
        <v>119559</v>
      </c>
      <c r="G105" s="103">
        <v>615241</v>
      </c>
      <c r="H105" s="103">
        <v>16.27</v>
      </c>
      <c r="I105" s="104">
        <f>SUM(I97:I104)</f>
        <v>0</v>
      </c>
      <c r="J105" s="104">
        <f>SUM(J97:J104)</f>
        <v>734800</v>
      </c>
      <c r="K105" s="105">
        <f t="shared" si="31"/>
        <v>16.270958083832333</v>
      </c>
    </row>
    <row r="106" spans="1:11" ht="15.75" customHeight="1" thickBot="1" x14ac:dyDescent="0.25">
      <c r="A106" s="94" t="s">
        <v>10</v>
      </c>
      <c r="B106" s="95" t="s">
        <v>42</v>
      </c>
      <c r="C106" s="95" t="s">
        <v>43</v>
      </c>
      <c r="D106" s="96">
        <v>734800</v>
      </c>
      <c r="E106" s="96">
        <v>734800</v>
      </c>
      <c r="F106" s="96">
        <v>183700</v>
      </c>
      <c r="G106" s="96">
        <v>551100</v>
      </c>
      <c r="H106" s="96">
        <v>25</v>
      </c>
      <c r="I106" s="97">
        <v>0</v>
      </c>
      <c r="J106" s="97">
        <f t="shared" si="30"/>
        <v>734800</v>
      </c>
      <c r="K106" s="98">
        <f t="shared" si="31"/>
        <v>25</v>
      </c>
    </row>
    <row r="107" spans="1:11" ht="15.75" customHeight="1" thickBot="1" x14ac:dyDescent="0.25">
      <c r="A107" s="207" t="s">
        <v>66</v>
      </c>
      <c r="B107" s="208"/>
      <c r="C107" s="208"/>
      <c r="D107" s="103">
        <v>734800</v>
      </c>
      <c r="E107" s="103">
        <v>734800</v>
      </c>
      <c r="F107" s="103">
        <v>183700</v>
      </c>
      <c r="G107" s="103">
        <v>551100</v>
      </c>
      <c r="H107" s="103">
        <v>25</v>
      </c>
      <c r="I107" s="104">
        <f>SUM(I106)</f>
        <v>0</v>
      </c>
      <c r="J107" s="104">
        <f>SUM(J106)</f>
        <v>734800</v>
      </c>
      <c r="K107" s="105">
        <f t="shared" si="31"/>
        <v>25</v>
      </c>
    </row>
    <row r="108" spans="1:11" ht="15.75" customHeight="1" x14ac:dyDescent="0.2">
      <c r="A108" s="89" t="s">
        <v>31</v>
      </c>
      <c r="B108" s="90" t="s">
        <v>11</v>
      </c>
      <c r="C108" s="90" t="s">
        <v>12</v>
      </c>
      <c r="D108" s="91">
        <v>545000</v>
      </c>
      <c r="E108" s="91">
        <v>545000</v>
      </c>
      <c r="F108" s="91">
        <v>135354.79999999999</v>
      </c>
      <c r="G108" s="91">
        <v>409645.2</v>
      </c>
      <c r="H108" s="91">
        <v>24.835743119266056</v>
      </c>
      <c r="I108" s="92">
        <v>0</v>
      </c>
      <c r="J108" s="92">
        <f t="shared" si="30"/>
        <v>545000</v>
      </c>
      <c r="K108" s="93">
        <f t="shared" si="31"/>
        <v>24.835743119266052</v>
      </c>
    </row>
    <row r="109" spans="1:11" ht="15.75" customHeight="1" x14ac:dyDescent="0.2">
      <c r="A109" s="82" t="s">
        <v>31</v>
      </c>
      <c r="B109" s="79" t="s">
        <v>17</v>
      </c>
      <c r="C109" s="79" t="s">
        <v>18</v>
      </c>
      <c r="D109" s="80">
        <v>5000</v>
      </c>
      <c r="E109" s="80">
        <v>5000</v>
      </c>
      <c r="F109" s="80">
        <v>176</v>
      </c>
      <c r="G109" s="80">
        <v>4824</v>
      </c>
      <c r="H109" s="80">
        <v>3.52</v>
      </c>
      <c r="I109" s="81">
        <v>0</v>
      </c>
      <c r="J109" s="81">
        <f t="shared" si="30"/>
        <v>5000</v>
      </c>
      <c r="K109" s="83">
        <f t="shared" si="31"/>
        <v>3.52</v>
      </c>
    </row>
    <row r="110" spans="1:11" ht="15.75" customHeight="1" x14ac:dyDescent="0.2">
      <c r="A110" s="82" t="s">
        <v>31</v>
      </c>
      <c r="B110" s="79" t="s">
        <v>19</v>
      </c>
      <c r="C110" s="79" t="s">
        <v>20</v>
      </c>
      <c r="D110" s="80">
        <v>3000</v>
      </c>
      <c r="E110" s="80">
        <v>3000</v>
      </c>
      <c r="F110" s="80">
        <v>0</v>
      </c>
      <c r="G110" s="80">
        <v>3000</v>
      </c>
      <c r="H110" s="80">
        <v>0</v>
      </c>
      <c r="I110" s="81">
        <v>0</v>
      </c>
      <c r="J110" s="81">
        <f t="shared" si="30"/>
        <v>3000</v>
      </c>
      <c r="K110" s="83">
        <f t="shared" si="31"/>
        <v>0</v>
      </c>
    </row>
    <row r="111" spans="1:11" ht="15.75" customHeight="1" x14ac:dyDescent="0.2">
      <c r="A111" s="82" t="s">
        <v>31</v>
      </c>
      <c r="B111" s="79" t="s">
        <v>21</v>
      </c>
      <c r="C111" s="79" t="s">
        <v>22</v>
      </c>
      <c r="D111" s="80">
        <v>7000</v>
      </c>
      <c r="E111" s="80">
        <v>7000</v>
      </c>
      <c r="F111" s="80">
        <v>5372.4</v>
      </c>
      <c r="G111" s="80">
        <v>1627.6</v>
      </c>
      <c r="H111" s="80">
        <v>76.748571428571424</v>
      </c>
      <c r="I111" s="81">
        <v>0</v>
      </c>
      <c r="J111" s="81">
        <f t="shared" si="30"/>
        <v>7000</v>
      </c>
      <c r="K111" s="83">
        <f t="shared" si="31"/>
        <v>76.748571428571424</v>
      </c>
    </row>
    <row r="112" spans="1:11" ht="15.75" customHeight="1" thickBot="1" x14ac:dyDescent="0.25">
      <c r="A112" s="84" t="s">
        <v>31</v>
      </c>
      <c r="B112" s="85" t="s">
        <v>27</v>
      </c>
      <c r="C112" s="85" t="s">
        <v>28</v>
      </c>
      <c r="D112" s="86">
        <v>20000</v>
      </c>
      <c r="E112" s="86">
        <v>20000</v>
      </c>
      <c r="F112" s="86">
        <v>5202.97</v>
      </c>
      <c r="G112" s="86">
        <v>14797.03</v>
      </c>
      <c r="H112" s="86">
        <v>26.014849999999999</v>
      </c>
      <c r="I112" s="87">
        <v>0</v>
      </c>
      <c r="J112" s="87">
        <f t="shared" si="30"/>
        <v>20000</v>
      </c>
      <c r="K112" s="88">
        <f t="shared" si="31"/>
        <v>26.014849999999999</v>
      </c>
    </row>
    <row r="113" spans="1:11" ht="15.75" customHeight="1" thickBot="1" x14ac:dyDescent="0.25">
      <c r="A113" s="207" t="s">
        <v>67</v>
      </c>
      <c r="B113" s="208"/>
      <c r="C113" s="208"/>
      <c r="D113" s="103">
        <v>580000</v>
      </c>
      <c r="E113" s="103">
        <v>580000</v>
      </c>
      <c r="F113" s="103">
        <v>146106.17000000001</v>
      </c>
      <c r="G113" s="103">
        <v>433893.83</v>
      </c>
      <c r="H113" s="103">
        <v>25.19</v>
      </c>
      <c r="I113" s="104">
        <f>SUM(I108:I112)</f>
        <v>0</v>
      </c>
      <c r="J113" s="104">
        <f>SUM(J108:J112)</f>
        <v>580000</v>
      </c>
      <c r="K113" s="105">
        <f t="shared" si="31"/>
        <v>25.190718965517245</v>
      </c>
    </row>
    <row r="114" spans="1:11" ht="15.75" customHeight="1" thickBot="1" x14ac:dyDescent="0.25">
      <c r="A114" s="94" t="s">
        <v>31</v>
      </c>
      <c r="B114" s="95" t="s">
        <v>44</v>
      </c>
      <c r="C114" s="95" t="s">
        <v>45</v>
      </c>
      <c r="D114" s="96">
        <v>580000</v>
      </c>
      <c r="E114" s="96">
        <v>580000</v>
      </c>
      <c r="F114" s="96">
        <v>249459</v>
      </c>
      <c r="G114" s="96">
        <v>330541</v>
      </c>
      <c r="H114" s="96">
        <v>43.0101724137931</v>
      </c>
      <c r="I114" s="97">
        <v>0</v>
      </c>
      <c r="J114" s="97">
        <f t="shared" si="30"/>
        <v>580000</v>
      </c>
      <c r="K114" s="98">
        <f t="shared" si="31"/>
        <v>43.0101724137931</v>
      </c>
    </row>
    <row r="115" spans="1:11" ht="15.75" customHeight="1" thickBot="1" x14ac:dyDescent="0.25">
      <c r="A115" s="207" t="s">
        <v>71</v>
      </c>
      <c r="B115" s="208"/>
      <c r="C115" s="208"/>
      <c r="D115" s="103">
        <v>580000</v>
      </c>
      <c r="E115" s="103">
        <v>580000</v>
      </c>
      <c r="F115" s="103">
        <v>249459</v>
      </c>
      <c r="G115" s="103">
        <v>330541</v>
      </c>
      <c r="H115" s="103">
        <v>43.01</v>
      </c>
      <c r="I115" s="104">
        <f>SUM(I114)</f>
        <v>0</v>
      </c>
      <c r="J115" s="104">
        <f>SUM(J114)</f>
        <v>580000</v>
      </c>
      <c r="K115" s="105">
        <f t="shared" si="31"/>
        <v>43.0101724137931</v>
      </c>
    </row>
    <row r="116" spans="1:11" ht="15.75" customHeight="1" x14ac:dyDescent="0.2">
      <c r="A116" s="89" t="s">
        <v>55</v>
      </c>
      <c r="B116" s="90" t="s">
        <v>23</v>
      </c>
      <c r="C116" s="90" t="s">
        <v>24</v>
      </c>
      <c r="D116" s="91">
        <v>77600</v>
      </c>
      <c r="E116" s="91">
        <v>77600</v>
      </c>
      <c r="F116" s="91">
        <v>33960</v>
      </c>
      <c r="G116" s="91">
        <v>43640</v>
      </c>
      <c r="H116" s="91">
        <v>43.762886597938142</v>
      </c>
      <c r="I116" s="92">
        <v>0</v>
      </c>
      <c r="J116" s="92">
        <f t="shared" si="30"/>
        <v>77600</v>
      </c>
      <c r="K116" s="93">
        <f t="shared" si="31"/>
        <v>43.762886597938142</v>
      </c>
    </row>
    <row r="117" spans="1:11" ht="15.75" customHeight="1" x14ac:dyDescent="0.2">
      <c r="A117" s="82" t="s">
        <v>55</v>
      </c>
      <c r="B117" s="79" t="s">
        <v>34</v>
      </c>
      <c r="C117" s="79" t="s">
        <v>35</v>
      </c>
      <c r="D117" s="80">
        <v>26228</v>
      </c>
      <c r="E117" s="80">
        <v>26228</v>
      </c>
      <c r="F117" s="80">
        <v>11471</v>
      </c>
      <c r="G117" s="80">
        <v>14757</v>
      </c>
      <c r="H117" s="80">
        <v>43.735702302882416</v>
      </c>
      <c r="I117" s="81">
        <v>0</v>
      </c>
      <c r="J117" s="81">
        <f t="shared" si="30"/>
        <v>26228</v>
      </c>
      <c r="K117" s="83">
        <f t="shared" si="31"/>
        <v>43.735702302882416</v>
      </c>
    </row>
    <row r="118" spans="1:11" ht="15.75" customHeight="1" thickBot="1" x14ac:dyDescent="0.25">
      <c r="A118" s="84" t="s">
        <v>55</v>
      </c>
      <c r="B118" s="85" t="s">
        <v>39</v>
      </c>
      <c r="C118" s="85" t="s">
        <v>40</v>
      </c>
      <c r="D118" s="86">
        <v>777</v>
      </c>
      <c r="E118" s="86">
        <v>777</v>
      </c>
      <c r="F118" s="86">
        <v>0</v>
      </c>
      <c r="G118" s="86">
        <v>777</v>
      </c>
      <c r="H118" s="86">
        <v>0</v>
      </c>
      <c r="I118" s="87">
        <v>0</v>
      </c>
      <c r="J118" s="87">
        <f t="shared" si="30"/>
        <v>777</v>
      </c>
      <c r="K118" s="88">
        <f t="shared" si="31"/>
        <v>0</v>
      </c>
    </row>
    <row r="119" spans="1:11" ht="15.75" customHeight="1" thickBot="1" x14ac:dyDescent="0.25">
      <c r="A119" s="207" t="s">
        <v>75</v>
      </c>
      <c r="B119" s="208"/>
      <c r="C119" s="208"/>
      <c r="D119" s="103">
        <v>104605</v>
      </c>
      <c r="E119" s="103">
        <v>104605</v>
      </c>
      <c r="F119" s="103">
        <v>45431</v>
      </c>
      <c r="G119" s="103">
        <v>59174</v>
      </c>
      <c r="H119" s="103">
        <v>43.43</v>
      </c>
      <c r="I119" s="104">
        <f>SUM(I116:I118)</f>
        <v>0</v>
      </c>
      <c r="J119" s="104">
        <f>SUM(J116:J118)</f>
        <v>104605</v>
      </c>
      <c r="K119" s="105">
        <f t="shared" si="31"/>
        <v>43.431002342144261</v>
      </c>
    </row>
    <row r="120" spans="1:11" ht="15.75" customHeight="1" thickBot="1" x14ac:dyDescent="0.25">
      <c r="A120" s="94" t="s">
        <v>55</v>
      </c>
      <c r="B120" s="95" t="s">
        <v>56</v>
      </c>
      <c r="C120" s="95" t="s">
        <v>57</v>
      </c>
      <c r="D120" s="96">
        <v>104605</v>
      </c>
      <c r="E120" s="96">
        <v>104605</v>
      </c>
      <c r="F120" s="96">
        <v>45431</v>
      </c>
      <c r="G120" s="96">
        <v>59174</v>
      </c>
      <c r="H120" s="96">
        <v>43.431002342144254</v>
      </c>
      <c r="I120" s="97">
        <v>0</v>
      </c>
      <c r="J120" s="97">
        <f t="shared" si="30"/>
        <v>104605</v>
      </c>
      <c r="K120" s="98">
        <f t="shared" si="31"/>
        <v>43.431002342144261</v>
      </c>
    </row>
    <row r="121" spans="1:11" ht="15.75" customHeight="1" thickBot="1" x14ac:dyDescent="0.25">
      <c r="A121" s="207" t="s">
        <v>76</v>
      </c>
      <c r="B121" s="208"/>
      <c r="C121" s="208"/>
      <c r="D121" s="103">
        <v>104605</v>
      </c>
      <c r="E121" s="103">
        <v>104605</v>
      </c>
      <c r="F121" s="103">
        <v>45431</v>
      </c>
      <c r="G121" s="103">
        <v>59174</v>
      </c>
      <c r="H121" s="103">
        <v>43.43</v>
      </c>
      <c r="I121" s="104">
        <f>SUM(I120)</f>
        <v>0</v>
      </c>
      <c r="J121" s="104">
        <f>SUM(J120)</f>
        <v>104605</v>
      </c>
      <c r="K121" s="105">
        <f t="shared" si="31"/>
        <v>43.431002342144261</v>
      </c>
    </row>
    <row r="122" spans="1:11" ht="15.75" customHeight="1" x14ac:dyDescent="0.2">
      <c r="A122" s="89" t="s">
        <v>33</v>
      </c>
      <c r="B122" s="90" t="s">
        <v>23</v>
      </c>
      <c r="C122" s="90" t="s">
        <v>24</v>
      </c>
      <c r="D122" s="91">
        <v>150000</v>
      </c>
      <c r="E122" s="91">
        <v>150000</v>
      </c>
      <c r="F122" s="91">
        <v>0</v>
      </c>
      <c r="G122" s="91">
        <v>150000</v>
      </c>
      <c r="H122" s="91">
        <v>0</v>
      </c>
      <c r="I122" s="92">
        <v>0</v>
      </c>
      <c r="J122" s="92">
        <f t="shared" si="30"/>
        <v>150000</v>
      </c>
      <c r="K122" s="93">
        <f t="shared" si="31"/>
        <v>0</v>
      </c>
    </row>
    <row r="123" spans="1:11" ht="15.75" customHeight="1" x14ac:dyDescent="0.2">
      <c r="A123" s="82" t="s">
        <v>33</v>
      </c>
      <c r="B123" s="79" t="s">
        <v>34</v>
      </c>
      <c r="C123" s="79" t="s">
        <v>35</v>
      </c>
      <c r="D123" s="80">
        <v>60000</v>
      </c>
      <c r="E123" s="80">
        <v>60000</v>
      </c>
      <c r="F123" s="80">
        <v>0</v>
      </c>
      <c r="G123" s="80">
        <v>60000</v>
      </c>
      <c r="H123" s="80">
        <v>0</v>
      </c>
      <c r="I123" s="81">
        <v>0</v>
      </c>
      <c r="J123" s="81">
        <f t="shared" si="30"/>
        <v>60000</v>
      </c>
      <c r="K123" s="83">
        <f t="shared" si="31"/>
        <v>0</v>
      </c>
    </row>
    <row r="124" spans="1:11" ht="15.75" customHeight="1" thickBot="1" x14ac:dyDescent="0.25">
      <c r="A124" s="84" t="s">
        <v>33</v>
      </c>
      <c r="B124" s="85" t="s">
        <v>37</v>
      </c>
      <c r="C124" s="85" t="s">
        <v>38</v>
      </c>
      <c r="D124" s="86">
        <v>4000</v>
      </c>
      <c r="E124" s="86">
        <v>4000</v>
      </c>
      <c r="F124" s="86">
        <v>0</v>
      </c>
      <c r="G124" s="86">
        <v>4000</v>
      </c>
      <c r="H124" s="86">
        <v>0</v>
      </c>
      <c r="I124" s="87">
        <v>0</v>
      </c>
      <c r="J124" s="87">
        <f t="shared" si="30"/>
        <v>4000</v>
      </c>
      <c r="K124" s="88">
        <f t="shared" si="31"/>
        <v>0</v>
      </c>
    </row>
    <row r="125" spans="1:11" ht="15.75" customHeight="1" thickBot="1" x14ac:dyDescent="0.25">
      <c r="A125" s="207" t="s">
        <v>69</v>
      </c>
      <c r="B125" s="208"/>
      <c r="C125" s="208"/>
      <c r="D125" s="103">
        <v>214000</v>
      </c>
      <c r="E125" s="103">
        <v>214000</v>
      </c>
      <c r="F125" s="103">
        <v>0</v>
      </c>
      <c r="G125" s="103">
        <v>214000</v>
      </c>
      <c r="H125" s="103">
        <v>0</v>
      </c>
      <c r="I125" s="104">
        <f>SUM(I122:I124)</f>
        <v>0</v>
      </c>
      <c r="J125" s="104">
        <f>SUM(J122:J124)</f>
        <v>214000</v>
      </c>
      <c r="K125" s="105">
        <f t="shared" si="31"/>
        <v>0</v>
      </c>
    </row>
    <row r="126" spans="1:11" ht="15.75" customHeight="1" thickBot="1" x14ac:dyDescent="0.25">
      <c r="A126" s="94" t="s">
        <v>33</v>
      </c>
      <c r="B126" s="95" t="s">
        <v>42</v>
      </c>
      <c r="C126" s="95" t="s">
        <v>43</v>
      </c>
      <c r="D126" s="96">
        <v>214000</v>
      </c>
      <c r="E126" s="96">
        <v>214000</v>
      </c>
      <c r="F126" s="96">
        <v>0</v>
      </c>
      <c r="G126" s="96">
        <v>214000</v>
      </c>
      <c r="H126" s="96">
        <v>0</v>
      </c>
      <c r="I126" s="97">
        <v>0</v>
      </c>
      <c r="J126" s="97">
        <f t="shared" si="30"/>
        <v>214000</v>
      </c>
      <c r="K126" s="98">
        <f t="shared" si="31"/>
        <v>0</v>
      </c>
    </row>
    <row r="127" spans="1:11" ht="15.75" customHeight="1" thickBot="1" x14ac:dyDescent="0.25">
      <c r="A127" s="207" t="s">
        <v>73</v>
      </c>
      <c r="B127" s="208"/>
      <c r="C127" s="208"/>
      <c r="D127" s="103">
        <v>214000</v>
      </c>
      <c r="E127" s="103">
        <v>214000</v>
      </c>
      <c r="F127" s="103">
        <v>0</v>
      </c>
      <c r="G127" s="103">
        <v>214000</v>
      </c>
      <c r="H127" s="103">
        <v>0</v>
      </c>
      <c r="I127" s="104">
        <f>SUM(I126)</f>
        <v>0</v>
      </c>
      <c r="J127" s="104">
        <f>SUM(J126)</f>
        <v>214000</v>
      </c>
      <c r="K127" s="105">
        <f t="shared" si="31"/>
        <v>0</v>
      </c>
    </row>
    <row r="128" spans="1:11" ht="15.75" customHeight="1" x14ac:dyDescent="0.2">
      <c r="A128" s="89" t="s">
        <v>36</v>
      </c>
      <c r="B128" s="90" t="s">
        <v>11</v>
      </c>
      <c r="C128" s="90" t="s">
        <v>12</v>
      </c>
      <c r="D128" s="91">
        <v>10000</v>
      </c>
      <c r="E128" s="91">
        <v>9500</v>
      </c>
      <c r="F128" s="91">
        <v>1819</v>
      </c>
      <c r="G128" s="91">
        <v>8181</v>
      </c>
      <c r="H128" s="91">
        <v>18.190000000000001</v>
      </c>
      <c r="I128" s="92">
        <v>0</v>
      </c>
      <c r="J128" s="92">
        <f t="shared" si="30"/>
        <v>9500</v>
      </c>
      <c r="K128" s="93">
        <f t="shared" si="31"/>
        <v>19.147368421052633</v>
      </c>
    </row>
    <row r="129" spans="1:11" ht="15.75" customHeight="1" x14ac:dyDescent="0.2">
      <c r="A129" s="82" t="s">
        <v>36</v>
      </c>
      <c r="B129" s="79" t="s">
        <v>17</v>
      </c>
      <c r="C129" s="79" t="s">
        <v>18</v>
      </c>
      <c r="D129" s="80">
        <v>500</v>
      </c>
      <c r="E129" s="80">
        <v>1000</v>
      </c>
      <c r="F129" s="80">
        <v>625</v>
      </c>
      <c r="G129" s="80">
        <f>E129-F129</f>
        <v>375</v>
      </c>
      <c r="H129" s="80">
        <v>125</v>
      </c>
      <c r="I129" s="81">
        <v>0</v>
      </c>
      <c r="J129" s="81">
        <f t="shared" si="30"/>
        <v>1000</v>
      </c>
      <c r="K129" s="83">
        <f t="shared" si="31"/>
        <v>62.5</v>
      </c>
    </row>
    <row r="130" spans="1:11" ht="15.75" customHeight="1" x14ac:dyDescent="0.2">
      <c r="A130" s="82" t="s">
        <v>36</v>
      </c>
      <c r="B130" s="79" t="s">
        <v>23</v>
      </c>
      <c r="C130" s="79" t="s">
        <v>24</v>
      </c>
      <c r="D130" s="80">
        <v>2170000</v>
      </c>
      <c r="E130" s="80">
        <v>2170000</v>
      </c>
      <c r="F130" s="80">
        <v>976354</v>
      </c>
      <c r="G130" s="80">
        <v>1193646</v>
      </c>
      <c r="H130" s="80">
        <v>44.993271889400923</v>
      </c>
      <c r="I130" s="81">
        <v>0</v>
      </c>
      <c r="J130" s="81">
        <f t="shared" si="30"/>
        <v>2170000</v>
      </c>
      <c r="K130" s="83">
        <f t="shared" si="31"/>
        <v>44.993271889400923</v>
      </c>
    </row>
    <row r="131" spans="1:11" ht="15.75" customHeight="1" thickBot="1" x14ac:dyDescent="0.25">
      <c r="A131" s="84" t="s">
        <v>36</v>
      </c>
      <c r="B131" s="85" t="s">
        <v>34</v>
      </c>
      <c r="C131" s="85" t="s">
        <v>35</v>
      </c>
      <c r="D131" s="86">
        <v>733460</v>
      </c>
      <c r="E131" s="86">
        <v>733460</v>
      </c>
      <c r="F131" s="86">
        <v>330009</v>
      </c>
      <c r="G131" s="86">
        <v>403451</v>
      </c>
      <c r="H131" s="86">
        <v>44.993455675837808</v>
      </c>
      <c r="I131" s="87">
        <v>0</v>
      </c>
      <c r="J131" s="87">
        <f t="shared" si="30"/>
        <v>733460</v>
      </c>
      <c r="K131" s="88">
        <f t="shared" si="31"/>
        <v>44.993455675837815</v>
      </c>
    </row>
    <row r="132" spans="1:11" ht="15.75" customHeight="1" thickBot="1" x14ac:dyDescent="0.25">
      <c r="A132" s="207" t="s">
        <v>70</v>
      </c>
      <c r="B132" s="208"/>
      <c r="C132" s="208"/>
      <c r="D132" s="103">
        <v>2913960</v>
      </c>
      <c r="E132" s="103">
        <v>2913960</v>
      </c>
      <c r="F132" s="103">
        <f>SUM(F128:F131)</f>
        <v>1308807</v>
      </c>
      <c r="G132" s="103">
        <f>SUM(G128:G131)</f>
        <v>1605653</v>
      </c>
      <c r="H132" s="103">
        <v>44.92</v>
      </c>
      <c r="I132" s="104">
        <f>SUM(I128:I131)</f>
        <v>0</v>
      </c>
      <c r="J132" s="104">
        <f>SUM(J128:J131)</f>
        <v>2913960</v>
      </c>
      <c r="K132" s="105">
        <f t="shared" si="31"/>
        <v>44.915064036568793</v>
      </c>
    </row>
    <row r="133" spans="1:11" ht="15.75" customHeight="1" thickBot="1" x14ac:dyDescent="0.25">
      <c r="A133" s="94" t="s">
        <v>36</v>
      </c>
      <c r="B133" s="95" t="s">
        <v>42</v>
      </c>
      <c r="C133" s="95" t="s">
        <v>43</v>
      </c>
      <c r="D133" s="96">
        <v>2913960</v>
      </c>
      <c r="E133" s="96">
        <v>2913960</v>
      </c>
      <c r="F133" s="96">
        <v>1308807</v>
      </c>
      <c r="G133" s="96">
        <v>1605153</v>
      </c>
      <c r="H133" s="96">
        <v>44.915064036568793</v>
      </c>
      <c r="I133" s="97">
        <v>0</v>
      </c>
      <c r="J133" s="97">
        <f t="shared" si="30"/>
        <v>2913960</v>
      </c>
      <c r="K133" s="98">
        <f t="shared" si="31"/>
        <v>44.915064036568793</v>
      </c>
    </row>
    <row r="134" spans="1:11" ht="15.75" customHeight="1" x14ac:dyDescent="0.2">
      <c r="A134" s="209" t="s">
        <v>74</v>
      </c>
      <c r="B134" s="210"/>
      <c r="C134" s="210"/>
      <c r="D134" s="106">
        <v>2913960</v>
      </c>
      <c r="E134" s="106">
        <v>2913960</v>
      </c>
      <c r="F134" s="106">
        <v>1308807</v>
      </c>
      <c r="G134" s="106">
        <v>1605153</v>
      </c>
      <c r="H134" s="106">
        <v>44.92</v>
      </c>
      <c r="I134" s="107">
        <f>SUM(I133)</f>
        <v>0</v>
      </c>
      <c r="J134" s="107">
        <f>SUM(J133)</f>
        <v>2913960</v>
      </c>
      <c r="K134" s="108">
        <f t="shared" si="31"/>
        <v>44.915064036568793</v>
      </c>
    </row>
    <row r="135" spans="1:11" ht="15.75" customHeight="1" x14ac:dyDescent="0.2">
      <c r="A135" s="227" t="s">
        <v>41</v>
      </c>
      <c r="B135" s="228"/>
      <c r="C135" s="228"/>
      <c r="D135" s="109">
        <v>4547365</v>
      </c>
      <c r="E135" s="109">
        <v>4547365</v>
      </c>
      <c r="F135" s="109">
        <v>1619903.17</v>
      </c>
      <c r="G135" s="109">
        <v>2927461.83</v>
      </c>
      <c r="H135" s="109">
        <v>35.619999999999997</v>
      </c>
      <c r="I135" s="110">
        <f>I105+I113+I119+I125+I132</f>
        <v>0</v>
      </c>
      <c r="J135" s="110">
        <f>J105+J113+J119+J125+J132</f>
        <v>4547365</v>
      </c>
      <c r="K135" s="111">
        <f t="shared" si="31"/>
        <v>35.622897436207559</v>
      </c>
    </row>
    <row r="136" spans="1:11" ht="15.75" customHeight="1" thickBot="1" x14ac:dyDescent="0.25">
      <c r="A136" s="225" t="s">
        <v>54</v>
      </c>
      <c r="B136" s="226"/>
      <c r="C136" s="226"/>
      <c r="D136" s="112">
        <v>4547365</v>
      </c>
      <c r="E136" s="112">
        <v>4547365</v>
      </c>
      <c r="F136" s="112">
        <v>1787397</v>
      </c>
      <c r="G136" s="112">
        <v>2759968</v>
      </c>
      <c r="H136" s="112">
        <v>39.31</v>
      </c>
      <c r="I136" s="113">
        <f>I107+I115+I121+I127+I134</f>
        <v>0</v>
      </c>
      <c r="J136" s="113">
        <f>J107+J115+J121+J127+J134</f>
        <v>4547365</v>
      </c>
      <c r="K136" s="114">
        <f t="shared" si="31"/>
        <v>39.306213598424584</v>
      </c>
    </row>
    <row r="137" spans="1:11" ht="15.75" customHeight="1" thickBot="1" x14ac:dyDescent="0.25">
      <c r="I137" s="46"/>
      <c r="J137" s="46"/>
      <c r="K137" s="46"/>
    </row>
    <row r="138" spans="1:11" ht="19.5" customHeight="1" thickBot="1" x14ac:dyDescent="0.3">
      <c r="A138" s="222" t="s">
        <v>63</v>
      </c>
      <c r="B138" s="223"/>
      <c r="C138" s="223"/>
      <c r="D138" s="223"/>
      <c r="E138" s="223"/>
      <c r="F138" s="223"/>
      <c r="G138" s="223"/>
      <c r="H138" s="223"/>
      <c r="I138" s="223"/>
      <c r="J138" s="223"/>
      <c r="K138" s="224"/>
    </row>
    <row r="139" spans="1:11" ht="15.75" customHeight="1" thickBot="1" x14ac:dyDescent="0.25">
      <c r="A139" s="135" t="s">
        <v>2</v>
      </c>
      <c r="B139" s="136" t="s">
        <v>3</v>
      </c>
      <c r="C139" s="136" t="s">
        <v>4</v>
      </c>
      <c r="D139" s="136" t="s">
        <v>5</v>
      </c>
      <c r="E139" s="136" t="s">
        <v>6</v>
      </c>
      <c r="F139" s="136" t="s">
        <v>7</v>
      </c>
      <c r="G139" s="136" t="s">
        <v>8</v>
      </c>
      <c r="H139" s="136" t="s">
        <v>9</v>
      </c>
      <c r="I139" s="137" t="s">
        <v>58</v>
      </c>
      <c r="J139" s="137" t="s">
        <v>59</v>
      </c>
      <c r="K139" s="138" t="s">
        <v>60</v>
      </c>
    </row>
    <row r="140" spans="1:11" ht="15.75" customHeight="1" x14ac:dyDescent="0.2">
      <c r="A140" s="125" t="s">
        <v>10</v>
      </c>
      <c r="B140" s="126" t="s">
        <v>11</v>
      </c>
      <c r="C140" s="126" t="s">
        <v>12</v>
      </c>
      <c r="D140" s="127">
        <v>50000</v>
      </c>
      <c r="E140" s="127">
        <v>50000</v>
      </c>
      <c r="F140" s="127">
        <v>29021.24</v>
      </c>
      <c r="G140" s="127">
        <f>E140-F140</f>
        <v>20978.76</v>
      </c>
      <c r="H140" s="127">
        <v>58.042479999999998</v>
      </c>
      <c r="I140" s="128">
        <v>0</v>
      </c>
      <c r="J140" s="128">
        <f>E140+I140</f>
        <v>50000</v>
      </c>
      <c r="K140" s="129">
        <f>F140/J140*100</f>
        <v>58.042480000000005</v>
      </c>
    </row>
    <row r="141" spans="1:11" ht="15.75" customHeight="1" x14ac:dyDescent="0.2">
      <c r="A141" s="115" t="s">
        <v>10</v>
      </c>
      <c r="B141" s="116" t="s">
        <v>13</v>
      </c>
      <c r="C141" s="116" t="s">
        <v>14</v>
      </c>
      <c r="D141" s="117">
        <v>312000</v>
      </c>
      <c r="E141" s="117">
        <v>312000</v>
      </c>
      <c r="F141" s="117">
        <v>39287.660000000003</v>
      </c>
      <c r="G141" s="117">
        <f t="shared" ref="G141:G147" si="32">E141-F141</f>
        <v>272712.33999999997</v>
      </c>
      <c r="H141" s="117">
        <v>12.592198717948717</v>
      </c>
      <c r="I141" s="118">
        <v>0</v>
      </c>
      <c r="J141" s="118">
        <f t="shared" ref="J141:J167" si="33">E141+I141</f>
        <v>312000</v>
      </c>
      <c r="K141" s="119">
        <f t="shared" ref="K141:K168" si="34">F141/J141*100</f>
        <v>12.592198717948719</v>
      </c>
    </row>
    <row r="142" spans="1:11" ht="15.75" customHeight="1" x14ac:dyDescent="0.2">
      <c r="A142" s="115" t="s">
        <v>10</v>
      </c>
      <c r="B142" s="116" t="s">
        <v>15</v>
      </c>
      <c r="C142" s="116" t="s">
        <v>16</v>
      </c>
      <c r="D142" s="117">
        <v>60000</v>
      </c>
      <c r="E142" s="117">
        <v>60000</v>
      </c>
      <c r="F142" s="117">
        <v>4000</v>
      </c>
      <c r="G142" s="117">
        <f t="shared" si="32"/>
        <v>56000</v>
      </c>
      <c r="H142" s="117">
        <v>6.666666666666667</v>
      </c>
      <c r="I142" s="118">
        <v>0</v>
      </c>
      <c r="J142" s="118">
        <f t="shared" si="33"/>
        <v>60000</v>
      </c>
      <c r="K142" s="119">
        <f t="shared" si="34"/>
        <v>6.666666666666667</v>
      </c>
    </row>
    <row r="143" spans="1:11" ht="15.75" customHeight="1" x14ac:dyDescent="0.2">
      <c r="A143" s="115" t="s">
        <v>10</v>
      </c>
      <c r="B143" s="116" t="s">
        <v>17</v>
      </c>
      <c r="C143" s="116" t="s">
        <v>18</v>
      </c>
      <c r="D143" s="117">
        <v>3000</v>
      </c>
      <c r="E143" s="117">
        <v>3000</v>
      </c>
      <c r="F143" s="117">
        <v>423</v>
      </c>
      <c r="G143" s="117">
        <f t="shared" si="32"/>
        <v>2577</v>
      </c>
      <c r="H143" s="117">
        <v>14.1</v>
      </c>
      <c r="I143" s="118">
        <v>0</v>
      </c>
      <c r="J143" s="118">
        <f t="shared" si="33"/>
        <v>3000</v>
      </c>
      <c r="K143" s="119">
        <f t="shared" si="34"/>
        <v>14.099999999999998</v>
      </c>
    </row>
    <row r="144" spans="1:11" ht="15.75" customHeight="1" x14ac:dyDescent="0.2">
      <c r="A144" s="115" t="s">
        <v>10</v>
      </c>
      <c r="B144" s="116" t="s">
        <v>19</v>
      </c>
      <c r="C144" s="116" t="s">
        <v>20</v>
      </c>
      <c r="D144" s="117">
        <v>3000</v>
      </c>
      <c r="E144" s="117">
        <v>3000</v>
      </c>
      <c r="F144" s="117">
        <v>0</v>
      </c>
      <c r="G144" s="117">
        <f t="shared" si="32"/>
        <v>3000</v>
      </c>
      <c r="H144" s="117">
        <v>0</v>
      </c>
      <c r="I144" s="118">
        <v>0</v>
      </c>
      <c r="J144" s="118">
        <f t="shared" si="33"/>
        <v>3000</v>
      </c>
      <c r="K144" s="119">
        <f t="shared" si="34"/>
        <v>0</v>
      </c>
    </row>
    <row r="145" spans="1:11" ht="15.75" customHeight="1" x14ac:dyDescent="0.2">
      <c r="A145" s="115" t="s">
        <v>10</v>
      </c>
      <c r="B145" s="116" t="s">
        <v>21</v>
      </c>
      <c r="C145" s="116" t="s">
        <v>22</v>
      </c>
      <c r="D145" s="117">
        <v>90000</v>
      </c>
      <c r="E145" s="117">
        <v>60340</v>
      </c>
      <c r="F145" s="117">
        <v>7402.46</v>
      </c>
      <c r="G145" s="117">
        <f t="shared" si="32"/>
        <v>52937.54</v>
      </c>
      <c r="H145" s="117">
        <v>8.2249555555555549</v>
      </c>
      <c r="I145" s="118">
        <v>0</v>
      </c>
      <c r="J145" s="118">
        <f t="shared" si="33"/>
        <v>60340</v>
      </c>
      <c r="K145" s="119">
        <f t="shared" si="34"/>
        <v>12.267915147497515</v>
      </c>
    </row>
    <row r="146" spans="1:11" ht="15.75" customHeight="1" x14ac:dyDescent="0.2">
      <c r="A146" s="115" t="s">
        <v>10</v>
      </c>
      <c r="B146" s="116" t="s">
        <v>27</v>
      </c>
      <c r="C146" s="116" t="s">
        <v>28</v>
      </c>
      <c r="D146" s="117">
        <v>0</v>
      </c>
      <c r="E146" s="117">
        <v>25660</v>
      </c>
      <c r="F146" s="117">
        <v>25660</v>
      </c>
      <c r="G146" s="117">
        <f t="shared" si="32"/>
        <v>0</v>
      </c>
      <c r="H146" s="117">
        <v>0</v>
      </c>
      <c r="I146" s="118">
        <v>0</v>
      </c>
      <c r="J146" s="118">
        <f t="shared" si="33"/>
        <v>25660</v>
      </c>
      <c r="K146" s="119">
        <f t="shared" si="34"/>
        <v>100</v>
      </c>
    </row>
    <row r="147" spans="1:11" ht="15.75" customHeight="1" thickBot="1" x14ac:dyDescent="0.25">
      <c r="A147" s="120" t="s">
        <v>10</v>
      </c>
      <c r="B147" s="121" t="s">
        <v>29</v>
      </c>
      <c r="C147" s="121" t="s">
        <v>30</v>
      </c>
      <c r="D147" s="122">
        <v>4817</v>
      </c>
      <c r="E147" s="122">
        <v>8817</v>
      </c>
      <c r="F147" s="122">
        <v>7000</v>
      </c>
      <c r="G147" s="122">
        <f t="shared" si="32"/>
        <v>1817</v>
      </c>
      <c r="H147" s="122">
        <v>145.31866306829977</v>
      </c>
      <c r="I147" s="123">
        <v>0</v>
      </c>
      <c r="J147" s="123">
        <f t="shared" si="33"/>
        <v>8817</v>
      </c>
      <c r="K147" s="124">
        <f t="shared" si="34"/>
        <v>79.392083475104911</v>
      </c>
    </row>
    <row r="148" spans="1:11" ht="15.75" customHeight="1" thickBot="1" x14ac:dyDescent="0.25">
      <c r="A148" s="220" t="s">
        <v>65</v>
      </c>
      <c r="B148" s="221"/>
      <c r="C148" s="221"/>
      <c r="D148" s="139">
        <v>522817</v>
      </c>
      <c r="E148" s="139">
        <f>SUM(E140:E147)</f>
        <v>522817</v>
      </c>
      <c r="F148" s="139">
        <f>SUM(F140:F147)</f>
        <v>112794.36000000002</v>
      </c>
      <c r="G148" s="139">
        <f>SUM(G140:G147)</f>
        <v>410022.63999999996</v>
      </c>
      <c r="H148" s="139">
        <v>21.57</v>
      </c>
      <c r="I148" s="140">
        <f>SUM(I140:I147)</f>
        <v>0</v>
      </c>
      <c r="J148" s="140">
        <f>SUM(J140:J147)</f>
        <v>522817</v>
      </c>
      <c r="K148" s="141">
        <f t="shared" si="34"/>
        <v>21.574348194492533</v>
      </c>
    </row>
    <row r="149" spans="1:11" ht="15.75" customHeight="1" thickBot="1" x14ac:dyDescent="0.25">
      <c r="A149" s="130" t="s">
        <v>10</v>
      </c>
      <c r="B149" s="131" t="s">
        <v>42</v>
      </c>
      <c r="C149" s="131" t="s">
        <v>43</v>
      </c>
      <c r="D149" s="132">
        <v>522817</v>
      </c>
      <c r="E149" s="132">
        <v>522817</v>
      </c>
      <c r="F149" s="132">
        <v>261408.5</v>
      </c>
      <c r="G149" s="132">
        <v>261408.5</v>
      </c>
      <c r="H149" s="132">
        <v>50</v>
      </c>
      <c r="I149" s="133">
        <v>0</v>
      </c>
      <c r="J149" s="133">
        <f t="shared" ref="J149" si="35">E149+I149</f>
        <v>522817</v>
      </c>
      <c r="K149" s="134">
        <f t="shared" si="34"/>
        <v>50</v>
      </c>
    </row>
    <row r="150" spans="1:11" ht="15.75" customHeight="1" thickBot="1" x14ac:dyDescent="0.25">
      <c r="A150" s="220" t="s">
        <v>66</v>
      </c>
      <c r="B150" s="221"/>
      <c r="C150" s="221"/>
      <c r="D150" s="139">
        <v>522817</v>
      </c>
      <c r="E150" s="139">
        <f>SUM(E149)</f>
        <v>522817</v>
      </c>
      <c r="F150" s="139">
        <f t="shared" ref="F150:G150" si="36">SUM(F149)</f>
        <v>261408.5</v>
      </c>
      <c r="G150" s="139">
        <f t="shared" si="36"/>
        <v>261408.5</v>
      </c>
      <c r="H150" s="139">
        <v>50</v>
      </c>
      <c r="I150" s="140">
        <f>SUM(I149)</f>
        <v>0</v>
      </c>
      <c r="J150" s="140">
        <f>SUM(J149)</f>
        <v>522817</v>
      </c>
      <c r="K150" s="141">
        <f t="shared" si="34"/>
        <v>50</v>
      </c>
    </row>
    <row r="151" spans="1:11" ht="15.75" customHeight="1" x14ac:dyDescent="0.2">
      <c r="A151" s="125" t="s">
        <v>31</v>
      </c>
      <c r="B151" s="126" t="s">
        <v>11</v>
      </c>
      <c r="C151" s="126" t="s">
        <v>12</v>
      </c>
      <c r="D151" s="127">
        <v>70000</v>
      </c>
      <c r="E151" s="127">
        <v>70000</v>
      </c>
      <c r="F151" s="127">
        <v>0</v>
      </c>
      <c r="G151" s="127">
        <v>70000</v>
      </c>
      <c r="H151" s="127">
        <v>0</v>
      </c>
      <c r="I151" s="128">
        <v>0</v>
      </c>
      <c r="J151" s="128">
        <f t="shared" si="33"/>
        <v>70000</v>
      </c>
      <c r="K151" s="129">
        <f t="shared" si="34"/>
        <v>0</v>
      </c>
    </row>
    <row r="152" spans="1:11" ht="15.75" customHeight="1" x14ac:dyDescent="0.2">
      <c r="A152" s="115" t="s">
        <v>31</v>
      </c>
      <c r="B152" s="116" t="s">
        <v>17</v>
      </c>
      <c r="C152" s="116" t="s">
        <v>18</v>
      </c>
      <c r="D152" s="117">
        <v>5000</v>
      </c>
      <c r="E152" s="117">
        <v>5000</v>
      </c>
      <c r="F152" s="117">
        <v>0</v>
      </c>
      <c r="G152" s="117">
        <v>5000</v>
      </c>
      <c r="H152" s="117">
        <v>0</v>
      </c>
      <c r="I152" s="118">
        <v>0</v>
      </c>
      <c r="J152" s="118">
        <f t="shared" si="33"/>
        <v>5000</v>
      </c>
      <c r="K152" s="119">
        <f t="shared" si="34"/>
        <v>0</v>
      </c>
    </row>
    <row r="153" spans="1:11" ht="15.75" customHeight="1" x14ac:dyDescent="0.2">
      <c r="A153" s="115" t="s">
        <v>31</v>
      </c>
      <c r="B153" s="116" t="s">
        <v>19</v>
      </c>
      <c r="C153" s="116" t="s">
        <v>20</v>
      </c>
      <c r="D153" s="117">
        <v>3000</v>
      </c>
      <c r="E153" s="117">
        <v>3000</v>
      </c>
      <c r="F153" s="117">
        <v>0</v>
      </c>
      <c r="G153" s="117">
        <v>3000</v>
      </c>
      <c r="H153" s="117">
        <v>0</v>
      </c>
      <c r="I153" s="118">
        <v>0</v>
      </c>
      <c r="J153" s="118">
        <f t="shared" si="33"/>
        <v>3000</v>
      </c>
      <c r="K153" s="119">
        <f t="shared" si="34"/>
        <v>0</v>
      </c>
    </row>
    <row r="154" spans="1:11" ht="15.75" customHeight="1" x14ac:dyDescent="0.2">
      <c r="A154" s="115" t="s">
        <v>31</v>
      </c>
      <c r="B154" s="116" t="s">
        <v>21</v>
      </c>
      <c r="C154" s="116" t="s">
        <v>22</v>
      </c>
      <c r="D154" s="117">
        <v>20880</v>
      </c>
      <c r="E154" s="117">
        <v>20880</v>
      </c>
      <c r="F154" s="117">
        <v>0</v>
      </c>
      <c r="G154" s="117">
        <v>20880</v>
      </c>
      <c r="H154" s="117">
        <v>0</v>
      </c>
      <c r="I154" s="118">
        <v>0</v>
      </c>
      <c r="J154" s="118">
        <f t="shared" si="33"/>
        <v>20880</v>
      </c>
      <c r="K154" s="119">
        <f t="shared" si="34"/>
        <v>0</v>
      </c>
    </row>
    <row r="155" spans="1:11" ht="15.75" customHeight="1" thickBot="1" x14ac:dyDescent="0.25">
      <c r="A155" s="120" t="s">
        <v>31</v>
      </c>
      <c r="B155" s="121" t="s">
        <v>27</v>
      </c>
      <c r="C155" s="121" t="s">
        <v>28</v>
      </c>
      <c r="D155" s="122">
        <v>2000</v>
      </c>
      <c r="E155" s="122">
        <v>2000</v>
      </c>
      <c r="F155" s="122">
        <v>0</v>
      </c>
      <c r="G155" s="122">
        <v>2000</v>
      </c>
      <c r="H155" s="122">
        <v>0</v>
      </c>
      <c r="I155" s="123">
        <v>0</v>
      </c>
      <c r="J155" s="123">
        <f t="shared" si="33"/>
        <v>2000</v>
      </c>
      <c r="K155" s="124">
        <f t="shared" si="34"/>
        <v>0</v>
      </c>
    </row>
    <row r="156" spans="1:11" ht="15.75" customHeight="1" thickBot="1" x14ac:dyDescent="0.25">
      <c r="A156" s="220" t="s">
        <v>67</v>
      </c>
      <c r="B156" s="221"/>
      <c r="C156" s="221"/>
      <c r="D156" s="139">
        <v>100880</v>
      </c>
      <c r="E156" s="139">
        <f>SUM(E151:E155)</f>
        <v>100880</v>
      </c>
      <c r="F156" s="139">
        <f t="shared" ref="F156:G156" si="37">SUM(F151:F155)</f>
        <v>0</v>
      </c>
      <c r="G156" s="139">
        <f t="shared" si="37"/>
        <v>100880</v>
      </c>
      <c r="H156" s="139">
        <v>0</v>
      </c>
      <c r="I156" s="140">
        <f>SUM(I151:I155)</f>
        <v>0</v>
      </c>
      <c r="J156" s="140">
        <f>SUM(J151:J155)</f>
        <v>100880</v>
      </c>
      <c r="K156" s="141">
        <f t="shared" si="34"/>
        <v>0</v>
      </c>
    </row>
    <row r="157" spans="1:11" ht="15.75" customHeight="1" thickBot="1" x14ac:dyDescent="0.25">
      <c r="A157" s="130" t="s">
        <v>31</v>
      </c>
      <c r="B157" s="131" t="s">
        <v>44</v>
      </c>
      <c r="C157" s="131" t="s">
        <v>45</v>
      </c>
      <c r="D157" s="132">
        <v>100880</v>
      </c>
      <c r="E157" s="132">
        <v>100880</v>
      </c>
      <c r="F157" s="132">
        <v>0</v>
      </c>
      <c r="G157" s="132">
        <v>100880</v>
      </c>
      <c r="H157" s="132">
        <v>0</v>
      </c>
      <c r="I157" s="133">
        <v>0</v>
      </c>
      <c r="J157" s="133">
        <f t="shared" ref="J157" si="38">E157+I157</f>
        <v>100880</v>
      </c>
      <c r="K157" s="134">
        <f t="shared" si="34"/>
        <v>0</v>
      </c>
    </row>
    <row r="158" spans="1:11" ht="15.75" customHeight="1" thickBot="1" x14ac:dyDescent="0.25">
      <c r="A158" s="220" t="s">
        <v>71</v>
      </c>
      <c r="B158" s="221"/>
      <c r="C158" s="221"/>
      <c r="D158" s="139">
        <v>100880</v>
      </c>
      <c r="E158" s="139">
        <f>SUM(E157)</f>
        <v>100880</v>
      </c>
      <c r="F158" s="139">
        <f t="shared" ref="F158:G158" si="39">SUM(F157)</f>
        <v>0</v>
      </c>
      <c r="G158" s="139">
        <f t="shared" si="39"/>
        <v>100880</v>
      </c>
      <c r="H158" s="139">
        <v>0</v>
      </c>
      <c r="I158" s="140">
        <f>SUM(I157)</f>
        <v>0</v>
      </c>
      <c r="J158" s="140">
        <f>SUM(J157)</f>
        <v>100880</v>
      </c>
      <c r="K158" s="141">
        <f t="shared" si="34"/>
        <v>0</v>
      </c>
    </row>
    <row r="159" spans="1:11" ht="15.75" customHeight="1" x14ac:dyDescent="0.2">
      <c r="A159" s="125" t="s">
        <v>36</v>
      </c>
      <c r="B159" s="126" t="s">
        <v>11</v>
      </c>
      <c r="C159" s="126" t="s">
        <v>12</v>
      </c>
      <c r="D159" s="127">
        <v>9000</v>
      </c>
      <c r="E159" s="127">
        <v>9000</v>
      </c>
      <c r="F159" s="127">
        <v>2389</v>
      </c>
      <c r="G159" s="127">
        <v>6611</v>
      </c>
      <c r="H159" s="127">
        <v>26.544444444444444</v>
      </c>
      <c r="I159" s="128">
        <v>0</v>
      </c>
      <c r="J159" s="128">
        <f t="shared" si="33"/>
        <v>9000</v>
      </c>
      <c r="K159" s="129">
        <f t="shared" si="34"/>
        <v>26.544444444444444</v>
      </c>
    </row>
    <row r="160" spans="1:11" ht="15.75" customHeight="1" x14ac:dyDescent="0.2">
      <c r="A160" s="115" t="s">
        <v>36</v>
      </c>
      <c r="B160" s="116" t="s">
        <v>17</v>
      </c>
      <c r="C160" s="116" t="s">
        <v>18</v>
      </c>
      <c r="D160" s="117">
        <v>200</v>
      </c>
      <c r="E160" s="117">
        <v>200</v>
      </c>
      <c r="F160" s="117">
        <v>0</v>
      </c>
      <c r="G160" s="117">
        <v>200</v>
      </c>
      <c r="H160" s="117">
        <v>0</v>
      </c>
      <c r="I160" s="118">
        <v>0</v>
      </c>
      <c r="J160" s="118">
        <f t="shared" si="33"/>
        <v>200</v>
      </c>
      <c r="K160" s="119">
        <f t="shared" si="34"/>
        <v>0</v>
      </c>
    </row>
    <row r="161" spans="1:11" ht="15.75" customHeight="1" x14ac:dyDescent="0.2">
      <c r="A161" s="115" t="s">
        <v>36</v>
      </c>
      <c r="B161" s="116" t="s">
        <v>21</v>
      </c>
      <c r="C161" s="116" t="s">
        <v>22</v>
      </c>
      <c r="D161" s="117">
        <v>5000</v>
      </c>
      <c r="E161" s="117">
        <v>5000</v>
      </c>
      <c r="F161" s="117">
        <v>1490</v>
      </c>
      <c r="G161" s="117">
        <v>3510</v>
      </c>
      <c r="H161" s="117">
        <v>29.8</v>
      </c>
      <c r="I161" s="118">
        <v>0</v>
      </c>
      <c r="J161" s="118">
        <f t="shared" si="33"/>
        <v>5000</v>
      </c>
      <c r="K161" s="119">
        <f t="shared" si="34"/>
        <v>29.799999999999997</v>
      </c>
    </row>
    <row r="162" spans="1:11" ht="15.75" customHeight="1" x14ac:dyDescent="0.2">
      <c r="A162" s="115" t="s">
        <v>36</v>
      </c>
      <c r="B162" s="116" t="s">
        <v>23</v>
      </c>
      <c r="C162" s="116" t="s">
        <v>24</v>
      </c>
      <c r="D162" s="117">
        <v>1900000</v>
      </c>
      <c r="E162" s="117">
        <v>1900000</v>
      </c>
      <c r="F162" s="117">
        <v>687574</v>
      </c>
      <c r="G162" s="117">
        <v>1212426</v>
      </c>
      <c r="H162" s="117">
        <v>36.188105263157894</v>
      </c>
      <c r="I162" s="118">
        <v>0</v>
      </c>
      <c r="J162" s="118">
        <f t="shared" si="33"/>
        <v>1900000</v>
      </c>
      <c r="K162" s="119">
        <f t="shared" si="34"/>
        <v>36.188105263157894</v>
      </c>
    </row>
    <row r="163" spans="1:11" ht="15.75" customHeight="1" thickBot="1" x14ac:dyDescent="0.25">
      <c r="A163" s="120" t="s">
        <v>36</v>
      </c>
      <c r="B163" s="121" t="s">
        <v>34</v>
      </c>
      <c r="C163" s="121" t="s">
        <v>35</v>
      </c>
      <c r="D163" s="122">
        <v>642000</v>
      </c>
      <c r="E163" s="122">
        <v>642000</v>
      </c>
      <c r="F163" s="122">
        <v>232403</v>
      </c>
      <c r="G163" s="122">
        <v>409597</v>
      </c>
      <c r="H163" s="122">
        <v>36.199844236760121</v>
      </c>
      <c r="I163" s="123">
        <v>0</v>
      </c>
      <c r="J163" s="123">
        <f t="shared" si="33"/>
        <v>642000</v>
      </c>
      <c r="K163" s="124">
        <f t="shared" si="34"/>
        <v>36.199844236760129</v>
      </c>
    </row>
    <row r="164" spans="1:11" ht="15.75" customHeight="1" thickBot="1" x14ac:dyDescent="0.25">
      <c r="A164" s="220" t="s">
        <v>70</v>
      </c>
      <c r="B164" s="221"/>
      <c r="C164" s="221"/>
      <c r="D164" s="139">
        <v>2556200</v>
      </c>
      <c r="E164" s="139">
        <f>SUM(E159:E163)</f>
        <v>2556200</v>
      </c>
      <c r="F164" s="139">
        <f t="shared" ref="F164:G164" si="40">SUM(F159:F163)</f>
        <v>923856</v>
      </c>
      <c r="G164" s="139">
        <f t="shared" si="40"/>
        <v>1632344</v>
      </c>
      <c r="H164" s="139">
        <v>36.14</v>
      </c>
      <c r="I164" s="140">
        <f>SUM(I159:I163)</f>
        <v>0</v>
      </c>
      <c r="J164" s="140">
        <f>SUM(J159:J163)</f>
        <v>2556200</v>
      </c>
      <c r="K164" s="141">
        <f t="shared" si="34"/>
        <v>36.141772944214068</v>
      </c>
    </row>
    <row r="165" spans="1:11" ht="15.75" customHeight="1" thickBot="1" x14ac:dyDescent="0.25">
      <c r="A165" s="130" t="s">
        <v>36</v>
      </c>
      <c r="B165" s="131" t="s">
        <v>42</v>
      </c>
      <c r="C165" s="131" t="s">
        <v>43</v>
      </c>
      <c r="D165" s="132">
        <v>2556200</v>
      </c>
      <c r="E165" s="132">
        <v>2556200</v>
      </c>
      <c r="F165" s="132">
        <v>923856</v>
      </c>
      <c r="G165" s="132">
        <v>1632344</v>
      </c>
      <c r="H165" s="132">
        <v>36.141772944214068</v>
      </c>
      <c r="I165" s="133">
        <v>0</v>
      </c>
      <c r="J165" s="133">
        <f t="shared" ref="J165" si="41">E165+I165</f>
        <v>2556200</v>
      </c>
      <c r="K165" s="134">
        <f t="shared" si="34"/>
        <v>36.141772944214068</v>
      </c>
    </row>
    <row r="166" spans="1:11" ht="15.75" customHeight="1" thickBot="1" x14ac:dyDescent="0.25">
      <c r="A166" s="220" t="s">
        <v>77</v>
      </c>
      <c r="B166" s="221"/>
      <c r="C166" s="221"/>
      <c r="D166" s="139">
        <v>2556200</v>
      </c>
      <c r="E166" s="139">
        <v>2556200</v>
      </c>
      <c r="F166" s="139">
        <v>923856</v>
      </c>
      <c r="G166" s="139">
        <v>1632344</v>
      </c>
      <c r="H166" s="139">
        <v>36.14</v>
      </c>
      <c r="I166" s="140">
        <f>SUM(I165)</f>
        <v>0</v>
      </c>
      <c r="J166" s="140">
        <f>SUM(J165)</f>
        <v>2556200</v>
      </c>
      <c r="K166" s="141">
        <f t="shared" si="34"/>
        <v>36.141772944214068</v>
      </c>
    </row>
    <row r="167" spans="1:11" ht="15.75" customHeight="1" thickBot="1" x14ac:dyDescent="0.25">
      <c r="A167" s="220" t="s">
        <v>41</v>
      </c>
      <c r="B167" s="221"/>
      <c r="C167" s="221"/>
      <c r="D167" s="139">
        <v>3179897</v>
      </c>
      <c r="E167" s="139">
        <v>3179897</v>
      </c>
      <c r="F167" s="139">
        <v>1036650.36</v>
      </c>
      <c r="G167" s="139">
        <v>2143246.64</v>
      </c>
      <c r="H167" s="139">
        <v>32.6</v>
      </c>
      <c r="I167" s="140">
        <f>I148+I156+I164</f>
        <v>0</v>
      </c>
      <c r="J167" s="140">
        <f t="shared" si="33"/>
        <v>3179897</v>
      </c>
      <c r="K167" s="141">
        <f t="shared" si="34"/>
        <v>32.600123840489168</v>
      </c>
    </row>
    <row r="168" spans="1:11" ht="15.75" customHeight="1" thickBot="1" x14ac:dyDescent="0.25">
      <c r="A168" s="220" t="s">
        <v>54</v>
      </c>
      <c r="B168" s="221"/>
      <c r="C168" s="221"/>
      <c r="D168" s="139">
        <v>3179897</v>
      </c>
      <c r="E168" s="139">
        <v>3179897</v>
      </c>
      <c r="F168" s="139">
        <v>1185264.5</v>
      </c>
      <c r="G168" s="139">
        <v>1994632.5</v>
      </c>
      <c r="H168" s="139">
        <v>37.270000000000003</v>
      </c>
      <c r="I168" s="140">
        <f>I150+I158+I166</f>
        <v>0</v>
      </c>
      <c r="J168" s="140">
        <f>J150+J158+J166</f>
        <v>3179897</v>
      </c>
      <c r="K168" s="141">
        <f t="shared" si="34"/>
        <v>37.273675845475495</v>
      </c>
    </row>
    <row r="169" spans="1:11" ht="15.75" customHeight="1" x14ac:dyDescent="0.2">
      <c r="A169" s="159"/>
      <c r="B169" s="159"/>
      <c r="C169" s="159"/>
      <c r="D169" s="160"/>
      <c r="E169" s="160"/>
      <c r="F169" s="160"/>
      <c r="G169" s="160"/>
      <c r="H169" s="160"/>
      <c r="I169" s="161"/>
      <c r="J169" s="161"/>
      <c r="K169" s="161"/>
    </row>
    <row r="170" spans="1:11" ht="15.75" customHeight="1" thickBot="1" x14ac:dyDescent="0.25"/>
    <row r="171" spans="1:11" ht="15.75" customHeight="1" thickBot="1" x14ac:dyDescent="0.25">
      <c r="A171" s="213" t="s">
        <v>4</v>
      </c>
      <c r="B171" s="214"/>
      <c r="C171" s="214"/>
      <c r="D171" s="143" t="s">
        <v>5</v>
      </c>
      <c r="E171" s="143" t="s">
        <v>6</v>
      </c>
      <c r="F171" s="143" t="s">
        <v>7</v>
      </c>
      <c r="G171" s="143" t="s">
        <v>8</v>
      </c>
      <c r="H171" s="143" t="s">
        <v>9</v>
      </c>
      <c r="I171" s="156" t="s">
        <v>58</v>
      </c>
      <c r="J171" s="153" t="s">
        <v>59</v>
      </c>
      <c r="K171" s="150" t="s">
        <v>60</v>
      </c>
    </row>
    <row r="172" spans="1:11" s="142" customFormat="1" ht="18" customHeight="1" x14ac:dyDescent="0.2">
      <c r="A172" s="144" t="s">
        <v>41</v>
      </c>
      <c r="B172" s="145"/>
      <c r="C172" s="145"/>
      <c r="D172" s="146">
        <f t="shared" ref="D172:G173" si="42">D56+D92+D135+D167</f>
        <v>46949512</v>
      </c>
      <c r="E172" s="146">
        <f t="shared" si="42"/>
        <v>46949512</v>
      </c>
      <c r="F172" s="146">
        <f t="shared" si="42"/>
        <v>15153203.32</v>
      </c>
      <c r="G172" s="146">
        <f t="shared" si="42"/>
        <v>31796308.68</v>
      </c>
      <c r="H172" s="146">
        <f>F172/E172*100</f>
        <v>32.275528912845779</v>
      </c>
      <c r="I172" s="157">
        <f>I56+I92+I135+I167</f>
        <v>2100651.7200000002</v>
      </c>
      <c r="J172" s="154">
        <f>J56+J92+J135+J167</f>
        <v>49050163.719999999</v>
      </c>
      <c r="K172" s="151">
        <f>F172/J172*100</f>
        <v>30.893277760500819</v>
      </c>
    </row>
    <row r="173" spans="1:11" s="142" customFormat="1" ht="18" customHeight="1" thickBot="1" x14ac:dyDescent="0.25">
      <c r="A173" s="147" t="s">
        <v>54</v>
      </c>
      <c r="B173" s="148"/>
      <c r="C173" s="148"/>
      <c r="D173" s="149">
        <f t="shared" si="42"/>
        <v>46985212</v>
      </c>
      <c r="E173" s="149">
        <f t="shared" si="42"/>
        <v>46985212</v>
      </c>
      <c r="F173" s="149">
        <f t="shared" si="42"/>
        <v>17149480.060000002</v>
      </c>
      <c r="G173" s="149">
        <f t="shared" si="42"/>
        <v>29835731.940000001</v>
      </c>
      <c r="H173" s="149">
        <f>F173/E173*100</f>
        <v>36.499739662768796</v>
      </c>
      <c r="I173" s="158">
        <f>I57+I93+I136+I168</f>
        <v>2100651.7200000002</v>
      </c>
      <c r="J173" s="155">
        <f>J57+J93+J136+J168</f>
        <v>49085863.719999999</v>
      </c>
      <c r="K173" s="152">
        <f>F173/J173*100</f>
        <v>34.937716809518946</v>
      </c>
    </row>
    <row r="175" spans="1:11" ht="15.75" customHeight="1" thickBot="1" x14ac:dyDescent="0.25"/>
    <row r="176" spans="1:11" ht="15.75" customHeight="1" x14ac:dyDescent="0.25">
      <c r="A176" s="174" t="s">
        <v>78</v>
      </c>
      <c r="B176" s="175"/>
      <c r="C176" s="176"/>
      <c r="D176"/>
      <c r="E176"/>
      <c r="F176"/>
      <c r="G176"/>
    </row>
    <row r="177" spans="1:7" ht="15.75" customHeight="1" x14ac:dyDescent="0.25">
      <c r="A177" s="177" t="s">
        <v>61</v>
      </c>
      <c r="B177" s="178"/>
      <c r="C177" s="179"/>
      <c r="D177"/>
      <c r="E177"/>
      <c r="F177"/>
      <c r="G177"/>
    </row>
    <row r="178" spans="1:7" ht="15.75" customHeight="1" x14ac:dyDescent="0.25">
      <c r="A178" s="180" t="s">
        <v>64</v>
      </c>
      <c r="B178" s="181"/>
      <c r="C178" s="182"/>
      <c r="D178"/>
      <c r="E178"/>
      <c r="F178"/>
      <c r="G178"/>
    </row>
    <row r="179" spans="1:7" ht="15.75" customHeight="1" thickBot="1" x14ac:dyDescent="0.3">
      <c r="A179" s="183" t="s">
        <v>63</v>
      </c>
      <c r="B179" s="184"/>
      <c r="C179" s="185"/>
      <c r="D179"/>
      <c r="E179"/>
      <c r="F179"/>
      <c r="G179"/>
    </row>
    <row r="180" spans="1:7" ht="15.75" customHeight="1" thickBot="1" x14ac:dyDescent="0.3">
      <c r="A180"/>
      <c r="B180"/>
      <c r="C180"/>
      <c r="D180"/>
      <c r="E180"/>
      <c r="F180"/>
      <c r="G180"/>
    </row>
    <row r="181" spans="1:7" ht="15.75" customHeight="1" thickBot="1" x14ac:dyDescent="0.3">
      <c r="A181" s="186" t="s">
        <v>79</v>
      </c>
      <c r="B181" s="187"/>
      <c r="C181" s="187"/>
      <c r="D181" s="187"/>
      <c r="E181" s="187"/>
      <c r="F181" s="187"/>
      <c r="G181" s="188"/>
    </row>
    <row r="182" spans="1:7" ht="15.75" customHeight="1" x14ac:dyDescent="0.25">
      <c r="A182" s="162">
        <v>2</v>
      </c>
      <c r="B182" s="165" t="s">
        <v>80</v>
      </c>
      <c r="C182" s="165"/>
      <c r="D182" s="165"/>
      <c r="E182" s="165"/>
      <c r="F182" s="165"/>
      <c r="G182" s="166"/>
    </row>
    <row r="183" spans="1:7" ht="15.75" customHeight="1" x14ac:dyDescent="0.25">
      <c r="A183" s="163">
        <v>4</v>
      </c>
      <c r="B183" s="167" t="s">
        <v>81</v>
      </c>
      <c r="C183" s="167"/>
      <c r="D183" s="167"/>
      <c r="E183" s="167"/>
      <c r="F183" s="167"/>
      <c r="G183" s="168"/>
    </row>
    <row r="184" spans="1:7" ht="15.75" customHeight="1" x14ac:dyDescent="0.25">
      <c r="A184" s="163">
        <v>6</v>
      </c>
      <c r="B184" s="171" t="s">
        <v>85</v>
      </c>
      <c r="C184" s="172"/>
      <c r="D184" s="172"/>
      <c r="E184" s="172"/>
      <c r="F184" s="172"/>
      <c r="G184" s="173"/>
    </row>
    <row r="185" spans="1:7" ht="15.75" customHeight="1" x14ac:dyDescent="0.25">
      <c r="A185" s="163">
        <v>7</v>
      </c>
      <c r="B185" s="167" t="s">
        <v>82</v>
      </c>
      <c r="C185" s="167"/>
      <c r="D185" s="167"/>
      <c r="E185" s="167"/>
      <c r="F185" s="167"/>
      <c r="G185" s="168"/>
    </row>
    <row r="186" spans="1:7" ht="15.75" customHeight="1" x14ac:dyDescent="0.25">
      <c r="A186" s="163">
        <v>33063</v>
      </c>
      <c r="B186" s="167" t="s">
        <v>83</v>
      </c>
      <c r="C186" s="167"/>
      <c r="D186" s="167"/>
      <c r="E186" s="167"/>
      <c r="F186" s="167"/>
      <c r="G186" s="168"/>
    </row>
    <row r="187" spans="1:7" ht="15.75" customHeight="1" thickBot="1" x14ac:dyDescent="0.3">
      <c r="A187" s="164">
        <v>33353</v>
      </c>
      <c r="B187" s="169" t="s">
        <v>84</v>
      </c>
      <c r="C187" s="169"/>
      <c r="D187" s="169"/>
      <c r="E187" s="169"/>
      <c r="F187" s="169"/>
      <c r="G187" s="170"/>
    </row>
  </sheetData>
  <mergeCells count="64">
    <mergeCell ref="A171:C171"/>
    <mergeCell ref="A92:C92"/>
    <mergeCell ref="A95:K95"/>
    <mergeCell ref="A168:C168"/>
    <mergeCell ref="A167:C167"/>
    <mergeCell ref="A156:C156"/>
    <mergeCell ref="A164:C164"/>
    <mergeCell ref="A150:C150"/>
    <mergeCell ref="A158:C158"/>
    <mergeCell ref="A166:C166"/>
    <mergeCell ref="A138:K138"/>
    <mergeCell ref="A148:C148"/>
    <mergeCell ref="A136:C136"/>
    <mergeCell ref="A125:C125"/>
    <mergeCell ref="A132:C132"/>
    <mergeCell ref="A135:C135"/>
    <mergeCell ref="A121:C121"/>
    <mergeCell ref="A127:C127"/>
    <mergeCell ref="A134:C134"/>
    <mergeCell ref="A93:C93"/>
    <mergeCell ref="A89:C89"/>
    <mergeCell ref="A105:C105"/>
    <mergeCell ref="A113:C113"/>
    <mergeCell ref="A119:C119"/>
    <mergeCell ref="A107:C107"/>
    <mergeCell ref="A115:C115"/>
    <mergeCell ref="A69:C69"/>
    <mergeCell ref="A77:C77"/>
    <mergeCell ref="A81:C81"/>
    <mergeCell ref="A71:C71"/>
    <mergeCell ref="A79:C79"/>
    <mergeCell ref="A83:C83"/>
    <mergeCell ref="A91:C91"/>
    <mergeCell ref="A2:D2"/>
    <mergeCell ref="E2:H2"/>
    <mergeCell ref="A1:D1"/>
    <mergeCell ref="E1:H1"/>
    <mergeCell ref="A18:C18"/>
    <mergeCell ref="A30:C30"/>
    <mergeCell ref="A34:C34"/>
    <mergeCell ref="A43:C43"/>
    <mergeCell ref="A53:C53"/>
    <mergeCell ref="A16:C16"/>
    <mergeCell ref="A25:C25"/>
    <mergeCell ref="A32:C32"/>
    <mergeCell ref="A4:K4"/>
    <mergeCell ref="A3:K3"/>
    <mergeCell ref="A41:C41"/>
    <mergeCell ref="A51:C51"/>
    <mergeCell ref="A56:C56"/>
    <mergeCell ref="A59:K59"/>
    <mergeCell ref="A57:C57"/>
    <mergeCell ref="A55:C55"/>
    <mergeCell ref="A176:C176"/>
    <mergeCell ref="A177:C177"/>
    <mergeCell ref="A178:C178"/>
    <mergeCell ref="A179:C179"/>
    <mergeCell ref="A181:G181"/>
    <mergeCell ref="B182:G182"/>
    <mergeCell ref="B183:G183"/>
    <mergeCell ref="B185:G185"/>
    <mergeCell ref="B186:G186"/>
    <mergeCell ref="B187:G187"/>
    <mergeCell ref="B184:G184"/>
  </mergeCells>
  <printOptions horizontalCentered="1"/>
  <pageMargins left="0.39370078740157477" right="0.39370078740157477" top="0.39370078740157477" bottom="0.39370078740157477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627F-D39A-4605-857A-952D5425466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Sestava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Štáblová Zdeňka</dc:creator>
  <cp:lastModifiedBy>Ing. Baďurová Monika</cp:lastModifiedBy>
  <dcterms:created xsi:type="dcterms:W3CDTF">2025-05-16T10:01:48Z</dcterms:created>
  <dcterms:modified xsi:type="dcterms:W3CDTF">2025-05-22T06:34:42Z</dcterms:modified>
</cp:coreProperties>
</file>